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F16FF1DC-5522-4DE3-9DE2-5F6920725D11}" xr6:coauthVersionLast="47" xr6:coauthVersionMax="47" xr10:uidLastSave="{00000000-0000-0000-0000-000000000000}"/>
  <bookViews>
    <workbookView xWindow="28680" yWindow="-3015" windowWidth="29040" windowHeight="15720" activeTab="1" xr2:uid="{FF9B8907-CDF7-45FB-BAF3-3A005B4D198C}"/>
  </bookViews>
  <sheets>
    <sheet name="はじめに" sheetId="48" r:id="rId1"/>
    <sheet name="計画表紙" sheetId="41" r:id="rId2"/>
    <sheet name="計画事業所" sheetId="43" r:id="rId3"/>
    <sheet name="計画自動車一覧" sheetId="46" r:id="rId4"/>
    <sheet name="計画代替" sheetId="44" r:id="rId5"/>
    <sheet name="計画措置" sheetId="45" r:id="rId6"/>
    <sheet name="使用計画表紙" sheetId="55" r:id="rId7"/>
    <sheet name="車両区分" sheetId="51" r:id="rId8"/>
    <sheet name="産業分類表" sheetId="52" r:id="rId9"/>
    <sheet name="車検証対応図" sheetId="54" r:id="rId10"/>
  </sheets>
  <externalReferences>
    <externalReference r:id="rId11"/>
    <externalReference r:id="rId12"/>
    <externalReference r:id="rId13"/>
  </externalReferences>
  <definedNames>
    <definedName name="_xlnm._FilterDatabase" localSheetId="6" hidden="1">使用計画表紙!$A$18:$X$41</definedName>
    <definedName name="_xlnm._FilterDatabase" localSheetId="7" hidden="1">車両区分!$T$2:$Z$1135</definedName>
    <definedName name="Jナンバー分類" localSheetId="7">[1]実績排出量!$CF$17:$CF$22</definedName>
    <definedName name="Jナンバー分類">[2]実績排出量!$CF$17:$CF$22</definedName>
    <definedName name="Jバス">[3]実績排出量!$CI$17:$CI$18</definedName>
    <definedName name="J車種重量">[1]実績排出量!$AM$16:$AM$215</definedName>
    <definedName name="J小型貨物">[3]実績排出量!$CH$17</definedName>
    <definedName name="J乗用">[3]実績排出量!$CK$17</definedName>
    <definedName name="J特殊">[3]実績排出量!$CL$17</definedName>
    <definedName name="J特種">[3]実績排出量!$CJ$17:$CJ$18</definedName>
    <definedName name="J普通貨物">[3]実績排出量!$CG$17</definedName>
    <definedName name="_xlnm.Print_Area" localSheetId="2">計画事業所!$A$1:$P$31</definedName>
    <definedName name="_xlnm.Print_Area" localSheetId="3">計画自動車一覧!$A$1:$CS$215</definedName>
    <definedName name="_xlnm.Print_Area" localSheetId="5">計画措置!$A$1:$J$65</definedName>
    <definedName name="_xlnm.Print_Area" localSheetId="4">計画代替!$A$1:$S$27</definedName>
    <definedName name="_xlnm.Print_Area" localSheetId="1">計画表紙!$A$3:$Z$41</definedName>
    <definedName name="_xlnm.Print_Area" localSheetId="8">産業分類表!$A$1:$E$56</definedName>
    <definedName name="_xlnm.Print_Area" localSheetId="6">使用計画表紙!$A$1:$X$40</definedName>
    <definedName name="_xlnm.Print_Area" localSheetId="7">車両区分!$A$1:$Z$1135</definedName>
    <definedName name="_xlnm.Print_Titles" localSheetId="2">計画事業所!$A:$F</definedName>
    <definedName name="_xlnm.Print_Titles" localSheetId="3">計画自動車一覧!$13:$15</definedName>
    <definedName name="_xlnm.Print_Titles" localSheetId="7">車両区分!$1:$2</definedName>
    <definedName name="ナンバー分類" localSheetId="7">#REF!</definedName>
    <definedName name="ナンバー分類">計画自動車一覧!$CB$17:$CB$22</definedName>
    <definedName name="バス">計画自動車一覧!$CE$17:$CE$18</definedName>
    <definedName name="車種重量">計画自動車一覧!$AJ$16:$AJ$215</definedName>
    <definedName name="小型貨物">計画自動車一覧!$CD$17</definedName>
    <definedName name="乗用">計画自動車一覧!$CG$17</definedName>
    <definedName name="特殊">計画自動車一覧!$CH$17</definedName>
    <definedName name="特種">計画自動車一覧!$CF$17:$CF$18</definedName>
    <definedName name="排出係数表" localSheetId="7">車両区分!$A$3:$I$1249</definedName>
    <definedName name="排出係数表">車両区分!$A$3:$I$1249</definedName>
    <definedName name="普通貨物">計画自動車一覧!$CC$17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17" i="46" l="1"/>
  <c r="CT18" i="46"/>
  <c r="CT19" i="46"/>
  <c r="CT20" i="46"/>
  <c r="CT21" i="46"/>
  <c r="CT22" i="46"/>
  <c r="CT23" i="46"/>
  <c r="CT24" i="46"/>
  <c r="CT25" i="46"/>
  <c r="CT26" i="46"/>
  <c r="CT27" i="46"/>
  <c r="CT28" i="46"/>
  <c r="CT29" i="46"/>
  <c r="CT30" i="46"/>
  <c r="CT31" i="46"/>
  <c r="CT32" i="46"/>
  <c r="CT33" i="46"/>
  <c r="CT34" i="46"/>
  <c r="CT35" i="46"/>
  <c r="CT36" i="46"/>
  <c r="CT37" i="46"/>
  <c r="CT38" i="46"/>
  <c r="CT39" i="46"/>
  <c r="CT40" i="46"/>
  <c r="CT41" i="46"/>
  <c r="CT42" i="46"/>
  <c r="CT43" i="46"/>
  <c r="CT44" i="46"/>
  <c r="CT45" i="46"/>
  <c r="CT46" i="46"/>
  <c r="CT47" i="46"/>
  <c r="CT48" i="46"/>
  <c r="CT49" i="46"/>
  <c r="CT50" i="46"/>
  <c r="CT51" i="46"/>
  <c r="CT52" i="46"/>
  <c r="CT53" i="46"/>
  <c r="CT54" i="46"/>
  <c r="CT55" i="46"/>
  <c r="CT56" i="46"/>
  <c r="CT57" i="46"/>
  <c r="CT58" i="46"/>
  <c r="CT59" i="46"/>
  <c r="CT60" i="46"/>
  <c r="CT61" i="46"/>
  <c r="CT62" i="46"/>
  <c r="CT63" i="46"/>
  <c r="CT64" i="46"/>
  <c r="CT65" i="46"/>
  <c r="CT66" i="46"/>
  <c r="CT67" i="46"/>
  <c r="CT68" i="46"/>
  <c r="CT69" i="46"/>
  <c r="CT70" i="46"/>
  <c r="CT71" i="46"/>
  <c r="CT72" i="46"/>
  <c r="CT73" i="46"/>
  <c r="CT74" i="46"/>
  <c r="CT75" i="46"/>
  <c r="CT76" i="46"/>
  <c r="CT77" i="46"/>
  <c r="CT78" i="46"/>
  <c r="CT79" i="46"/>
  <c r="CT80" i="46"/>
  <c r="CT81" i="46"/>
  <c r="CT82" i="46"/>
  <c r="CT83" i="46"/>
  <c r="CT84" i="46"/>
  <c r="CT85" i="46"/>
  <c r="CT86" i="46"/>
  <c r="CT87" i="46"/>
  <c r="CT88" i="46"/>
  <c r="CT89" i="46"/>
  <c r="CT90" i="46"/>
  <c r="CT91" i="46"/>
  <c r="CT92" i="46"/>
  <c r="CT93" i="46"/>
  <c r="CT94" i="46"/>
  <c r="CT95" i="46"/>
  <c r="CT96" i="46"/>
  <c r="CT97" i="46"/>
  <c r="CT98" i="46"/>
  <c r="CT99" i="46"/>
  <c r="CT100" i="46"/>
  <c r="CT101" i="46"/>
  <c r="CT102" i="46"/>
  <c r="CT103" i="46"/>
  <c r="CT104" i="46"/>
  <c r="CT105" i="46"/>
  <c r="CT106" i="46"/>
  <c r="CT107" i="46"/>
  <c r="CT108" i="46"/>
  <c r="CT109" i="46"/>
  <c r="CT110" i="46"/>
  <c r="CT111" i="46"/>
  <c r="CT112" i="46"/>
  <c r="CT113" i="46"/>
  <c r="CT114" i="46"/>
  <c r="CT115" i="46"/>
  <c r="CT116" i="46"/>
  <c r="CT117" i="46"/>
  <c r="CT118" i="46"/>
  <c r="CT119" i="46"/>
  <c r="CT120" i="46"/>
  <c r="CT121" i="46"/>
  <c r="CT122" i="46"/>
  <c r="CT123" i="46"/>
  <c r="CT124" i="46"/>
  <c r="CT125" i="46"/>
  <c r="CT126" i="46"/>
  <c r="CT127" i="46"/>
  <c r="CT128" i="46"/>
  <c r="CT129" i="46"/>
  <c r="CT130" i="46"/>
  <c r="CT131" i="46"/>
  <c r="CT132" i="46"/>
  <c r="CT133" i="46"/>
  <c r="CT134" i="46"/>
  <c r="CT135" i="46"/>
  <c r="CT136" i="46"/>
  <c r="CT137" i="46"/>
  <c r="CT138" i="46"/>
  <c r="CT139" i="46"/>
  <c r="CT140" i="46"/>
  <c r="CT141" i="46"/>
  <c r="CT142" i="46"/>
  <c r="CT143" i="46"/>
  <c r="CT144" i="46"/>
  <c r="CT145" i="46"/>
  <c r="CT146" i="46"/>
  <c r="CT147" i="46"/>
  <c r="CT148" i="46"/>
  <c r="CT149" i="46"/>
  <c r="CT150" i="46"/>
  <c r="CT151" i="46"/>
  <c r="CT152" i="46"/>
  <c r="CT153" i="46"/>
  <c r="CT154" i="46"/>
  <c r="CT155" i="46"/>
  <c r="CT156" i="46"/>
  <c r="CT157" i="46"/>
  <c r="CT158" i="46"/>
  <c r="CT159" i="46"/>
  <c r="CT160" i="46"/>
  <c r="CT161" i="46"/>
  <c r="CT162" i="46"/>
  <c r="CT163" i="46"/>
  <c r="CT164" i="46"/>
  <c r="CT165" i="46"/>
  <c r="CT166" i="46"/>
  <c r="CT167" i="46"/>
  <c r="CT168" i="46"/>
  <c r="CT169" i="46"/>
  <c r="CT170" i="46"/>
  <c r="CT171" i="46"/>
  <c r="CT172" i="46"/>
  <c r="CT173" i="46"/>
  <c r="CT174" i="46"/>
  <c r="CT175" i="46"/>
  <c r="CT176" i="46"/>
  <c r="CT177" i="46"/>
  <c r="CT178" i="46"/>
  <c r="CT179" i="46"/>
  <c r="CT180" i="46"/>
  <c r="CT181" i="46"/>
  <c r="CT182" i="46"/>
  <c r="CT183" i="46"/>
  <c r="CT184" i="46"/>
  <c r="CT185" i="46"/>
  <c r="CT186" i="46"/>
  <c r="CT187" i="46"/>
  <c r="CT188" i="46"/>
  <c r="CT189" i="46"/>
  <c r="CT190" i="46"/>
  <c r="CT191" i="46"/>
  <c r="CT192" i="46"/>
  <c r="CT193" i="46"/>
  <c r="CT194" i="46"/>
  <c r="CT195" i="46"/>
  <c r="CT196" i="46"/>
  <c r="CT197" i="46"/>
  <c r="CT198" i="46"/>
  <c r="CT199" i="46"/>
  <c r="CT200" i="46"/>
  <c r="CT201" i="46"/>
  <c r="CT202" i="46"/>
  <c r="CT203" i="46"/>
  <c r="CT204" i="46"/>
  <c r="CT205" i="46"/>
  <c r="CT206" i="46"/>
  <c r="CT207" i="46"/>
  <c r="CT208" i="46"/>
  <c r="CT209" i="46"/>
  <c r="CT210" i="46"/>
  <c r="CT211" i="46"/>
  <c r="CT212" i="46"/>
  <c r="CT213" i="46"/>
  <c r="CT214" i="46"/>
  <c r="CT215" i="46"/>
  <c r="CT16" i="46"/>
  <c r="F2" i="43" l="1"/>
  <c r="D2" i="43"/>
  <c r="B2" i="43"/>
  <c r="A1203" i="51" l="1"/>
  <c r="A1202" i="51"/>
  <c r="A1201" i="51"/>
  <c r="A1200" i="51"/>
  <c r="A1199" i="51"/>
  <c r="A1198" i="51"/>
  <c r="A1197" i="51"/>
  <c r="A1196" i="51"/>
  <c r="A1195" i="51"/>
  <c r="A1194" i="51"/>
  <c r="A1193" i="51"/>
  <c r="A1192" i="51"/>
  <c r="A1191" i="51"/>
  <c r="A1190" i="51"/>
  <c r="A1189" i="51"/>
  <c r="A1188" i="51"/>
  <c r="A1187" i="51"/>
  <c r="A1186" i="51"/>
  <c r="A1185" i="51"/>
  <c r="A1184" i="51"/>
  <c r="A1183" i="51"/>
  <c r="A1182" i="51"/>
  <c r="A1181" i="51"/>
  <c r="A1180" i="51"/>
  <c r="A1179" i="51"/>
  <c r="A1178" i="51"/>
  <c r="A1177" i="51"/>
  <c r="A1176" i="51"/>
  <c r="A1175" i="51"/>
  <c r="A1174" i="51"/>
  <c r="A1173" i="51"/>
  <c r="A1172" i="51"/>
  <c r="A1171" i="51"/>
  <c r="A1169" i="51"/>
  <c r="A1168" i="51"/>
  <c r="A1167" i="51"/>
  <c r="A1166" i="51"/>
  <c r="A1165" i="51"/>
  <c r="A1164" i="51"/>
  <c r="A1163" i="51"/>
  <c r="A1162" i="51"/>
  <c r="A1160" i="51"/>
  <c r="A1159" i="51"/>
  <c r="A1157" i="51"/>
  <c r="A1156" i="51"/>
  <c r="A1155" i="51"/>
  <c r="A1154" i="51"/>
  <c r="A1153" i="51"/>
  <c r="A1152" i="51"/>
  <c r="A1151" i="51"/>
  <c r="A1150" i="51"/>
  <c r="A1149" i="51"/>
  <c r="A1148" i="51"/>
  <c r="A1147" i="51"/>
  <c r="A1146" i="51"/>
  <c r="A1145" i="51"/>
  <c r="A1144" i="51"/>
  <c r="A1143" i="51"/>
  <c r="A1142" i="51"/>
  <c r="A1141" i="51"/>
  <c r="A1140" i="51"/>
  <c r="A1139" i="51"/>
  <c r="A1138" i="51"/>
  <c r="A1137" i="51"/>
  <c r="A1136" i="51"/>
  <c r="A1135" i="51"/>
  <c r="A1134" i="51"/>
  <c r="A1133" i="51"/>
  <c r="A1132" i="51"/>
  <c r="A1131" i="51"/>
  <c r="A1130" i="51"/>
  <c r="A1129" i="51"/>
  <c r="A1128" i="51"/>
  <c r="A1127" i="51"/>
  <c r="A1126" i="51"/>
  <c r="A1125" i="51"/>
  <c r="A1124" i="51"/>
  <c r="A1123" i="51"/>
  <c r="A1122" i="51"/>
  <c r="A1121" i="51"/>
  <c r="A1120" i="51"/>
  <c r="A1119" i="51"/>
  <c r="A1118" i="51"/>
  <c r="A1117" i="51"/>
  <c r="A1116" i="51"/>
  <c r="A1115" i="51"/>
  <c r="A1114" i="51"/>
  <c r="A1113" i="51"/>
  <c r="A1112" i="51"/>
  <c r="A1111" i="51"/>
  <c r="A1110" i="51"/>
  <c r="A1109" i="51"/>
  <c r="A1108" i="51"/>
  <c r="A1107" i="51"/>
  <c r="A1106" i="51"/>
  <c r="A1105" i="51"/>
  <c r="A1104" i="51"/>
  <c r="A1103" i="51"/>
  <c r="A1102" i="51"/>
  <c r="A1101" i="51"/>
  <c r="A1100" i="51"/>
  <c r="A1099" i="51"/>
  <c r="A1098" i="51"/>
  <c r="A1097" i="51"/>
  <c r="A1096" i="51"/>
  <c r="A1095" i="51"/>
  <c r="A1094" i="51"/>
  <c r="A1093" i="51"/>
  <c r="A1092" i="51"/>
  <c r="A1091" i="51"/>
  <c r="A1090" i="51"/>
  <c r="A1089" i="51"/>
  <c r="A1088" i="51"/>
  <c r="A1087" i="51"/>
  <c r="A1086" i="51"/>
  <c r="A1085" i="51"/>
  <c r="A1084" i="51"/>
  <c r="A1083" i="51"/>
  <c r="A1082" i="51"/>
  <c r="A1081" i="51"/>
  <c r="A1080" i="51"/>
  <c r="A1079" i="51"/>
  <c r="A1078" i="51"/>
  <c r="A1077" i="51"/>
  <c r="A1076" i="51"/>
  <c r="A1075" i="51"/>
  <c r="A1074" i="51"/>
  <c r="A1073" i="51"/>
  <c r="A1072" i="51"/>
  <c r="A1071" i="51"/>
  <c r="A1070" i="51"/>
  <c r="A1069" i="51"/>
  <c r="A1068" i="51"/>
  <c r="A1067" i="51"/>
  <c r="A1066" i="51"/>
  <c r="A1065" i="51"/>
  <c r="A1064" i="51"/>
  <c r="A1063" i="51"/>
  <c r="A1062" i="51"/>
  <c r="A1061" i="51"/>
  <c r="A1060" i="51"/>
  <c r="A1059" i="51"/>
  <c r="A1058" i="51"/>
  <c r="A1057" i="51"/>
  <c r="A1056" i="51"/>
  <c r="A1055" i="51"/>
  <c r="A1054" i="51"/>
  <c r="A1053" i="51"/>
  <c r="A1052" i="51"/>
  <c r="A1051" i="51"/>
  <c r="A1050" i="51"/>
  <c r="A1049" i="51"/>
  <c r="A1048" i="51"/>
  <c r="A1047" i="51"/>
  <c r="A1046" i="51"/>
  <c r="A1045" i="51"/>
  <c r="A1044" i="51"/>
  <c r="A1043" i="51"/>
  <c r="A1042" i="51"/>
  <c r="A1041" i="51"/>
  <c r="A1040" i="51"/>
  <c r="A1039" i="51"/>
  <c r="A1038" i="51"/>
  <c r="A1037" i="51"/>
  <c r="A1036" i="51"/>
  <c r="A1035" i="51"/>
  <c r="A1034" i="51"/>
  <c r="A1033" i="51"/>
  <c r="A1032" i="51"/>
  <c r="A1031" i="51"/>
  <c r="A1030" i="51"/>
  <c r="A1029" i="51"/>
  <c r="A1028" i="51"/>
  <c r="A1027" i="51"/>
  <c r="A1026" i="51"/>
  <c r="A1025" i="51"/>
  <c r="A1024" i="51"/>
  <c r="A1023" i="51"/>
  <c r="A1022" i="51"/>
  <c r="A1021" i="51"/>
  <c r="A1020" i="51"/>
  <c r="A1019" i="51"/>
  <c r="A1018" i="51"/>
  <c r="A1017" i="51"/>
  <c r="A1016" i="51"/>
  <c r="A1015" i="51"/>
  <c r="A1014" i="51"/>
  <c r="A1013" i="51"/>
  <c r="A1012" i="51"/>
  <c r="A1011" i="51"/>
  <c r="A1010" i="51"/>
  <c r="A1009" i="51"/>
  <c r="A1008" i="51"/>
  <c r="A1007" i="51"/>
  <c r="A1006" i="51"/>
  <c r="A1005" i="51"/>
  <c r="A1004" i="51"/>
  <c r="A1003" i="51"/>
  <c r="A1002" i="51"/>
  <c r="A1001" i="51"/>
  <c r="A1000" i="51"/>
  <c r="A999" i="51"/>
  <c r="A998" i="51"/>
  <c r="A997" i="51"/>
  <c r="A996" i="51"/>
  <c r="A995" i="51"/>
  <c r="A994" i="51"/>
  <c r="A993" i="51"/>
  <c r="A992" i="51"/>
  <c r="A991" i="51"/>
  <c r="A990" i="51"/>
  <c r="A989" i="51"/>
  <c r="A988" i="51"/>
  <c r="A987" i="51"/>
  <c r="A986" i="51"/>
  <c r="A985" i="51"/>
  <c r="A984" i="51"/>
  <c r="A983" i="51"/>
  <c r="A982" i="51"/>
  <c r="A981" i="51"/>
  <c r="A980" i="51"/>
  <c r="A979" i="51"/>
  <c r="A978" i="51"/>
  <c r="A977" i="51"/>
  <c r="A976" i="51"/>
  <c r="A975" i="51"/>
  <c r="A974" i="51"/>
  <c r="A973" i="51"/>
  <c r="A972" i="51"/>
  <c r="A971" i="51"/>
  <c r="A970" i="51"/>
  <c r="A969" i="51"/>
  <c r="A968" i="51"/>
  <c r="A967" i="51"/>
  <c r="A966" i="51"/>
  <c r="A965" i="51"/>
  <c r="A964" i="51"/>
  <c r="A963" i="51"/>
  <c r="A962" i="51"/>
  <c r="A961" i="51"/>
  <c r="A960" i="51"/>
  <c r="A959" i="51"/>
  <c r="A958" i="51"/>
  <c r="A957" i="51"/>
  <c r="A956" i="51"/>
  <c r="A955" i="51"/>
  <c r="A954" i="51"/>
  <c r="A953" i="51"/>
  <c r="A952" i="51"/>
  <c r="A951" i="51"/>
  <c r="A950" i="51"/>
  <c r="A949" i="51"/>
  <c r="A948" i="51"/>
  <c r="A947" i="51"/>
  <c r="A946" i="51"/>
  <c r="A945" i="51"/>
  <c r="A944" i="51"/>
  <c r="A943" i="51"/>
  <c r="A942" i="51"/>
  <c r="A941" i="51"/>
  <c r="A940" i="51"/>
  <c r="A939" i="51"/>
  <c r="A938" i="51"/>
  <c r="A937" i="51"/>
  <c r="A936" i="51"/>
  <c r="A935" i="51"/>
  <c r="A934" i="51"/>
  <c r="A933" i="51"/>
  <c r="A932" i="51"/>
  <c r="A931" i="51"/>
  <c r="A930" i="51"/>
  <c r="A929" i="51"/>
  <c r="A928" i="51"/>
  <c r="A927" i="51"/>
  <c r="A926" i="51"/>
  <c r="A925" i="51"/>
  <c r="A924" i="51"/>
  <c r="A923" i="51"/>
  <c r="A922" i="51"/>
  <c r="A921" i="51"/>
  <c r="A920" i="51"/>
  <c r="A919" i="51"/>
  <c r="A918" i="51"/>
  <c r="A917" i="51"/>
  <c r="A916" i="51"/>
  <c r="A915" i="51"/>
  <c r="A914" i="51"/>
  <c r="A913" i="51"/>
  <c r="A912" i="51"/>
  <c r="A911" i="51"/>
  <c r="A910" i="51"/>
  <c r="A909" i="51"/>
  <c r="A908" i="51"/>
  <c r="A907" i="51"/>
  <c r="A906" i="51"/>
  <c r="A905" i="51"/>
  <c r="A904" i="51"/>
  <c r="A903" i="51"/>
  <c r="A902" i="51"/>
  <c r="A901" i="51"/>
  <c r="A900" i="51"/>
  <c r="A899" i="51"/>
  <c r="A898" i="51"/>
  <c r="A897" i="51"/>
  <c r="A896" i="51"/>
  <c r="A895" i="51"/>
  <c r="A894" i="51"/>
  <c r="A893" i="51"/>
  <c r="A892" i="51"/>
  <c r="A891" i="51"/>
  <c r="A890" i="51"/>
  <c r="A889" i="51"/>
  <c r="A888" i="51"/>
  <c r="A887" i="51"/>
  <c r="A886" i="51"/>
  <c r="A885" i="51"/>
  <c r="A884" i="51"/>
  <c r="A883" i="51"/>
  <c r="A882" i="51"/>
  <c r="A881" i="51"/>
  <c r="A880" i="51"/>
  <c r="A879" i="51"/>
  <c r="A878" i="51"/>
  <c r="A877" i="51"/>
  <c r="A876" i="51"/>
  <c r="A875" i="51"/>
  <c r="A874" i="51"/>
  <c r="A873" i="51"/>
  <c r="A872" i="51"/>
  <c r="A871" i="51"/>
  <c r="A870" i="51"/>
  <c r="A869" i="51"/>
  <c r="A868" i="51"/>
  <c r="A867" i="51"/>
  <c r="A866" i="51"/>
  <c r="A865" i="51"/>
  <c r="A864" i="51"/>
  <c r="A863" i="51"/>
  <c r="A862" i="51"/>
  <c r="A861" i="51"/>
  <c r="A860" i="51"/>
  <c r="A859" i="51"/>
  <c r="A858" i="51"/>
  <c r="A857" i="51"/>
  <c r="A856" i="51"/>
  <c r="A855" i="51"/>
  <c r="A854" i="51"/>
  <c r="A853" i="51"/>
  <c r="A852" i="51"/>
  <c r="A851" i="51"/>
  <c r="A850" i="51"/>
  <c r="A849" i="51"/>
  <c r="A848" i="51"/>
  <c r="A847" i="51"/>
  <c r="A846" i="51"/>
  <c r="A845" i="51"/>
  <c r="A844" i="51"/>
  <c r="A843" i="51"/>
  <c r="A842" i="51"/>
  <c r="A841" i="51"/>
  <c r="A840" i="51"/>
  <c r="A839" i="51"/>
  <c r="A838" i="51"/>
  <c r="A837" i="51"/>
  <c r="A836" i="51"/>
  <c r="A835" i="51"/>
  <c r="A834" i="51"/>
  <c r="A833" i="51"/>
  <c r="A832" i="51"/>
  <c r="A831" i="51"/>
  <c r="A830" i="51"/>
  <c r="A829" i="51"/>
  <c r="A828" i="51"/>
  <c r="A827" i="51"/>
  <c r="A826" i="51"/>
  <c r="A825" i="51"/>
  <c r="A824" i="51"/>
  <c r="A823" i="51"/>
  <c r="A822" i="51"/>
  <c r="A821" i="51"/>
  <c r="A820" i="51"/>
  <c r="A819" i="51"/>
  <c r="A818" i="51"/>
  <c r="A817" i="51"/>
  <c r="A816" i="51"/>
  <c r="A815" i="51"/>
  <c r="A814" i="51"/>
  <c r="A813" i="51"/>
  <c r="A812" i="51"/>
  <c r="A811" i="51"/>
  <c r="A810" i="51"/>
  <c r="A809" i="51"/>
  <c r="A808" i="51"/>
  <c r="A807" i="51"/>
  <c r="A806" i="51"/>
  <c r="A805" i="51"/>
  <c r="A804" i="51"/>
  <c r="A803" i="51"/>
  <c r="A802" i="51"/>
  <c r="A801" i="51"/>
  <c r="A800" i="51"/>
  <c r="A799" i="51"/>
  <c r="A798" i="51"/>
  <c r="A797" i="51"/>
  <c r="A796" i="51"/>
  <c r="A795" i="51"/>
  <c r="A794" i="51"/>
  <c r="A793" i="51"/>
  <c r="A792" i="51"/>
  <c r="A791" i="51"/>
  <c r="A790" i="51"/>
  <c r="A789" i="51"/>
  <c r="A788" i="51"/>
  <c r="A787" i="51"/>
  <c r="A786" i="51"/>
  <c r="A785" i="51"/>
  <c r="A784" i="51"/>
  <c r="A783" i="51"/>
  <c r="A782" i="51"/>
  <c r="A781" i="51"/>
  <c r="A780" i="51"/>
  <c r="A779" i="51"/>
  <c r="A778" i="51"/>
  <c r="A777" i="51"/>
  <c r="A776" i="51"/>
  <c r="A775" i="51"/>
  <c r="A774" i="51"/>
  <c r="A773" i="51"/>
  <c r="A772" i="51"/>
  <c r="A771" i="51"/>
  <c r="A770" i="51"/>
  <c r="A769" i="51"/>
  <c r="A768" i="51"/>
  <c r="A767" i="51"/>
  <c r="A766" i="51"/>
  <c r="A765" i="51"/>
  <c r="A764" i="51"/>
  <c r="A763" i="51"/>
  <c r="A762" i="51"/>
  <c r="A761" i="51"/>
  <c r="A760" i="51"/>
  <c r="A759" i="51"/>
  <c r="A758" i="51"/>
  <c r="A757" i="51"/>
  <c r="A756" i="51"/>
  <c r="A755" i="51"/>
  <c r="A754" i="51"/>
  <c r="A753" i="51"/>
  <c r="A752" i="51"/>
  <c r="A751" i="51"/>
  <c r="A750" i="51"/>
  <c r="A749" i="51"/>
  <c r="A748" i="51"/>
  <c r="A747" i="51"/>
  <c r="A746" i="51"/>
  <c r="A745" i="51"/>
  <c r="A744" i="51"/>
  <c r="A743" i="51"/>
  <c r="A742" i="51"/>
  <c r="A741" i="51"/>
  <c r="A740" i="51"/>
  <c r="A739" i="51"/>
  <c r="A738" i="51"/>
  <c r="A737" i="51"/>
  <c r="A736" i="51"/>
  <c r="A735" i="51"/>
  <c r="A734" i="51"/>
  <c r="A733" i="51"/>
  <c r="A732" i="51"/>
  <c r="A731" i="51"/>
  <c r="A730" i="51"/>
  <c r="A729" i="51"/>
  <c r="A728" i="51"/>
  <c r="A727" i="51"/>
  <c r="A726" i="51"/>
  <c r="A725" i="51"/>
  <c r="A724" i="51"/>
  <c r="A723" i="51"/>
  <c r="A722" i="51"/>
  <c r="A721" i="51"/>
  <c r="A720" i="51"/>
  <c r="A719" i="51"/>
  <c r="A718" i="51"/>
  <c r="A717" i="51"/>
  <c r="A716" i="51"/>
  <c r="A715" i="51"/>
  <c r="A714" i="51"/>
  <c r="A713" i="51"/>
  <c r="A712" i="51"/>
  <c r="A711" i="51"/>
  <c r="A710" i="51"/>
  <c r="A709" i="51"/>
  <c r="A708" i="51"/>
  <c r="A707" i="51"/>
  <c r="A706" i="51"/>
  <c r="A705" i="51"/>
  <c r="A704" i="51"/>
  <c r="A703" i="51"/>
  <c r="A702" i="51"/>
  <c r="A701" i="51"/>
  <c r="A700" i="51"/>
  <c r="A699" i="51"/>
  <c r="A698" i="51"/>
  <c r="A697" i="51"/>
  <c r="A696" i="51"/>
  <c r="A695" i="51"/>
  <c r="A694" i="51"/>
  <c r="A693" i="51"/>
  <c r="A692" i="51"/>
  <c r="A691" i="51"/>
  <c r="A690" i="51"/>
  <c r="A689" i="51"/>
  <c r="A688" i="51"/>
  <c r="A687" i="51"/>
  <c r="A686" i="51"/>
  <c r="A685" i="51"/>
  <c r="A684" i="51"/>
  <c r="A683" i="51"/>
  <c r="A682" i="51"/>
  <c r="A681" i="51"/>
  <c r="A680" i="51"/>
  <c r="A679" i="51"/>
  <c r="A678" i="51"/>
  <c r="A677" i="51"/>
  <c r="A676" i="51"/>
  <c r="A675" i="51"/>
  <c r="A674" i="51"/>
  <c r="A673" i="51"/>
  <c r="A672" i="51"/>
  <c r="A671" i="51"/>
  <c r="A670" i="51"/>
  <c r="A669" i="51"/>
  <c r="A668" i="51"/>
  <c r="A667" i="51"/>
  <c r="A666" i="51"/>
  <c r="A665" i="51"/>
  <c r="A664" i="51"/>
  <c r="A663" i="51"/>
  <c r="A662" i="51"/>
  <c r="A661" i="51"/>
  <c r="A660" i="51"/>
  <c r="A659" i="51"/>
  <c r="A658" i="51"/>
  <c r="A657" i="51"/>
  <c r="A656" i="51"/>
  <c r="A655" i="51"/>
  <c r="A654" i="51"/>
  <c r="A653" i="51"/>
  <c r="A652" i="51"/>
  <c r="A651" i="51"/>
  <c r="A650" i="51"/>
  <c r="A649" i="51"/>
  <c r="A648" i="51"/>
  <c r="A647" i="51"/>
  <c r="A646" i="51"/>
  <c r="A645" i="51"/>
  <c r="A644" i="51"/>
  <c r="A643" i="51"/>
  <c r="A642" i="51"/>
  <c r="A641" i="51"/>
  <c r="A640" i="51"/>
  <c r="A639" i="51"/>
  <c r="A638" i="51"/>
  <c r="A637" i="51"/>
  <c r="A636" i="51"/>
  <c r="A635" i="51"/>
  <c r="A634" i="51"/>
  <c r="A633" i="51"/>
  <c r="A632" i="51"/>
  <c r="A631" i="51"/>
  <c r="A630" i="51"/>
  <c r="A629" i="51"/>
  <c r="A628" i="51"/>
  <c r="A627" i="51"/>
  <c r="A626" i="51"/>
  <c r="A625" i="51"/>
  <c r="A624" i="51"/>
  <c r="A623" i="51"/>
  <c r="A622" i="51"/>
  <c r="A621" i="51"/>
  <c r="A620" i="51"/>
  <c r="A619" i="51"/>
  <c r="A618" i="51"/>
  <c r="A617" i="51"/>
  <c r="A616" i="51"/>
  <c r="A615" i="51"/>
  <c r="A614" i="51"/>
  <c r="A613" i="51"/>
  <c r="A612" i="51"/>
  <c r="A611" i="51"/>
  <c r="A610" i="51"/>
  <c r="A609" i="51"/>
  <c r="A608" i="51"/>
  <c r="A607" i="51"/>
  <c r="A606" i="51"/>
  <c r="A605" i="51"/>
  <c r="A604" i="51"/>
  <c r="A603" i="51"/>
  <c r="A602" i="51"/>
  <c r="A601" i="51"/>
  <c r="A600" i="51"/>
  <c r="A599" i="51"/>
  <c r="A598" i="51"/>
  <c r="A597" i="51"/>
  <c r="A596" i="51"/>
  <c r="A595" i="51"/>
  <c r="A594" i="51"/>
  <c r="A593" i="51"/>
  <c r="A592" i="51"/>
  <c r="A591" i="51"/>
  <c r="A590" i="51"/>
  <c r="A589" i="51"/>
  <c r="A588" i="51"/>
  <c r="A587" i="51"/>
  <c r="A586" i="51"/>
  <c r="A585" i="51"/>
  <c r="A584" i="51"/>
  <c r="A583" i="51"/>
  <c r="A582" i="51"/>
  <c r="A581" i="51"/>
  <c r="A580" i="51"/>
  <c r="A579" i="51"/>
  <c r="A578" i="51"/>
  <c r="A577" i="51"/>
  <c r="A576" i="51"/>
  <c r="A575" i="51"/>
  <c r="A574" i="51"/>
  <c r="A573" i="51"/>
  <c r="A572" i="51"/>
  <c r="A571" i="51"/>
  <c r="A570" i="51"/>
  <c r="A569" i="51"/>
  <c r="A568" i="51"/>
  <c r="A567" i="51"/>
  <c r="A566" i="51"/>
  <c r="A565" i="51"/>
  <c r="A564" i="51"/>
  <c r="A563" i="51"/>
  <c r="A562" i="5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9" i="51"/>
  <c r="A8" i="51"/>
  <c r="A7" i="51"/>
  <c r="A6" i="51"/>
  <c r="A5" i="51"/>
  <c r="A4" i="51"/>
  <c r="A3" i="51"/>
  <c r="D15" i="45" l="1"/>
  <c r="D17" i="45"/>
  <c r="D20" i="45"/>
  <c r="N12" i="41"/>
  <c r="C16" i="45" l="1"/>
  <c r="C21" i="45"/>
  <c r="C10" i="45"/>
  <c r="E8" i="43" l="1"/>
  <c r="C53" i="45"/>
  <c r="AW16" i="46"/>
  <c r="AH16" i="46"/>
  <c r="K48" i="43" l="1"/>
  <c r="P47" i="43"/>
  <c r="O47" i="43"/>
  <c r="N47" i="43"/>
  <c r="M47" i="43"/>
  <c r="L47" i="43"/>
  <c r="K47" i="43"/>
  <c r="J47" i="43"/>
  <c r="I47" i="43"/>
  <c r="H47" i="43"/>
  <c r="G47" i="43"/>
  <c r="E47" i="43" l="1"/>
  <c r="N8" i="55" l="1"/>
  <c r="AH17" i="46"/>
  <c r="AH18" i="46"/>
  <c r="AH19" i="46"/>
  <c r="AH20" i="46"/>
  <c r="AH21" i="46"/>
  <c r="AH22" i="46"/>
  <c r="AH23" i="46"/>
  <c r="AH24" i="46"/>
  <c r="AH25" i="46"/>
  <c r="AH26" i="46"/>
  <c r="AH27" i="46"/>
  <c r="AH28" i="46"/>
  <c r="AH29" i="46"/>
  <c r="AH30" i="46"/>
  <c r="AH31" i="46"/>
  <c r="AH32" i="46"/>
  <c r="AH33" i="46"/>
  <c r="AH34" i="46"/>
  <c r="AH35" i="46"/>
  <c r="AH36" i="46"/>
  <c r="AH37" i="46"/>
  <c r="AH38" i="46"/>
  <c r="AH39" i="46"/>
  <c r="AH40" i="46"/>
  <c r="AH41" i="46"/>
  <c r="AH42" i="46"/>
  <c r="AH43" i="46"/>
  <c r="AH44" i="46"/>
  <c r="AH45" i="46"/>
  <c r="AH46" i="46"/>
  <c r="AH47" i="46"/>
  <c r="AH48" i="46"/>
  <c r="AH49" i="46"/>
  <c r="AH50" i="46"/>
  <c r="AH51" i="46"/>
  <c r="AH52" i="46"/>
  <c r="AH53" i="46"/>
  <c r="AH54" i="46"/>
  <c r="AH55" i="46"/>
  <c r="AH56" i="46"/>
  <c r="AH57" i="46"/>
  <c r="AH58" i="46"/>
  <c r="AH59" i="46"/>
  <c r="AH60" i="46"/>
  <c r="AH61" i="46"/>
  <c r="AH62" i="46"/>
  <c r="AH63" i="46"/>
  <c r="AH64" i="46"/>
  <c r="AH65" i="46"/>
  <c r="AH66" i="46"/>
  <c r="AH67" i="46"/>
  <c r="AH68" i="46"/>
  <c r="AH69" i="46"/>
  <c r="AH70" i="46"/>
  <c r="AH71" i="46"/>
  <c r="AH72" i="46"/>
  <c r="AH73" i="46"/>
  <c r="AH74" i="46"/>
  <c r="AH75" i="46"/>
  <c r="AH76" i="46"/>
  <c r="AH77" i="46"/>
  <c r="AH78" i="46"/>
  <c r="AH79" i="46"/>
  <c r="AH80" i="46"/>
  <c r="AH81" i="46"/>
  <c r="AH82" i="46"/>
  <c r="AH83" i="46"/>
  <c r="AH84" i="46"/>
  <c r="AH85" i="46"/>
  <c r="AH86" i="46"/>
  <c r="AH87" i="46"/>
  <c r="AH88" i="46"/>
  <c r="AH89" i="46"/>
  <c r="AH90" i="46"/>
  <c r="AH91" i="46"/>
  <c r="AH92" i="46"/>
  <c r="AH93" i="46"/>
  <c r="AH94" i="46"/>
  <c r="AH95" i="46"/>
  <c r="AH96" i="46"/>
  <c r="AH97" i="46"/>
  <c r="AH98" i="46"/>
  <c r="AH99" i="46"/>
  <c r="AH100" i="46"/>
  <c r="AH101" i="46"/>
  <c r="AH102" i="46"/>
  <c r="AH103" i="46"/>
  <c r="AH104" i="46"/>
  <c r="AH105" i="46"/>
  <c r="AH106" i="46"/>
  <c r="AH107" i="46"/>
  <c r="AH108" i="46"/>
  <c r="AH109" i="46"/>
  <c r="AH110" i="46"/>
  <c r="AH111" i="46"/>
  <c r="AH112" i="46"/>
  <c r="AH113" i="46"/>
  <c r="AH114" i="46"/>
  <c r="AH115" i="46"/>
  <c r="AH116" i="46"/>
  <c r="AH117" i="46"/>
  <c r="AH118" i="46"/>
  <c r="AH119" i="46"/>
  <c r="AH120" i="46"/>
  <c r="AH121" i="46"/>
  <c r="AH122" i="46"/>
  <c r="AH123" i="46"/>
  <c r="AH124" i="46"/>
  <c r="AH125" i="46"/>
  <c r="AH126" i="46"/>
  <c r="AH127" i="46"/>
  <c r="AH128" i="46"/>
  <c r="AH129" i="46"/>
  <c r="AH130" i="46"/>
  <c r="AH131" i="46"/>
  <c r="AH132" i="46"/>
  <c r="AH133" i="46"/>
  <c r="AH134" i="46"/>
  <c r="AH135" i="46"/>
  <c r="AH136" i="46"/>
  <c r="AH137" i="46"/>
  <c r="AH138" i="46"/>
  <c r="AH139" i="46"/>
  <c r="AH140" i="46"/>
  <c r="AH141" i="46"/>
  <c r="AH142" i="46"/>
  <c r="AH143" i="46"/>
  <c r="AH144" i="46"/>
  <c r="AH145" i="46"/>
  <c r="AH146" i="46"/>
  <c r="AH147" i="46"/>
  <c r="AH148" i="46"/>
  <c r="AH149" i="46"/>
  <c r="AH150" i="46"/>
  <c r="AH151" i="46"/>
  <c r="AH152" i="46"/>
  <c r="AH153" i="46"/>
  <c r="AH154" i="46"/>
  <c r="AH155" i="46"/>
  <c r="AH156" i="46"/>
  <c r="AH157" i="46"/>
  <c r="AH158" i="46"/>
  <c r="AH159" i="46"/>
  <c r="AH160" i="46"/>
  <c r="AH161" i="46"/>
  <c r="AH162" i="46"/>
  <c r="AH163" i="46"/>
  <c r="AH164" i="46"/>
  <c r="AH165" i="46"/>
  <c r="AH166" i="46"/>
  <c r="AH167" i="46"/>
  <c r="AH168" i="46"/>
  <c r="AH169" i="46"/>
  <c r="AH170" i="46"/>
  <c r="AH171" i="46"/>
  <c r="AH172" i="46"/>
  <c r="AH173" i="46"/>
  <c r="AH174" i="46"/>
  <c r="AH175" i="46"/>
  <c r="AH176" i="46"/>
  <c r="AH177" i="46"/>
  <c r="AH178" i="46"/>
  <c r="AH179" i="46"/>
  <c r="AH180" i="46"/>
  <c r="AH181" i="46"/>
  <c r="AH182" i="46"/>
  <c r="AH183" i="46"/>
  <c r="AH184" i="46"/>
  <c r="AH185" i="46"/>
  <c r="AH186" i="46"/>
  <c r="AH187" i="46"/>
  <c r="AH188" i="46"/>
  <c r="AH189" i="46"/>
  <c r="AH190" i="46"/>
  <c r="AH191" i="46"/>
  <c r="AH192" i="46"/>
  <c r="AH193" i="46"/>
  <c r="AH194" i="46"/>
  <c r="AH195" i="46"/>
  <c r="AH196" i="46"/>
  <c r="AH197" i="46"/>
  <c r="AH198" i="46"/>
  <c r="AH199" i="46"/>
  <c r="AH200" i="46"/>
  <c r="AH201" i="46"/>
  <c r="AH202" i="46"/>
  <c r="AH203" i="46"/>
  <c r="AH204" i="46"/>
  <c r="AH205" i="46"/>
  <c r="AH206" i="46"/>
  <c r="AH207" i="46"/>
  <c r="AH208" i="46"/>
  <c r="AH209" i="46"/>
  <c r="AH210" i="46"/>
  <c r="AH211" i="46"/>
  <c r="AH212" i="46"/>
  <c r="AH213" i="46"/>
  <c r="AH214" i="46"/>
  <c r="AH215" i="46"/>
  <c r="E4" i="44" l="1"/>
  <c r="I22" i="44" l="1"/>
  <c r="J22" i="44"/>
  <c r="K22" i="44"/>
  <c r="L22" i="44"/>
  <c r="M22" i="44"/>
  <c r="N22" i="44"/>
  <c r="O22" i="44"/>
  <c r="H22" i="44"/>
  <c r="G22" i="44"/>
  <c r="F22" i="44"/>
  <c r="Q16" i="44"/>
  <c r="P16" i="44"/>
  <c r="Q11" i="44"/>
  <c r="P11" i="44"/>
  <c r="D57" i="45" l="1"/>
  <c r="D52" i="45"/>
  <c r="C48" i="45" s="1"/>
  <c r="D47" i="45"/>
  <c r="C43" i="45" s="1"/>
  <c r="D42" i="45"/>
  <c r="C38" i="45" s="1"/>
  <c r="D37" i="45"/>
  <c r="C35" i="45" s="1"/>
  <c r="D34" i="45"/>
  <c r="C33" i="45" s="1"/>
  <c r="D32" i="45"/>
  <c r="C30" i="45" s="1"/>
  <c r="D29" i="45"/>
  <c r="C28" i="45" s="1"/>
  <c r="D27" i="45"/>
  <c r="C25" i="45" s="1"/>
  <c r="D24" i="45"/>
  <c r="C23" i="45"/>
  <c r="D22" i="45"/>
  <c r="C18" i="45"/>
  <c r="D9" i="45"/>
  <c r="C3" i="45" s="1"/>
  <c r="J26" i="41" l="1"/>
  <c r="AA215" i="46" l="1"/>
  <c r="AC215" i="46"/>
  <c r="AG215" i="46" s="1"/>
  <c r="AD215" i="46"/>
  <c r="AA214" i="46"/>
  <c r="AC214" i="46"/>
  <c r="AG214" i="46" s="1"/>
  <c r="AD214" i="46"/>
  <c r="AA213" i="46"/>
  <c r="AC213" i="46"/>
  <c r="AD213" i="46"/>
  <c r="AA212" i="46"/>
  <c r="AC212" i="46"/>
  <c r="AG212" i="46" s="1"/>
  <c r="AD212" i="46"/>
  <c r="AA211" i="46"/>
  <c r="AC211" i="46"/>
  <c r="AG211" i="46" s="1"/>
  <c r="AD211" i="46"/>
  <c r="AA210" i="46"/>
  <c r="AC210" i="46"/>
  <c r="AG210" i="46" s="1"/>
  <c r="AD210" i="46"/>
  <c r="AA209" i="46"/>
  <c r="AC209" i="46"/>
  <c r="AG209" i="46" s="1"/>
  <c r="AD209" i="46"/>
  <c r="AA208" i="46"/>
  <c r="AC208" i="46"/>
  <c r="AG208" i="46" s="1"/>
  <c r="AD208" i="46"/>
  <c r="AA207" i="46"/>
  <c r="AC207" i="46"/>
  <c r="AG207" i="46" s="1"/>
  <c r="AD207" i="46"/>
  <c r="AA206" i="46"/>
  <c r="AC206" i="46"/>
  <c r="AG206" i="46" s="1"/>
  <c r="AD206" i="46"/>
  <c r="AA205" i="46"/>
  <c r="AC205" i="46"/>
  <c r="AG205" i="46" s="1"/>
  <c r="AD205" i="46"/>
  <c r="AA204" i="46"/>
  <c r="AC204" i="46"/>
  <c r="AG204" i="46" s="1"/>
  <c r="AD204" i="46"/>
  <c r="AA203" i="46"/>
  <c r="AC203" i="46"/>
  <c r="AD203" i="46"/>
  <c r="AA202" i="46"/>
  <c r="AC202" i="46"/>
  <c r="AG202" i="46" s="1"/>
  <c r="AD202" i="46"/>
  <c r="AA201" i="46"/>
  <c r="AC201" i="46"/>
  <c r="AG201" i="46" s="1"/>
  <c r="AD201" i="46"/>
  <c r="AA200" i="46"/>
  <c r="AC200" i="46"/>
  <c r="AG200" i="46" s="1"/>
  <c r="AD200" i="46"/>
  <c r="AA199" i="46"/>
  <c r="AC199" i="46"/>
  <c r="AD199" i="46"/>
  <c r="AA198" i="46"/>
  <c r="AC198" i="46"/>
  <c r="AD198" i="46"/>
  <c r="AA197" i="46"/>
  <c r="AC197" i="46"/>
  <c r="AD197" i="46"/>
  <c r="AA196" i="46"/>
  <c r="AC196" i="46"/>
  <c r="AG196" i="46" s="1"/>
  <c r="AD196" i="46"/>
  <c r="AA195" i="46"/>
  <c r="AC195" i="46"/>
  <c r="AG195" i="46" s="1"/>
  <c r="AD195" i="46"/>
  <c r="AA194" i="46"/>
  <c r="AC194" i="46"/>
  <c r="AG194" i="46" s="1"/>
  <c r="AD194" i="46"/>
  <c r="AA193" i="46"/>
  <c r="AC193" i="46"/>
  <c r="AG193" i="46" s="1"/>
  <c r="AD193" i="46"/>
  <c r="AA192" i="46"/>
  <c r="AC192" i="46"/>
  <c r="AF192" i="46" s="1"/>
  <c r="AD192" i="46"/>
  <c r="AA191" i="46"/>
  <c r="AC191" i="46"/>
  <c r="AD191" i="46"/>
  <c r="AA190" i="46"/>
  <c r="AC190" i="46"/>
  <c r="AG190" i="46" s="1"/>
  <c r="AD190" i="46"/>
  <c r="AA189" i="46"/>
  <c r="AC189" i="46"/>
  <c r="AG189" i="46" s="1"/>
  <c r="AD189" i="46"/>
  <c r="AA188" i="46"/>
  <c r="AC188" i="46"/>
  <c r="AG188" i="46" s="1"/>
  <c r="AD188" i="46"/>
  <c r="AA187" i="46"/>
  <c r="AC187" i="46"/>
  <c r="AG187" i="46" s="1"/>
  <c r="AD187" i="46"/>
  <c r="AA186" i="46"/>
  <c r="AC186" i="46"/>
  <c r="AG186" i="46" s="1"/>
  <c r="AD186" i="46"/>
  <c r="AA185" i="46"/>
  <c r="AC185" i="46"/>
  <c r="AG185" i="46" s="1"/>
  <c r="AD185" i="46"/>
  <c r="AA184" i="46"/>
  <c r="AC184" i="46"/>
  <c r="AF184" i="46" s="1"/>
  <c r="AD184" i="46"/>
  <c r="AA183" i="46"/>
  <c r="AC183" i="46"/>
  <c r="AG183" i="46" s="1"/>
  <c r="AD183" i="46"/>
  <c r="AA182" i="46"/>
  <c r="AC182" i="46"/>
  <c r="AG182" i="46" s="1"/>
  <c r="AD182" i="46"/>
  <c r="AA181" i="46"/>
  <c r="AC181" i="46"/>
  <c r="AG181" i="46" s="1"/>
  <c r="AD181" i="46"/>
  <c r="AA180" i="46"/>
  <c r="AC180" i="46"/>
  <c r="AG180" i="46" s="1"/>
  <c r="AD180" i="46"/>
  <c r="AA179" i="46"/>
  <c r="AC179" i="46"/>
  <c r="AD179" i="46"/>
  <c r="AA178" i="46"/>
  <c r="AC178" i="46"/>
  <c r="AG178" i="46" s="1"/>
  <c r="AD178" i="46"/>
  <c r="AA177" i="46"/>
  <c r="AC177" i="46"/>
  <c r="AG177" i="46" s="1"/>
  <c r="AD177" i="46"/>
  <c r="AA176" i="46"/>
  <c r="AC176" i="46"/>
  <c r="AG176" i="46" s="1"/>
  <c r="AD176" i="46"/>
  <c r="AA175" i="46"/>
  <c r="AC175" i="46"/>
  <c r="AG175" i="46" s="1"/>
  <c r="AD175" i="46"/>
  <c r="AA174" i="46"/>
  <c r="AC174" i="46"/>
  <c r="AG174" i="46" s="1"/>
  <c r="AD174" i="46"/>
  <c r="AA173" i="46"/>
  <c r="AC173" i="46"/>
  <c r="AG173" i="46" s="1"/>
  <c r="AD173" i="46"/>
  <c r="AA172" i="46"/>
  <c r="AC172" i="46"/>
  <c r="AD172" i="46"/>
  <c r="AA171" i="46"/>
  <c r="AC171" i="46"/>
  <c r="AD171" i="46"/>
  <c r="AA170" i="46"/>
  <c r="AC170" i="46"/>
  <c r="AG170" i="46" s="1"/>
  <c r="AD170" i="46"/>
  <c r="AA169" i="46"/>
  <c r="AC169" i="46"/>
  <c r="AG169" i="46" s="1"/>
  <c r="AD169" i="46"/>
  <c r="AA168" i="46"/>
  <c r="AC168" i="46"/>
  <c r="AG168" i="46" s="1"/>
  <c r="AD168" i="46"/>
  <c r="AA167" i="46"/>
  <c r="AC167" i="46"/>
  <c r="AD167" i="46"/>
  <c r="AA166" i="46"/>
  <c r="AC166" i="46"/>
  <c r="AF166" i="46" s="1"/>
  <c r="AD166" i="46"/>
  <c r="AA165" i="46"/>
  <c r="AC165" i="46"/>
  <c r="AD165" i="46"/>
  <c r="AA164" i="46"/>
  <c r="AC164" i="46"/>
  <c r="AG164" i="46" s="1"/>
  <c r="AD164" i="46"/>
  <c r="AA163" i="46"/>
  <c r="AC163" i="46"/>
  <c r="AG163" i="46" s="1"/>
  <c r="AD163" i="46"/>
  <c r="AA162" i="46"/>
  <c r="AC162" i="46"/>
  <c r="AG162" i="46" s="1"/>
  <c r="AD162" i="46"/>
  <c r="AA161" i="46"/>
  <c r="AC161" i="46"/>
  <c r="AD161" i="46"/>
  <c r="AA160" i="46"/>
  <c r="AC160" i="46"/>
  <c r="AG160" i="46" s="1"/>
  <c r="AD160" i="46"/>
  <c r="AA159" i="46"/>
  <c r="AC159" i="46"/>
  <c r="AG159" i="46" s="1"/>
  <c r="AD159" i="46"/>
  <c r="AA158" i="46"/>
  <c r="AC158" i="46"/>
  <c r="AG158" i="46" s="1"/>
  <c r="AD158" i="46"/>
  <c r="AA157" i="46"/>
  <c r="AC157" i="46"/>
  <c r="AG157" i="46" s="1"/>
  <c r="AD157" i="46"/>
  <c r="AA156" i="46"/>
  <c r="AC156" i="46"/>
  <c r="AG156" i="46" s="1"/>
  <c r="AD156" i="46"/>
  <c r="AA155" i="46"/>
  <c r="AC155" i="46"/>
  <c r="AG155" i="46" s="1"/>
  <c r="AD155" i="46"/>
  <c r="AA154" i="46"/>
  <c r="AC154" i="46"/>
  <c r="AG154" i="46" s="1"/>
  <c r="AD154" i="46"/>
  <c r="AA153" i="46"/>
  <c r="AC153" i="46"/>
  <c r="AG153" i="46" s="1"/>
  <c r="AD153" i="46"/>
  <c r="AA152" i="46"/>
  <c r="AC152" i="46"/>
  <c r="AD152" i="46"/>
  <c r="AA151" i="46"/>
  <c r="AC151" i="46"/>
  <c r="AG151" i="46" s="1"/>
  <c r="AD151" i="46"/>
  <c r="AA150" i="46"/>
  <c r="AC150" i="46"/>
  <c r="AG150" i="46" s="1"/>
  <c r="AD150" i="46"/>
  <c r="AA149" i="46"/>
  <c r="AC149" i="46"/>
  <c r="AG149" i="46" s="1"/>
  <c r="AD149" i="46"/>
  <c r="AA148" i="46"/>
  <c r="AC148" i="46"/>
  <c r="AG148" i="46" s="1"/>
  <c r="AD148" i="46"/>
  <c r="AA147" i="46"/>
  <c r="AC147" i="46"/>
  <c r="AD147" i="46"/>
  <c r="AA146" i="46"/>
  <c r="AC146" i="46"/>
  <c r="AD146" i="46"/>
  <c r="AA145" i="46"/>
  <c r="AC145" i="46"/>
  <c r="AG145" i="46" s="1"/>
  <c r="AD145" i="46"/>
  <c r="AA144" i="46"/>
  <c r="AC144" i="46"/>
  <c r="AG144" i="46" s="1"/>
  <c r="AD144" i="46"/>
  <c r="AA143" i="46"/>
  <c r="AC143" i="46"/>
  <c r="AG143" i="46" s="1"/>
  <c r="AD143" i="46"/>
  <c r="AA142" i="46"/>
  <c r="AC142" i="46"/>
  <c r="AG142" i="46" s="1"/>
  <c r="AD142" i="46"/>
  <c r="AA141" i="46"/>
  <c r="AC141" i="46"/>
  <c r="AD141" i="46"/>
  <c r="AA140" i="46"/>
  <c r="AC140" i="46"/>
  <c r="AG140" i="46" s="1"/>
  <c r="AD140" i="46"/>
  <c r="AA139" i="46"/>
  <c r="AC139" i="46"/>
  <c r="AD139" i="46"/>
  <c r="AA138" i="46"/>
  <c r="AC138" i="46"/>
  <c r="AD138" i="46"/>
  <c r="AA137" i="46"/>
  <c r="AC137" i="46"/>
  <c r="AG137" i="46" s="1"/>
  <c r="AD137" i="46"/>
  <c r="AA136" i="46"/>
  <c r="AC136" i="46"/>
  <c r="AG136" i="46" s="1"/>
  <c r="AD136" i="46"/>
  <c r="AA135" i="46"/>
  <c r="AC135" i="46"/>
  <c r="AD135" i="46"/>
  <c r="AA134" i="46"/>
  <c r="AC134" i="46"/>
  <c r="AD134" i="46"/>
  <c r="AA133" i="46"/>
  <c r="AC133" i="46"/>
  <c r="AG133" i="46" s="1"/>
  <c r="AD133" i="46"/>
  <c r="AA132" i="46"/>
  <c r="AC132" i="46"/>
  <c r="AD132" i="46"/>
  <c r="AA131" i="46"/>
  <c r="AC131" i="46"/>
  <c r="AG131" i="46" s="1"/>
  <c r="AD131" i="46"/>
  <c r="AA130" i="46"/>
  <c r="AC130" i="46"/>
  <c r="AG130" i="46" s="1"/>
  <c r="AD130" i="46"/>
  <c r="AA129" i="46"/>
  <c r="AC129" i="46"/>
  <c r="AG129" i="46" s="1"/>
  <c r="AD129" i="46"/>
  <c r="AA128" i="46"/>
  <c r="AC128" i="46"/>
  <c r="AF128" i="46" s="1"/>
  <c r="AD128" i="46"/>
  <c r="AA127" i="46"/>
  <c r="AC127" i="46"/>
  <c r="AD127" i="46"/>
  <c r="AA126" i="46"/>
  <c r="AC126" i="46"/>
  <c r="AD126" i="46"/>
  <c r="AA125" i="46"/>
  <c r="AC125" i="46"/>
  <c r="AG125" i="46" s="1"/>
  <c r="AD125" i="46"/>
  <c r="AA124" i="46"/>
  <c r="AC124" i="46"/>
  <c r="AG124" i="46" s="1"/>
  <c r="AD124" i="46"/>
  <c r="AA123" i="46"/>
  <c r="AC123" i="46"/>
  <c r="AG123" i="46" s="1"/>
  <c r="AD123" i="46"/>
  <c r="AA122" i="46"/>
  <c r="AC122" i="46"/>
  <c r="AG122" i="46" s="1"/>
  <c r="AD122" i="46"/>
  <c r="AA121" i="46"/>
  <c r="AC121" i="46"/>
  <c r="AD121" i="46"/>
  <c r="AA120" i="46"/>
  <c r="AC120" i="46"/>
  <c r="AG120" i="46" s="1"/>
  <c r="AD120" i="46"/>
  <c r="AA119" i="46"/>
  <c r="AC119" i="46"/>
  <c r="AG119" i="46" s="1"/>
  <c r="AD119" i="46"/>
  <c r="AA118" i="46"/>
  <c r="AC118" i="46"/>
  <c r="AG118" i="46" s="1"/>
  <c r="AD118" i="46"/>
  <c r="AA117" i="46"/>
  <c r="AC117" i="46"/>
  <c r="AG117" i="46" s="1"/>
  <c r="AD117" i="46"/>
  <c r="AA116" i="46"/>
  <c r="AC116" i="46"/>
  <c r="AG116" i="46" s="1"/>
  <c r="AD116" i="46"/>
  <c r="AA115" i="46"/>
  <c r="AC115" i="46"/>
  <c r="AD115" i="46"/>
  <c r="AA114" i="46"/>
  <c r="AC114" i="46"/>
  <c r="AG114" i="46" s="1"/>
  <c r="AD114" i="46"/>
  <c r="AA113" i="46"/>
  <c r="AC113" i="46"/>
  <c r="AG113" i="46" s="1"/>
  <c r="AD113" i="46"/>
  <c r="AA112" i="46"/>
  <c r="AC112" i="46"/>
  <c r="AG112" i="46" s="1"/>
  <c r="AD112" i="46"/>
  <c r="AA111" i="46"/>
  <c r="AC111" i="46"/>
  <c r="AG111" i="46" s="1"/>
  <c r="AD111" i="46"/>
  <c r="AA110" i="46"/>
  <c r="AC110" i="46"/>
  <c r="AG110" i="46" s="1"/>
  <c r="AD110" i="46"/>
  <c r="AA109" i="46"/>
  <c r="AC109" i="46"/>
  <c r="AD109" i="46"/>
  <c r="AA108" i="46"/>
  <c r="AC108" i="46"/>
  <c r="AD108" i="46"/>
  <c r="AA107" i="46"/>
  <c r="AC107" i="46"/>
  <c r="AD107" i="46"/>
  <c r="AA106" i="46"/>
  <c r="AC106" i="46"/>
  <c r="AG106" i="46" s="1"/>
  <c r="AD106" i="46"/>
  <c r="AA105" i="46"/>
  <c r="AC105" i="46"/>
  <c r="AG105" i="46" s="1"/>
  <c r="AD105" i="46"/>
  <c r="AA104" i="46"/>
  <c r="AC104" i="46"/>
  <c r="AG104" i="46" s="1"/>
  <c r="AD104" i="46"/>
  <c r="AA103" i="46"/>
  <c r="AC103" i="46"/>
  <c r="AD103" i="46"/>
  <c r="AA102" i="46"/>
  <c r="AC102" i="46"/>
  <c r="AG102" i="46" s="1"/>
  <c r="AD102" i="46"/>
  <c r="AA101" i="46"/>
  <c r="AC101" i="46"/>
  <c r="AG101" i="46" s="1"/>
  <c r="AD101" i="46"/>
  <c r="AA100" i="46"/>
  <c r="AC100" i="46"/>
  <c r="AD100" i="46"/>
  <c r="AA99" i="46"/>
  <c r="AC99" i="46"/>
  <c r="AG99" i="46" s="1"/>
  <c r="AD99" i="46"/>
  <c r="AA98" i="46"/>
  <c r="AC98" i="46"/>
  <c r="AG98" i="46" s="1"/>
  <c r="AD98" i="46"/>
  <c r="AA97" i="46"/>
  <c r="AC97" i="46"/>
  <c r="AD97" i="46"/>
  <c r="AA96" i="46"/>
  <c r="AC96" i="46"/>
  <c r="AF96" i="46" s="1"/>
  <c r="AD96" i="46"/>
  <c r="AA95" i="46"/>
  <c r="AC95" i="46"/>
  <c r="AG95" i="46" s="1"/>
  <c r="AD95" i="46"/>
  <c r="AA94" i="46"/>
  <c r="AC94" i="46"/>
  <c r="AG94" i="46" s="1"/>
  <c r="AD94" i="46"/>
  <c r="AA93" i="46"/>
  <c r="AC93" i="46"/>
  <c r="AG93" i="46" s="1"/>
  <c r="AD93" i="46"/>
  <c r="AA92" i="46"/>
  <c r="AC92" i="46"/>
  <c r="AG92" i="46" s="1"/>
  <c r="AD92" i="46"/>
  <c r="AA91" i="46"/>
  <c r="AC91" i="46"/>
  <c r="AG91" i="46" s="1"/>
  <c r="AD91" i="46"/>
  <c r="AA90" i="46"/>
  <c r="AC90" i="46"/>
  <c r="AG90" i="46" s="1"/>
  <c r="AD90" i="46"/>
  <c r="AA89" i="46"/>
  <c r="AC89" i="46"/>
  <c r="AD89" i="46"/>
  <c r="AA88" i="46"/>
  <c r="AC88" i="46"/>
  <c r="AD88" i="46"/>
  <c r="AA87" i="46"/>
  <c r="AC87" i="46"/>
  <c r="AG87" i="46" s="1"/>
  <c r="AD87" i="46"/>
  <c r="AA86" i="46"/>
  <c r="AC86" i="46"/>
  <c r="AG86" i="46" s="1"/>
  <c r="AD86" i="46"/>
  <c r="AA85" i="46"/>
  <c r="AC85" i="46"/>
  <c r="AG85" i="46" s="1"/>
  <c r="AD85" i="46"/>
  <c r="AA84" i="46"/>
  <c r="AC84" i="46"/>
  <c r="AG84" i="46" s="1"/>
  <c r="AD84" i="46"/>
  <c r="AA83" i="46"/>
  <c r="AC83" i="46"/>
  <c r="AG83" i="46" s="1"/>
  <c r="AD83" i="46"/>
  <c r="AA82" i="46"/>
  <c r="AC82" i="46"/>
  <c r="AD82" i="46"/>
  <c r="AA81" i="46"/>
  <c r="AC81" i="46"/>
  <c r="AG81" i="46" s="1"/>
  <c r="AD81" i="46"/>
  <c r="AA80" i="46"/>
  <c r="AC80" i="46"/>
  <c r="AG80" i="46" s="1"/>
  <c r="AD80" i="46"/>
  <c r="AA79" i="46"/>
  <c r="AC79" i="46"/>
  <c r="AG79" i="46" s="1"/>
  <c r="AD79" i="46"/>
  <c r="AA78" i="46"/>
  <c r="AC78" i="46"/>
  <c r="AG78" i="46" s="1"/>
  <c r="AD78" i="46"/>
  <c r="AA77" i="46"/>
  <c r="AC77" i="46"/>
  <c r="AG77" i="46" s="1"/>
  <c r="AD77" i="46"/>
  <c r="AA76" i="46"/>
  <c r="AC76" i="46"/>
  <c r="AG76" i="46" s="1"/>
  <c r="AD76" i="46"/>
  <c r="AA75" i="46"/>
  <c r="AC75" i="46"/>
  <c r="AD75" i="46"/>
  <c r="AA74" i="46"/>
  <c r="AC74" i="46"/>
  <c r="AG74" i="46" s="1"/>
  <c r="AD74" i="46"/>
  <c r="AA73" i="46"/>
  <c r="AC73" i="46"/>
  <c r="AG73" i="46" s="1"/>
  <c r="AD73" i="46"/>
  <c r="AA72" i="46"/>
  <c r="AC72" i="46"/>
  <c r="AG72" i="46" s="1"/>
  <c r="AD72" i="46"/>
  <c r="AA71" i="46"/>
  <c r="AC71" i="46"/>
  <c r="AD71" i="46"/>
  <c r="AA70" i="46"/>
  <c r="AC70" i="46"/>
  <c r="AD70" i="46"/>
  <c r="AA69" i="46"/>
  <c r="AC69" i="46"/>
  <c r="AG69" i="46" s="1"/>
  <c r="AD69" i="46"/>
  <c r="AA68" i="46"/>
  <c r="AC68" i="46"/>
  <c r="AG68" i="46" s="1"/>
  <c r="AD68" i="46"/>
  <c r="AA67" i="46"/>
  <c r="AC67" i="46"/>
  <c r="AG67" i="46" s="1"/>
  <c r="AD67" i="46"/>
  <c r="AA66" i="46"/>
  <c r="AC66" i="46"/>
  <c r="AF66" i="46" s="1"/>
  <c r="AD66" i="46"/>
  <c r="AA65" i="46"/>
  <c r="AC65" i="46"/>
  <c r="AD65" i="46"/>
  <c r="AA64" i="46"/>
  <c r="AC64" i="46"/>
  <c r="AF64" i="46" s="1"/>
  <c r="AD64" i="46"/>
  <c r="AA63" i="46"/>
  <c r="AC63" i="46"/>
  <c r="AD63" i="46"/>
  <c r="AA62" i="46"/>
  <c r="AC62" i="46"/>
  <c r="AD62" i="46"/>
  <c r="AA61" i="46"/>
  <c r="AC61" i="46"/>
  <c r="AG61" i="46" s="1"/>
  <c r="AD61" i="46"/>
  <c r="AA60" i="46"/>
  <c r="AC60" i="46"/>
  <c r="AG60" i="46" s="1"/>
  <c r="AD60" i="46"/>
  <c r="AA59" i="46"/>
  <c r="AC59" i="46"/>
  <c r="AG59" i="46" s="1"/>
  <c r="AD59" i="46"/>
  <c r="AA58" i="46"/>
  <c r="AC58" i="46"/>
  <c r="AG58" i="46" s="1"/>
  <c r="AD58" i="46"/>
  <c r="AA57" i="46"/>
  <c r="AC57" i="46"/>
  <c r="AD57" i="46"/>
  <c r="AA56" i="46"/>
  <c r="AC56" i="46"/>
  <c r="AG56" i="46" s="1"/>
  <c r="AD56" i="46"/>
  <c r="AA55" i="46"/>
  <c r="AC55" i="46"/>
  <c r="AG55" i="46" s="1"/>
  <c r="AD55" i="46"/>
  <c r="AA54" i="46"/>
  <c r="AC54" i="46"/>
  <c r="AG54" i="46" s="1"/>
  <c r="AD54" i="46"/>
  <c r="AA53" i="46"/>
  <c r="AC53" i="46"/>
  <c r="AG53" i="46" s="1"/>
  <c r="AD53" i="46"/>
  <c r="AA52" i="46"/>
  <c r="AC52" i="46"/>
  <c r="AG52" i="46" s="1"/>
  <c r="AD52" i="46"/>
  <c r="AA51" i="46"/>
  <c r="AC51" i="46"/>
  <c r="AD51" i="46"/>
  <c r="AA50" i="46"/>
  <c r="AC50" i="46"/>
  <c r="AG50" i="46" s="1"/>
  <c r="AD50" i="46"/>
  <c r="AA49" i="46"/>
  <c r="AC49" i="46"/>
  <c r="AG49" i="46" s="1"/>
  <c r="AD49" i="46"/>
  <c r="AA48" i="46"/>
  <c r="AC48" i="46"/>
  <c r="AG48" i="46" s="1"/>
  <c r="AD48" i="46"/>
  <c r="AA47" i="46"/>
  <c r="AC47" i="46"/>
  <c r="AG47" i="46" s="1"/>
  <c r="AD47" i="46"/>
  <c r="AA46" i="46"/>
  <c r="AC46" i="46"/>
  <c r="AG46" i="46" s="1"/>
  <c r="AD46" i="46"/>
  <c r="AA45" i="46"/>
  <c r="AC45" i="46"/>
  <c r="AD45" i="46"/>
  <c r="AA44" i="46"/>
  <c r="AC44" i="46"/>
  <c r="AG44" i="46" s="1"/>
  <c r="AD44" i="46"/>
  <c r="AA43" i="46"/>
  <c r="AC43" i="46"/>
  <c r="AG43" i="46" s="1"/>
  <c r="AD43" i="46"/>
  <c r="AA42" i="46"/>
  <c r="AC42" i="46"/>
  <c r="AD42" i="46"/>
  <c r="AA41" i="46"/>
  <c r="AC41" i="46"/>
  <c r="AG41" i="46" s="1"/>
  <c r="AD41" i="46"/>
  <c r="AA40" i="46"/>
  <c r="AC40" i="46"/>
  <c r="AG40" i="46" s="1"/>
  <c r="AD40" i="46"/>
  <c r="AA39" i="46"/>
  <c r="AC39" i="46"/>
  <c r="AG39" i="46" s="1"/>
  <c r="AD39" i="46"/>
  <c r="AA38" i="46"/>
  <c r="AC38" i="46"/>
  <c r="AG38" i="46" s="1"/>
  <c r="AD38" i="46"/>
  <c r="AA37" i="46"/>
  <c r="AC37" i="46"/>
  <c r="AD37" i="46"/>
  <c r="AA36" i="46"/>
  <c r="AC36" i="46"/>
  <c r="AD36" i="46"/>
  <c r="AA35" i="46"/>
  <c r="AC35" i="46"/>
  <c r="AG35" i="46" s="1"/>
  <c r="AD35" i="46"/>
  <c r="AA34" i="46"/>
  <c r="AC34" i="46"/>
  <c r="AG34" i="46" s="1"/>
  <c r="AD34" i="46"/>
  <c r="AA33" i="46"/>
  <c r="AC33" i="46"/>
  <c r="AD33" i="46"/>
  <c r="AA32" i="46"/>
  <c r="AC32" i="46"/>
  <c r="AG32" i="46" s="1"/>
  <c r="AD32" i="46"/>
  <c r="AA31" i="46"/>
  <c r="AC31" i="46"/>
  <c r="AD31" i="46"/>
  <c r="AA30" i="46"/>
  <c r="AC30" i="46"/>
  <c r="AG30" i="46" s="1"/>
  <c r="AD30" i="46"/>
  <c r="AA29" i="46"/>
  <c r="AC29" i="46"/>
  <c r="AG29" i="46" s="1"/>
  <c r="AD29" i="46"/>
  <c r="AA28" i="46"/>
  <c r="AC28" i="46"/>
  <c r="AG28" i="46" s="1"/>
  <c r="AD28" i="46"/>
  <c r="AA27" i="46"/>
  <c r="AC27" i="46"/>
  <c r="AG27" i="46" s="1"/>
  <c r="AD27" i="46"/>
  <c r="AA26" i="46"/>
  <c r="AC26" i="46"/>
  <c r="AG26" i="46" s="1"/>
  <c r="AD26" i="46"/>
  <c r="AA25" i="46"/>
  <c r="AC25" i="46"/>
  <c r="AD25" i="46"/>
  <c r="AA24" i="46"/>
  <c r="AC24" i="46"/>
  <c r="AD24" i="46"/>
  <c r="AA23" i="46"/>
  <c r="AC23" i="46"/>
  <c r="AG23" i="46" s="1"/>
  <c r="AD23" i="46"/>
  <c r="AA22" i="46"/>
  <c r="AC22" i="46"/>
  <c r="AG22" i="46" s="1"/>
  <c r="AD22" i="46"/>
  <c r="AA21" i="46"/>
  <c r="AC21" i="46"/>
  <c r="AD21" i="46"/>
  <c r="AA20" i="46"/>
  <c r="AC20" i="46"/>
  <c r="AG20" i="46" s="1"/>
  <c r="AD20" i="46"/>
  <c r="AA19" i="46"/>
  <c r="AC19" i="46"/>
  <c r="AG19" i="46" s="1"/>
  <c r="AD19" i="46"/>
  <c r="AA18" i="46"/>
  <c r="AC18" i="46"/>
  <c r="AG18" i="46" s="1"/>
  <c r="AD18" i="46"/>
  <c r="AA17" i="46"/>
  <c r="AC17" i="46"/>
  <c r="AD17" i="46"/>
  <c r="AA16" i="46"/>
  <c r="AC16" i="46"/>
  <c r="AG16" i="46" s="1"/>
  <c r="AD16" i="46"/>
  <c r="P8" i="44"/>
  <c r="Q8" i="44"/>
  <c r="Q7" i="44"/>
  <c r="P6" i="44"/>
  <c r="AT16" i="46"/>
  <c r="AT17" i="46"/>
  <c r="AT18" i="46"/>
  <c r="AT19" i="46"/>
  <c r="AT20" i="46"/>
  <c r="AT21" i="46"/>
  <c r="AT22" i="46"/>
  <c r="AT23" i="46"/>
  <c r="AT24" i="46"/>
  <c r="AT25" i="46"/>
  <c r="Z16" i="46"/>
  <c r="AB16" i="46"/>
  <c r="AE16" i="46"/>
  <c r="AV16" i="46"/>
  <c r="Z17" i="46"/>
  <c r="AB17" i="46"/>
  <c r="AE17" i="46"/>
  <c r="AV17" i="46"/>
  <c r="AW17" i="46"/>
  <c r="Z18" i="46"/>
  <c r="AB18" i="46"/>
  <c r="AE18" i="46"/>
  <c r="AV18" i="46"/>
  <c r="AW18" i="46"/>
  <c r="Z19" i="46"/>
  <c r="AB19" i="46"/>
  <c r="AE19" i="46"/>
  <c r="AV19" i="46"/>
  <c r="AW19" i="46"/>
  <c r="Z20" i="46"/>
  <c r="AB20" i="46"/>
  <c r="AE20" i="46"/>
  <c r="AV20" i="46"/>
  <c r="AW20" i="46"/>
  <c r="Z21" i="46"/>
  <c r="AB21" i="46"/>
  <c r="AE21" i="46"/>
  <c r="AV21" i="46"/>
  <c r="AW21" i="46"/>
  <c r="Z22" i="46"/>
  <c r="AB22" i="46"/>
  <c r="AE22" i="46"/>
  <c r="AV22" i="46"/>
  <c r="AW22" i="46"/>
  <c r="Z23" i="46"/>
  <c r="AB23" i="46"/>
  <c r="AE23" i="46"/>
  <c r="AV23" i="46"/>
  <c r="AW23" i="46"/>
  <c r="Z24" i="46"/>
  <c r="AB24" i="46"/>
  <c r="AE24" i="46"/>
  <c r="AV24" i="46"/>
  <c r="AW24" i="46"/>
  <c r="Z25" i="46"/>
  <c r="AB25" i="46"/>
  <c r="AE25" i="46"/>
  <c r="AV25" i="46"/>
  <c r="AW25" i="46"/>
  <c r="Z26" i="46"/>
  <c r="AB26" i="46"/>
  <c r="AE26" i="46"/>
  <c r="AT26" i="46"/>
  <c r="AV26" i="46"/>
  <c r="AW26" i="46"/>
  <c r="Z27" i="46"/>
  <c r="AB27" i="46"/>
  <c r="AE27" i="46"/>
  <c r="AT27" i="46"/>
  <c r="AV27" i="46"/>
  <c r="AW27" i="46"/>
  <c r="Z28" i="46"/>
  <c r="AB28" i="46"/>
  <c r="AE28" i="46"/>
  <c r="AT28" i="46"/>
  <c r="AV28" i="46"/>
  <c r="AW28" i="46"/>
  <c r="Z29" i="46"/>
  <c r="AB29" i="46"/>
  <c r="AE29" i="46"/>
  <c r="AT29" i="46"/>
  <c r="AV29" i="46"/>
  <c r="AW29" i="46"/>
  <c r="Z30" i="46"/>
  <c r="AB30" i="46"/>
  <c r="AE30" i="46"/>
  <c r="AT30" i="46"/>
  <c r="AV30" i="46"/>
  <c r="AW30" i="46"/>
  <c r="Z31" i="46"/>
  <c r="AB31" i="46"/>
  <c r="AE31" i="46"/>
  <c r="AT31" i="46"/>
  <c r="AV31" i="46"/>
  <c r="AW31" i="46"/>
  <c r="Z32" i="46"/>
  <c r="AB32" i="46"/>
  <c r="AE32" i="46"/>
  <c r="AJ215" i="46"/>
  <c r="AJ214" i="46"/>
  <c r="AJ213" i="46"/>
  <c r="AJ212" i="46"/>
  <c r="AJ211" i="46"/>
  <c r="AJ210" i="46"/>
  <c r="AJ209" i="46"/>
  <c r="AJ208" i="46"/>
  <c r="AJ207" i="46"/>
  <c r="AJ206" i="46"/>
  <c r="AJ205" i="46"/>
  <c r="AJ204" i="46"/>
  <c r="AJ203" i="46"/>
  <c r="AJ202" i="46"/>
  <c r="AJ201" i="46"/>
  <c r="AJ200" i="46"/>
  <c r="AJ199" i="46"/>
  <c r="AJ198" i="46"/>
  <c r="AJ197" i="46"/>
  <c r="AJ196" i="46"/>
  <c r="AJ195" i="46"/>
  <c r="AJ194" i="46"/>
  <c r="AJ193" i="46"/>
  <c r="AJ192" i="46"/>
  <c r="AJ191" i="46"/>
  <c r="AJ190" i="46"/>
  <c r="AJ189" i="46"/>
  <c r="AJ188" i="46"/>
  <c r="AJ187" i="46"/>
  <c r="AJ186" i="46"/>
  <c r="AJ185" i="46"/>
  <c r="AJ184" i="46"/>
  <c r="AJ183" i="46"/>
  <c r="AJ182" i="46"/>
  <c r="AJ181" i="46"/>
  <c r="AJ180" i="46"/>
  <c r="AJ179" i="46"/>
  <c r="AJ178" i="46"/>
  <c r="AJ177" i="46"/>
  <c r="AJ176" i="46"/>
  <c r="AJ175" i="46"/>
  <c r="AJ174" i="46"/>
  <c r="AJ173" i="46"/>
  <c r="AJ172" i="46"/>
  <c r="AJ171" i="46"/>
  <c r="AJ170" i="46"/>
  <c r="AJ169" i="46"/>
  <c r="AJ168" i="46"/>
  <c r="AJ167" i="46"/>
  <c r="AJ166" i="46"/>
  <c r="AJ165" i="46"/>
  <c r="AJ164" i="46"/>
  <c r="AJ163" i="46"/>
  <c r="AJ162" i="46"/>
  <c r="AJ161" i="46"/>
  <c r="AJ160" i="46"/>
  <c r="AJ159" i="46"/>
  <c r="AJ158" i="46"/>
  <c r="AJ157" i="46"/>
  <c r="AJ156" i="46"/>
  <c r="AJ155" i="46"/>
  <c r="AJ154" i="46"/>
  <c r="AJ153" i="46"/>
  <c r="AJ152" i="46"/>
  <c r="AJ151" i="46"/>
  <c r="AJ150" i="46"/>
  <c r="AJ149" i="46"/>
  <c r="AJ148" i="46"/>
  <c r="AJ147" i="46"/>
  <c r="AJ146" i="46"/>
  <c r="AJ145" i="46"/>
  <c r="AJ144" i="46"/>
  <c r="AJ143" i="46"/>
  <c r="AJ142" i="46"/>
  <c r="AJ141" i="46"/>
  <c r="AJ140" i="46"/>
  <c r="AJ139" i="46"/>
  <c r="AJ138" i="46"/>
  <c r="AJ137" i="46"/>
  <c r="AJ136" i="46"/>
  <c r="AJ135" i="46"/>
  <c r="AJ134" i="46"/>
  <c r="AJ133" i="46"/>
  <c r="AJ132" i="46"/>
  <c r="AJ131" i="46"/>
  <c r="AJ130" i="46"/>
  <c r="AJ129" i="46"/>
  <c r="AJ128" i="46"/>
  <c r="AJ127" i="46"/>
  <c r="AJ126" i="46"/>
  <c r="AJ125" i="46"/>
  <c r="AJ124" i="46"/>
  <c r="AJ123" i="46"/>
  <c r="AJ122" i="46"/>
  <c r="AJ121" i="46"/>
  <c r="AJ66" i="46"/>
  <c r="AT32" i="46"/>
  <c r="AV32" i="46"/>
  <c r="AW32" i="46"/>
  <c r="Z33" i="46"/>
  <c r="AB33" i="46"/>
  <c r="AE33" i="46"/>
  <c r="AT33" i="46"/>
  <c r="AV33" i="46"/>
  <c r="AW33" i="46"/>
  <c r="Z34" i="46"/>
  <c r="AB34" i="46"/>
  <c r="AE34" i="46"/>
  <c r="AT34" i="46"/>
  <c r="AV34" i="46"/>
  <c r="AW34" i="46"/>
  <c r="Z35" i="46"/>
  <c r="AB35" i="46"/>
  <c r="AE35" i="46"/>
  <c r="AT35" i="46"/>
  <c r="AV35" i="46"/>
  <c r="AW35" i="46"/>
  <c r="Z36" i="46"/>
  <c r="AB36" i="46"/>
  <c r="AE36" i="46"/>
  <c r="AT36" i="46"/>
  <c r="AV36" i="46"/>
  <c r="AW36" i="46"/>
  <c r="Z37" i="46"/>
  <c r="AB37" i="46"/>
  <c r="AE37" i="46"/>
  <c r="AT37" i="46"/>
  <c r="AV37" i="46"/>
  <c r="AW37" i="46"/>
  <c r="Z38" i="46"/>
  <c r="AB38" i="46"/>
  <c r="AE38" i="46"/>
  <c r="AT38" i="46"/>
  <c r="AV38" i="46"/>
  <c r="AW38" i="46"/>
  <c r="Z39" i="46"/>
  <c r="AB39" i="46"/>
  <c r="AE39" i="46"/>
  <c r="AT39" i="46"/>
  <c r="AV39" i="46"/>
  <c r="AW39" i="46"/>
  <c r="Z40" i="46"/>
  <c r="AB40" i="46"/>
  <c r="AE40" i="46"/>
  <c r="AT40" i="46"/>
  <c r="AV40" i="46"/>
  <c r="AW40" i="46"/>
  <c r="Z41" i="46"/>
  <c r="AB41" i="46"/>
  <c r="AE41" i="46"/>
  <c r="AT41" i="46"/>
  <c r="AV41" i="46"/>
  <c r="AW41" i="46"/>
  <c r="Z42" i="46"/>
  <c r="AB42" i="46"/>
  <c r="AE42" i="46"/>
  <c r="AT42" i="46"/>
  <c r="AV42" i="46"/>
  <c r="AW42" i="46"/>
  <c r="Z43" i="46"/>
  <c r="AB43" i="46"/>
  <c r="AE43" i="46"/>
  <c r="AT43" i="46"/>
  <c r="AV43" i="46"/>
  <c r="AW43" i="46"/>
  <c r="Z44" i="46"/>
  <c r="AB44" i="46"/>
  <c r="AE44" i="46"/>
  <c r="AF44" i="46"/>
  <c r="AT44" i="46"/>
  <c r="AV44" i="46"/>
  <c r="AW44" i="46"/>
  <c r="Z45" i="46"/>
  <c r="AB45" i="46"/>
  <c r="AE45" i="46"/>
  <c r="AT45" i="46"/>
  <c r="AV45" i="46"/>
  <c r="AW45" i="46"/>
  <c r="Z46" i="46"/>
  <c r="AB46" i="46"/>
  <c r="AE46" i="46"/>
  <c r="AT46" i="46"/>
  <c r="AV46" i="46"/>
  <c r="AW46" i="46"/>
  <c r="Z47" i="46"/>
  <c r="AB47" i="46"/>
  <c r="AE47" i="46"/>
  <c r="AT47" i="46"/>
  <c r="AV47" i="46"/>
  <c r="AW47" i="46"/>
  <c r="Z48" i="46"/>
  <c r="AB48" i="46"/>
  <c r="AE48" i="46"/>
  <c r="AT48" i="46"/>
  <c r="AV48" i="46"/>
  <c r="AW48" i="46"/>
  <c r="Z49" i="46"/>
  <c r="AB49" i="46"/>
  <c r="AE49" i="46"/>
  <c r="AT49" i="46"/>
  <c r="AV49" i="46"/>
  <c r="AW49" i="46"/>
  <c r="Z50" i="46"/>
  <c r="AB50" i="46"/>
  <c r="AE50" i="46"/>
  <c r="AT50" i="46"/>
  <c r="AV50" i="46"/>
  <c r="AW50" i="46"/>
  <c r="Z51" i="46"/>
  <c r="AB51" i="46"/>
  <c r="AE51" i="46"/>
  <c r="AT51" i="46"/>
  <c r="AV51" i="46"/>
  <c r="AW51" i="46"/>
  <c r="Z52" i="46"/>
  <c r="AB52" i="46"/>
  <c r="AE52" i="46"/>
  <c r="AT52" i="46"/>
  <c r="AV52" i="46"/>
  <c r="AW52" i="46"/>
  <c r="Z53" i="46"/>
  <c r="AB53" i="46"/>
  <c r="AE53" i="46"/>
  <c r="AT53" i="46"/>
  <c r="AV53" i="46"/>
  <c r="AW53" i="46"/>
  <c r="Z54" i="46"/>
  <c r="AB54" i="46"/>
  <c r="AE54" i="46"/>
  <c r="AT54" i="46"/>
  <c r="AV54" i="46"/>
  <c r="AW54" i="46"/>
  <c r="Z55" i="46"/>
  <c r="AB55" i="46"/>
  <c r="AE55" i="46"/>
  <c r="AT55" i="46"/>
  <c r="AV55" i="46"/>
  <c r="AW55" i="46"/>
  <c r="Z56" i="46"/>
  <c r="AB56" i="46"/>
  <c r="AE56" i="46"/>
  <c r="AT56" i="46"/>
  <c r="AV56" i="46"/>
  <c r="AW56" i="46"/>
  <c r="Z57" i="46"/>
  <c r="AB57" i="46"/>
  <c r="AE57" i="46"/>
  <c r="AT57" i="46"/>
  <c r="AV57" i="46"/>
  <c r="AW57" i="46"/>
  <c r="Z58" i="46"/>
  <c r="AB58" i="46"/>
  <c r="AE58" i="46"/>
  <c r="AT58" i="46"/>
  <c r="AV58" i="46"/>
  <c r="AW58" i="46"/>
  <c r="Z59" i="46"/>
  <c r="AB59" i="46"/>
  <c r="AE59" i="46"/>
  <c r="AT59" i="46"/>
  <c r="AV59" i="46"/>
  <c r="AW59" i="46"/>
  <c r="Z60" i="46"/>
  <c r="AB60" i="46"/>
  <c r="AE60" i="46"/>
  <c r="AT60" i="46"/>
  <c r="AV60" i="46"/>
  <c r="AW60" i="46"/>
  <c r="Z61" i="46"/>
  <c r="AB61" i="46"/>
  <c r="AE61" i="46"/>
  <c r="AT61" i="46"/>
  <c r="AV61" i="46"/>
  <c r="AW61" i="46"/>
  <c r="Z62" i="46"/>
  <c r="AB62" i="46"/>
  <c r="AE62" i="46"/>
  <c r="AT62" i="46"/>
  <c r="AV62" i="46"/>
  <c r="AW62" i="46"/>
  <c r="Z63" i="46"/>
  <c r="AB63" i="46"/>
  <c r="AE63" i="46"/>
  <c r="AT63" i="46"/>
  <c r="AV63" i="46"/>
  <c r="AW63" i="46"/>
  <c r="Z64" i="46"/>
  <c r="AB64" i="46"/>
  <c r="AE64" i="46"/>
  <c r="AT64" i="46"/>
  <c r="AV64" i="46"/>
  <c r="AW64" i="46"/>
  <c r="Z65" i="46"/>
  <c r="AB65" i="46"/>
  <c r="AE65" i="46"/>
  <c r="AT65" i="46"/>
  <c r="AV65" i="46"/>
  <c r="AW65" i="46"/>
  <c r="Z66" i="46"/>
  <c r="AB66" i="46"/>
  <c r="AE66" i="46"/>
  <c r="AT66" i="46"/>
  <c r="AV66" i="46"/>
  <c r="AW66" i="46"/>
  <c r="Z67" i="46"/>
  <c r="AB67" i="46"/>
  <c r="AE67" i="46"/>
  <c r="AT67" i="46"/>
  <c r="AV67" i="46"/>
  <c r="AW67" i="46"/>
  <c r="Z68" i="46"/>
  <c r="AB68" i="46"/>
  <c r="AE68" i="46"/>
  <c r="AT68" i="46"/>
  <c r="AV68" i="46"/>
  <c r="AW68" i="46"/>
  <c r="Z69" i="46"/>
  <c r="AB69" i="46"/>
  <c r="AE69" i="46"/>
  <c r="AT69" i="46"/>
  <c r="AV69" i="46"/>
  <c r="AW69" i="46"/>
  <c r="Z70" i="46"/>
  <c r="AB70" i="46"/>
  <c r="AE70" i="46"/>
  <c r="AT70" i="46"/>
  <c r="AV70" i="46"/>
  <c r="AW70" i="46"/>
  <c r="Z71" i="46"/>
  <c r="AB71" i="46"/>
  <c r="AE71" i="46"/>
  <c r="AT71" i="46"/>
  <c r="AV71" i="46"/>
  <c r="AW71" i="46"/>
  <c r="Z72" i="46"/>
  <c r="AB72" i="46"/>
  <c r="AE72" i="46"/>
  <c r="AT72" i="46"/>
  <c r="AV72" i="46"/>
  <c r="AW72" i="46"/>
  <c r="Z73" i="46"/>
  <c r="AB73" i="46"/>
  <c r="AE73" i="46"/>
  <c r="AT73" i="46"/>
  <c r="AV73" i="46"/>
  <c r="AW73" i="46"/>
  <c r="Z74" i="46"/>
  <c r="AB74" i="46"/>
  <c r="AE74" i="46"/>
  <c r="AT74" i="46"/>
  <c r="AV74" i="46"/>
  <c r="AW74" i="46"/>
  <c r="Z75" i="46"/>
  <c r="AB75" i="46"/>
  <c r="AE75" i="46"/>
  <c r="AT75" i="46"/>
  <c r="AV75" i="46"/>
  <c r="AW75" i="46"/>
  <c r="Z76" i="46"/>
  <c r="AB76" i="46"/>
  <c r="AE76" i="46"/>
  <c r="AF76" i="46"/>
  <c r="AJ76" i="46" s="1"/>
  <c r="AT76" i="46"/>
  <c r="AV76" i="46"/>
  <c r="AW76" i="46"/>
  <c r="Z77" i="46"/>
  <c r="AB77" i="46"/>
  <c r="AE77" i="46"/>
  <c r="AT77" i="46"/>
  <c r="AV77" i="46"/>
  <c r="AW77" i="46"/>
  <c r="Z78" i="46"/>
  <c r="AB78" i="46"/>
  <c r="AE78" i="46"/>
  <c r="AT78" i="46"/>
  <c r="AV78" i="46"/>
  <c r="AW78" i="46"/>
  <c r="Z79" i="46"/>
  <c r="AB79" i="46"/>
  <c r="AE79" i="46"/>
  <c r="AT79" i="46"/>
  <c r="AV79" i="46"/>
  <c r="AW79" i="46"/>
  <c r="Z80" i="46"/>
  <c r="AB80" i="46"/>
  <c r="AE80" i="46"/>
  <c r="AT80" i="46"/>
  <c r="AV80" i="46"/>
  <c r="AW80" i="46"/>
  <c r="Z81" i="46"/>
  <c r="AB81" i="46"/>
  <c r="AE81" i="46"/>
  <c r="AT81" i="46"/>
  <c r="AV81" i="46"/>
  <c r="AW81" i="46"/>
  <c r="Z82" i="46"/>
  <c r="AB82" i="46"/>
  <c r="AE82" i="46"/>
  <c r="AT82" i="46"/>
  <c r="AV82" i="46"/>
  <c r="AW82" i="46"/>
  <c r="Z83" i="46"/>
  <c r="AB83" i="46"/>
  <c r="AE83" i="46"/>
  <c r="AT83" i="46"/>
  <c r="AV83" i="46"/>
  <c r="AW83" i="46"/>
  <c r="Z84" i="46"/>
  <c r="AB84" i="46"/>
  <c r="AE84" i="46"/>
  <c r="AT84" i="46"/>
  <c r="AV84" i="46"/>
  <c r="AW84" i="46"/>
  <c r="Z85" i="46"/>
  <c r="AB85" i="46"/>
  <c r="AE85" i="46"/>
  <c r="AT85" i="46"/>
  <c r="AV85" i="46"/>
  <c r="AW85" i="46"/>
  <c r="Z86" i="46"/>
  <c r="AB86" i="46"/>
  <c r="AE86" i="46"/>
  <c r="AT86" i="46"/>
  <c r="AV86" i="46"/>
  <c r="AW86" i="46"/>
  <c r="Z87" i="46"/>
  <c r="AB87" i="46"/>
  <c r="AE87" i="46"/>
  <c r="AT87" i="46"/>
  <c r="AV87" i="46"/>
  <c r="AW87" i="46"/>
  <c r="Z88" i="46"/>
  <c r="AB88" i="46"/>
  <c r="AE88" i="46"/>
  <c r="AT88" i="46"/>
  <c r="AV88" i="46"/>
  <c r="AW88" i="46"/>
  <c r="Z89" i="46"/>
  <c r="AB89" i="46"/>
  <c r="AE89" i="46"/>
  <c r="AT89" i="46"/>
  <c r="AV89" i="46"/>
  <c r="AW89" i="46"/>
  <c r="Z90" i="46"/>
  <c r="AB90" i="46"/>
  <c r="AE90" i="46"/>
  <c r="AT90" i="46"/>
  <c r="AV90" i="46"/>
  <c r="AW90" i="46"/>
  <c r="Z91" i="46"/>
  <c r="AB91" i="46"/>
  <c r="AE91" i="46"/>
  <c r="AT91" i="46"/>
  <c r="AV91" i="46"/>
  <c r="AW91" i="46"/>
  <c r="Z92" i="46"/>
  <c r="AB92" i="46"/>
  <c r="AF92" i="46"/>
  <c r="AJ92" i="46" s="1"/>
  <c r="AE92" i="46"/>
  <c r="AT92" i="46"/>
  <c r="AV92" i="46"/>
  <c r="AW92" i="46"/>
  <c r="Z93" i="46"/>
  <c r="AB93" i="46"/>
  <c r="AE93" i="46"/>
  <c r="AT93" i="46"/>
  <c r="AV93" i="46"/>
  <c r="AW93" i="46"/>
  <c r="Z94" i="46"/>
  <c r="AB94" i="46"/>
  <c r="AE94" i="46"/>
  <c r="AT94" i="46"/>
  <c r="AV94" i="46"/>
  <c r="AW94" i="46"/>
  <c r="Z95" i="46"/>
  <c r="AB95" i="46"/>
  <c r="AE95" i="46"/>
  <c r="AF95" i="46"/>
  <c r="AJ95" i="46" s="1"/>
  <c r="AT95" i="46"/>
  <c r="AV95" i="46"/>
  <c r="AW95" i="46"/>
  <c r="Z96" i="46"/>
  <c r="AB96" i="46"/>
  <c r="AE96" i="46"/>
  <c r="AT96" i="46"/>
  <c r="AV96" i="46"/>
  <c r="AW96" i="46"/>
  <c r="Z97" i="46"/>
  <c r="AB97" i="46"/>
  <c r="AE97" i="46"/>
  <c r="AT97" i="46"/>
  <c r="AV97" i="46"/>
  <c r="AW97" i="46"/>
  <c r="Z98" i="46"/>
  <c r="AB98" i="46"/>
  <c r="AF98" i="46"/>
  <c r="AJ98" i="46" s="1"/>
  <c r="AE98" i="46"/>
  <c r="AT98" i="46"/>
  <c r="AV98" i="46"/>
  <c r="AW98" i="46"/>
  <c r="Z99" i="46"/>
  <c r="AB99" i="46"/>
  <c r="AE99" i="46"/>
  <c r="AT99" i="46"/>
  <c r="AV99" i="46"/>
  <c r="AW99" i="46"/>
  <c r="Z100" i="46"/>
  <c r="AB100" i="46"/>
  <c r="AE100" i="46"/>
  <c r="AT100" i="46"/>
  <c r="AV100" i="46"/>
  <c r="AW100" i="46"/>
  <c r="Z101" i="46"/>
  <c r="AB101" i="46"/>
  <c r="AE101" i="46"/>
  <c r="AT101" i="46"/>
  <c r="AV101" i="46"/>
  <c r="AW101" i="46"/>
  <c r="Z102" i="46"/>
  <c r="AB102" i="46"/>
  <c r="AF102" i="46"/>
  <c r="AJ102" i="46" s="1"/>
  <c r="AE102" i="46"/>
  <c r="AT102" i="46"/>
  <c r="AV102" i="46"/>
  <c r="AW102" i="46"/>
  <c r="Z103" i="46"/>
  <c r="AB103" i="46"/>
  <c r="AE103" i="46"/>
  <c r="AT103" i="46"/>
  <c r="AV103" i="46"/>
  <c r="AW103" i="46"/>
  <c r="Z104" i="46"/>
  <c r="AB104" i="46"/>
  <c r="AE104" i="46"/>
  <c r="AT104" i="46"/>
  <c r="AV104" i="46"/>
  <c r="AW104" i="46"/>
  <c r="Z105" i="46"/>
  <c r="AB105" i="46"/>
  <c r="AE105" i="46"/>
  <c r="AT105" i="46"/>
  <c r="AV105" i="46"/>
  <c r="AW105" i="46"/>
  <c r="Z106" i="46"/>
  <c r="AB106" i="46"/>
  <c r="AE106" i="46"/>
  <c r="AT106" i="46"/>
  <c r="AV106" i="46"/>
  <c r="AW106" i="46"/>
  <c r="Z107" i="46"/>
  <c r="AB107" i="46"/>
  <c r="AE107" i="46"/>
  <c r="AT107" i="46"/>
  <c r="AV107" i="46"/>
  <c r="AW107" i="46"/>
  <c r="Z108" i="46"/>
  <c r="AB108" i="46"/>
  <c r="AE108" i="46"/>
  <c r="AT108" i="46"/>
  <c r="AV108" i="46"/>
  <c r="AW108" i="46"/>
  <c r="Z109" i="46"/>
  <c r="AB109" i="46"/>
  <c r="AE109" i="46"/>
  <c r="AT109" i="46"/>
  <c r="AV109" i="46"/>
  <c r="AW109" i="46"/>
  <c r="Z110" i="46"/>
  <c r="AB110" i="46"/>
  <c r="AE110" i="46"/>
  <c r="AT110" i="46"/>
  <c r="AV110" i="46"/>
  <c r="AW110" i="46"/>
  <c r="Z111" i="46"/>
  <c r="AB111" i="46"/>
  <c r="AE111" i="46"/>
  <c r="AF111" i="46"/>
  <c r="AJ111" i="46" s="1"/>
  <c r="AT111" i="46"/>
  <c r="AV111" i="46"/>
  <c r="AW111" i="46"/>
  <c r="Z112" i="46"/>
  <c r="AB112" i="46"/>
  <c r="AE112" i="46"/>
  <c r="AT112" i="46"/>
  <c r="AV112" i="46"/>
  <c r="AW112" i="46"/>
  <c r="Z113" i="46"/>
  <c r="AB113" i="46"/>
  <c r="AE113" i="46"/>
  <c r="AF113" i="46"/>
  <c r="AJ113" i="46" s="1"/>
  <c r="AT113" i="46"/>
  <c r="AV113" i="46"/>
  <c r="AW113" i="46"/>
  <c r="Z114" i="46"/>
  <c r="AB114" i="46"/>
  <c r="AE114" i="46"/>
  <c r="AT114" i="46"/>
  <c r="AV114" i="46"/>
  <c r="AW114" i="46"/>
  <c r="Z115" i="46"/>
  <c r="AB115" i="46"/>
  <c r="AE115" i="46"/>
  <c r="AT115" i="46"/>
  <c r="AV115" i="46"/>
  <c r="AW115" i="46"/>
  <c r="Z116" i="46"/>
  <c r="AB116" i="46"/>
  <c r="AE116" i="46"/>
  <c r="AT116" i="46"/>
  <c r="AV116" i="46"/>
  <c r="AW116" i="46"/>
  <c r="Z117" i="46"/>
  <c r="AB117" i="46"/>
  <c r="AE117" i="46"/>
  <c r="AT117" i="46"/>
  <c r="AV117" i="46"/>
  <c r="AW117" i="46"/>
  <c r="Z118" i="46"/>
  <c r="AB118" i="46"/>
  <c r="AE118" i="46"/>
  <c r="AT118" i="46"/>
  <c r="AV118" i="46"/>
  <c r="AW118" i="46"/>
  <c r="Z119" i="46"/>
  <c r="AB119" i="46"/>
  <c r="AE119" i="46"/>
  <c r="AT119" i="46"/>
  <c r="AV119" i="46"/>
  <c r="AW119" i="46"/>
  <c r="Z120" i="46"/>
  <c r="AB120" i="46"/>
  <c r="AE120" i="46"/>
  <c r="AT120" i="46"/>
  <c r="AV120" i="46"/>
  <c r="AW120" i="46"/>
  <c r="Z121" i="46"/>
  <c r="AB121" i="46"/>
  <c r="AE121" i="46"/>
  <c r="AT121" i="46"/>
  <c r="AV121" i="46"/>
  <c r="AW121" i="46"/>
  <c r="Z122" i="46"/>
  <c r="AB122" i="46"/>
  <c r="AE122" i="46"/>
  <c r="AT122" i="46"/>
  <c r="AV122" i="46"/>
  <c r="AW122" i="46"/>
  <c r="Z123" i="46"/>
  <c r="AB123" i="46"/>
  <c r="AE123" i="46"/>
  <c r="AT123" i="46"/>
  <c r="AV123" i="46"/>
  <c r="AW123" i="46"/>
  <c r="Z124" i="46"/>
  <c r="AB124" i="46"/>
  <c r="AE124" i="46"/>
  <c r="AT124" i="46"/>
  <c r="AV124" i="46"/>
  <c r="AW124" i="46"/>
  <c r="Z125" i="46"/>
  <c r="AB125" i="46"/>
  <c r="AE125" i="46"/>
  <c r="AT125" i="46"/>
  <c r="AV125" i="46"/>
  <c r="AW125" i="46"/>
  <c r="Z126" i="46"/>
  <c r="AB126" i="46"/>
  <c r="AE126" i="46"/>
  <c r="AT126" i="46"/>
  <c r="AV126" i="46"/>
  <c r="AW126" i="46"/>
  <c r="Z127" i="46"/>
  <c r="AB127" i="46"/>
  <c r="AE127" i="46"/>
  <c r="AT127" i="46"/>
  <c r="AV127" i="46"/>
  <c r="AW127" i="46"/>
  <c r="Z128" i="46"/>
  <c r="AB128" i="46"/>
  <c r="AE128" i="46"/>
  <c r="AT128" i="46"/>
  <c r="AV128" i="46"/>
  <c r="AW128" i="46"/>
  <c r="Z129" i="46"/>
  <c r="AB129" i="46"/>
  <c r="AE129" i="46"/>
  <c r="AT129" i="46"/>
  <c r="AV129" i="46"/>
  <c r="AW129" i="46"/>
  <c r="Z130" i="46"/>
  <c r="AB130" i="46"/>
  <c r="AE130" i="46"/>
  <c r="AT130" i="46"/>
  <c r="AV130" i="46"/>
  <c r="AW130" i="46"/>
  <c r="Z131" i="46"/>
  <c r="AB131" i="46"/>
  <c r="AE131" i="46"/>
  <c r="AT131" i="46"/>
  <c r="AV131" i="46"/>
  <c r="AW131" i="46"/>
  <c r="Z132" i="46"/>
  <c r="AB132" i="46"/>
  <c r="AE132" i="46"/>
  <c r="AT132" i="46"/>
  <c r="AV132" i="46"/>
  <c r="AW132" i="46"/>
  <c r="Z133" i="46"/>
  <c r="AB133" i="46"/>
  <c r="AE133" i="46"/>
  <c r="AT133" i="46"/>
  <c r="AV133" i="46"/>
  <c r="AW133" i="46"/>
  <c r="Z134" i="46"/>
  <c r="AB134" i="46"/>
  <c r="AE134" i="46"/>
  <c r="AT134" i="46"/>
  <c r="AV134" i="46"/>
  <c r="AW134" i="46"/>
  <c r="Z135" i="46"/>
  <c r="AB135" i="46"/>
  <c r="AE135" i="46"/>
  <c r="AT135" i="46"/>
  <c r="AV135" i="46"/>
  <c r="AW135" i="46"/>
  <c r="Z136" i="46"/>
  <c r="AB136" i="46"/>
  <c r="AE136" i="46"/>
  <c r="AT136" i="46"/>
  <c r="AV136" i="46"/>
  <c r="AW136" i="46"/>
  <c r="Z137" i="46"/>
  <c r="AB137" i="46"/>
  <c r="AE137" i="46"/>
  <c r="AT137" i="46"/>
  <c r="AV137" i="46"/>
  <c r="AW137" i="46"/>
  <c r="Z138" i="46"/>
  <c r="AB138" i="46"/>
  <c r="AE138" i="46"/>
  <c r="AT138" i="46"/>
  <c r="AV138" i="46"/>
  <c r="AW138" i="46"/>
  <c r="Z139" i="46"/>
  <c r="AB139" i="46"/>
  <c r="AE139" i="46"/>
  <c r="AT139" i="46"/>
  <c r="AV139" i="46"/>
  <c r="AW139" i="46"/>
  <c r="Z140" i="46"/>
  <c r="AB140" i="46"/>
  <c r="AE140" i="46"/>
  <c r="AT140" i="46"/>
  <c r="AV140" i="46"/>
  <c r="AW140" i="46"/>
  <c r="Z141" i="46"/>
  <c r="AB141" i="46"/>
  <c r="AE141" i="46"/>
  <c r="AT141" i="46"/>
  <c r="AV141" i="46"/>
  <c r="AW141" i="46"/>
  <c r="Z142" i="46"/>
  <c r="AB142" i="46"/>
  <c r="AE142" i="46"/>
  <c r="AT142" i="46"/>
  <c r="AV142" i="46"/>
  <c r="AW142" i="46"/>
  <c r="Z143" i="46"/>
  <c r="AB143" i="46"/>
  <c r="AE143" i="46"/>
  <c r="AT143" i="46"/>
  <c r="AV143" i="46"/>
  <c r="AW143" i="46"/>
  <c r="Z144" i="46"/>
  <c r="AB144" i="46"/>
  <c r="AF144" i="46"/>
  <c r="AE144" i="46"/>
  <c r="AT144" i="46"/>
  <c r="AV144" i="46"/>
  <c r="AW144" i="46"/>
  <c r="Z145" i="46"/>
  <c r="AB145" i="46"/>
  <c r="AE145" i="46"/>
  <c r="AT145" i="46"/>
  <c r="AV145" i="46"/>
  <c r="AW145" i="46"/>
  <c r="Z146" i="46"/>
  <c r="AB146" i="46"/>
  <c r="AE146" i="46"/>
  <c r="AT146" i="46"/>
  <c r="AV146" i="46"/>
  <c r="AW146" i="46"/>
  <c r="Z147" i="46"/>
  <c r="AB147" i="46"/>
  <c r="AE147" i="46"/>
  <c r="AT147" i="46"/>
  <c r="AV147" i="46"/>
  <c r="AW147" i="46"/>
  <c r="Z148" i="46"/>
  <c r="AB148" i="46"/>
  <c r="AE148" i="46"/>
  <c r="AF148" i="46"/>
  <c r="AT148" i="46"/>
  <c r="AV148" i="46"/>
  <c r="AW148" i="46"/>
  <c r="Z149" i="46"/>
  <c r="AB149" i="46"/>
  <c r="AE149" i="46"/>
  <c r="AT149" i="46"/>
  <c r="AV149" i="46"/>
  <c r="AW149" i="46"/>
  <c r="Z150" i="46"/>
  <c r="AB150" i="46"/>
  <c r="AE150" i="46"/>
  <c r="AT150" i="46"/>
  <c r="AV150" i="46"/>
  <c r="AW150" i="46"/>
  <c r="Z151" i="46"/>
  <c r="Z152" i="46"/>
  <c r="Z153" i="46"/>
  <c r="Z154" i="46"/>
  <c r="Z155" i="46"/>
  <c r="Z156" i="46"/>
  <c r="Z157" i="46"/>
  <c r="Z158" i="46"/>
  <c r="Z159" i="46"/>
  <c r="Z160" i="46"/>
  <c r="Z161" i="46"/>
  <c r="Z162" i="46"/>
  <c r="Z163" i="46"/>
  <c r="Z164" i="46"/>
  <c r="Z165" i="46"/>
  <c r="Z166" i="46"/>
  <c r="Z167" i="46"/>
  <c r="Z168" i="46"/>
  <c r="Z169" i="46"/>
  <c r="Z170" i="46"/>
  <c r="Z171" i="46"/>
  <c r="Z172" i="46"/>
  <c r="Z173" i="46"/>
  <c r="Z174" i="46"/>
  <c r="Z175" i="46"/>
  <c r="Z176" i="46"/>
  <c r="Z177" i="46"/>
  <c r="Z178" i="46"/>
  <c r="Z179" i="46"/>
  <c r="Z180" i="46"/>
  <c r="Z181" i="46"/>
  <c r="Z182" i="46"/>
  <c r="Z183" i="46"/>
  <c r="Z184" i="46"/>
  <c r="Z185" i="46"/>
  <c r="Z186" i="46"/>
  <c r="Z187" i="46"/>
  <c r="Z188" i="46"/>
  <c r="Z189" i="46"/>
  <c r="Z190" i="46"/>
  <c r="Z191" i="46"/>
  <c r="Z192" i="46"/>
  <c r="Z193" i="46"/>
  <c r="Z194" i="46"/>
  <c r="Z195" i="46"/>
  <c r="Z196" i="46"/>
  <c r="Z197" i="46"/>
  <c r="Z198" i="46"/>
  <c r="Z199" i="46"/>
  <c r="Z200" i="46"/>
  <c r="Z201" i="46"/>
  <c r="Z202" i="46"/>
  <c r="Z203" i="46"/>
  <c r="Z204" i="46"/>
  <c r="Z205" i="46"/>
  <c r="Z206" i="46"/>
  <c r="Z207" i="46"/>
  <c r="Z208" i="46"/>
  <c r="Z209" i="46"/>
  <c r="Z210" i="46"/>
  <c r="Z211" i="46"/>
  <c r="Z212" i="46"/>
  <c r="Z213" i="46"/>
  <c r="Z214" i="46"/>
  <c r="Z215" i="46"/>
  <c r="AB151" i="46"/>
  <c r="AE151" i="46"/>
  <c r="AF151" i="46"/>
  <c r="AT151" i="46"/>
  <c r="AV151" i="46"/>
  <c r="AW151" i="46"/>
  <c r="AB152" i="46"/>
  <c r="AE152" i="46"/>
  <c r="AT152" i="46"/>
  <c r="AV152" i="46"/>
  <c r="AW152" i="46"/>
  <c r="AB153" i="46"/>
  <c r="AE153" i="46"/>
  <c r="AT153" i="46"/>
  <c r="AV153" i="46"/>
  <c r="AW153" i="46"/>
  <c r="AB154" i="46"/>
  <c r="AE154" i="46"/>
  <c r="AT154" i="46"/>
  <c r="AV154" i="46"/>
  <c r="AW154" i="46"/>
  <c r="AB155" i="46"/>
  <c r="AF155" i="46"/>
  <c r="AE155" i="46"/>
  <c r="AT155" i="46"/>
  <c r="AV155" i="46"/>
  <c r="AW155" i="46"/>
  <c r="AB156" i="46"/>
  <c r="AE156" i="46"/>
  <c r="AF156" i="46"/>
  <c r="AT156" i="46"/>
  <c r="AV156" i="46"/>
  <c r="AW156" i="46"/>
  <c r="AB157" i="46"/>
  <c r="AE157" i="46"/>
  <c r="AT157" i="46"/>
  <c r="AV157" i="46"/>
  <c r="AW157" i="46"/>
  <c r="AB158" i="46"/>
  <c r="AE158" i="46"/>
  <c r="AT158" i="46"/>
  <c r="AV158" i="46"/>
  <c r="AW158" i="46"/>
  <c r="AB159" i="46"/>
  <c r="AE159" i="46"/>
  <c r="AF159" i="46"/>
  <c r="AT159" i="46"/>
  <c r="AV159" i="46"/>
  <c r="AW159" i="46"/>
  <c r="AB160" i="46"/>
  <c r="AE160" i="46"/>
  <c r="AT160" i="46"/>
  <c r="AV160" i="46"/>
  <c r="AW160" i="46"/>
  <c r="AB161" i="46"/>
  <c r="AE161" i="46"/>
  <c r="AT161" i="46"/>
  <c r="AV161" i="46"/>
  <c r="AW161" i="46"/>
  <c r="AB162" i="46"/>
  <c r="AE162" i="46"/>
  <c r="AT162" i="46"/>
  <c r="AV162" i="46"/>
  <c r="AW162" i="46"/>
  <c r="AB163" i="46"/>
  <c r="AE163" i="46"/>
  <c r="AT163" i="46"/>
  <c r="AV163" i="46"/>
  <c r="AW163" i="46"/>
  <c r="AB164" i="46"/>
  <c r="AE164" i="46"/>
  <c r="AF164" i="46"/>
  <c r="AT164" i="46"/>
  <c r="AV164" i="46"/>
  <c r="AW164" i="46"/>
  <c r="AB165" i="46"/>
  <c r="AE165" i="46"/>
  <c r="AT165" i="46"/>
  <c r="AV165" i="46"/>
  <c r="AW165" i="46"/>
  <c r="AB166" i="46"/>
  <c r="AE166" i="46"/>
  <c r="AT166" i="46"/>
  <c r="AV166" i="46"/>
  <c r="AW166" i="46"/>
  <c r="AB167" i="46"/>
  <c r="AE167" i="46"/>
  <c r="AT167" i="46"/>
  <c r="AV167" i="46"/>
  <c r="AW167" i="46"/>
  <c r="AB168" i="46"/>
  <c r="AE168" i="46"/>
  <c r="AT168" i="46"/>
  <c r="AV168" i="46"/>
  <c r="AW168" i="46"/>
  <c r="AB169" i="46"/>
  <c r="AE169" i="46"/>
  <c r="AT169" i="46"/>
  <c r="AV169" i="46"/>
  <c r="AW169" i="46"/>
  <c r="AB170" i="46"/>
  <c r="AE170" i="46"/>
  <c r="AT170" i="46"/>
  <c r="AV170" i="46"/>
  <c r="AW170" i="46"/>
  <c r="AB171" i="46"/>
  <c r="AE171" i="46"/>
  <c r="AT171" i="46"/>
  <c r="AV171" i="46"/>
  <c r="AW171" i="46"/>
  <c r="AB172" i="46"/>
  <c r="AE172" i="46"/>
  <c r="AT172" i="46"/>
  <c r="AV172" i="46"/>
  <c r="AW172" i="46"/>
  <c r="AB173" i="46"/>
  <c r="AE173" i="46"/>
  <c r="AT173" i="46"/>
  <c r="AV173" i="46"/>
  <c r="AW173" i="46"/>
  <c r="AB174" i="46"/>
  <c r="AE174" i="46"/>
  <c r="AT174" i="46"/>
  <c r="AV174" i="46"/>
  <c r="AW174" i="46"/>
  <c r="AB175" i="46"/>
  <c r="AE175" i="46"/>
  <c r="AF175" i="46"/>
  <c r="AT175" i="46"/>
  <c r="AV175" i="46"/>
  <c r="AW175" i="46"/>
  <c r="AB176" i="46"/>
  <c r="AE176" i="46"/>
  <c r="AT176" i="46"/>
  <c r="AV176" i="46"/>
  <c r="AW176" i="46"/>
  <c r="AB177" i="46"/>
  <c r="AE177" i="46"/>
  <c r="AF177" i="46"/>
  <c r="AT177" i="46"/>
  <c r="AV177" i="46"/>
  <c r="AW177" i="46"/>
  <c r="AB178" i="46"/>
  <c r="AF178" i="46"/>
  <c r="AE178" i="46"/>
  <c r="AT178" i="46"/>
  <c r="AV178" i="46"/>
  <c r="AW178" i="46"/>
  <c r="AB179" i="46"/>
  <c r="AE179" i="46"/>
  <c r="AT179" i="46"/>
  <c r="AV179" i="46"/>
  <c r="AW179" i="46"/>
  <c r="AB180" i="46"/>
  <c r="AE180" i="46"/>
  <c r="AF180" i="46"/>
  <c r="AT180" i="46"/>
  <c r="AV180" i="46"/>
  <c r="AW180" i="46"/>
  <c r="AB181" i="46"/>
  <c r="AE181" i="46"/>
  <c r="AT181" i="46"/>
  <c r="AV181" i="46"/>
  <c r="AW181" i="46"/>
  <c r="AB182" i="46"/>
  <c r="AF182" i="46"/>
  <c r="AE182" i="46"/>
  <c r="AT182" i="46"/>
  <c r="AV182" i="46"/>
  <c r="AW182" i="46"/>
  <c r="AB183" i="46"/>
  <c r="AE183" i="46"/>
  <c r="AF183" i="46"/>
  <c r="AT183" i="46"/>
  <c r="AV183" i="46"/>
  <c r="AW183" i="46"/>
  <c r="AB184" i="46"/>
  <c r="AE184" i="46"/>
  <c r="AT184" i="46"/>
  <c r="AV184" i="46"/>
  <c r="AW184" i="46"/>
  <c r="AB185" i="46"/>
  <c r="AE185" i="46"/>
  <c r="AF185" i="46"/>
  <c r="AT185" i="46"/>
  <c r="AV185" i="46"/>
  <c r="AW185" i="46"/>
  <c r="AB186" i="46"/>
  <c r="AF186" i="46"/>
  <c r="AE186" i="46"/>
  <c r="AT186" i="46"/>
  <c r="AV186" i="46"/>
  <c r="AW186" i="46"/>
  <c r="AB187" i="46"/>
  <c r="AE187" i="46"/>
  <c r="AT187" i="46"/>
  <c r="AV187" i="46"/>
  <c r="AW187" i="46"/>
  <c r="AB188" i="46"/>
  <c r="AE188" i="46"/>
  <c r="AF188" i="46"/>
  <c r="AT188" i="46"/>
  <c r="AV188" i="46"/>
  <c r="AW188" i="46"/>
  <c r="AB189" i="46"/>
  <c r="AE189" i="46"/>
  <c r="AT189" i="46"/>
  <c r="AV189" i="46"/>
  <c r="AW189" i="46"/>
  <c r="AB190" i="46"/>
  <c r="AE190" i="46"/>
  <c r="AT190" i="46"/>
  <c r="AV190" i="46"/>
  <c r="AW190" i="46"/>
  <c r="AB191" i="46"/>
  <c r="AE191" i="46"/>
  <c r="AT191" i="46"/>
  <c r="AV191" i="46"/>
  <c r="AW191" i="46"/>
  <c r="AB192" i="46"/>
  <c r="AE192" i="46"/>
  <c r="AT192" i="46"/>
  <c r="AV192" i="46"/>
  <c r="AW192" i="46"/>
  <c r="AB193" i="46"/>
  <c r="AE193" i="46"/>
  <c r="AF193" i="46"/>
  <c r="AT193" i="46"/>
  <c r="AV193" i="46"/>
  <c r="AW193" i="46"/>
  <c r="AB194" i="46"/>
  <c r="AE194" i="46"/>
  <c r="AF194" i="46"/>
  <c r="AT194" i="46"/>
  <c r="AV194" i="46"/>
  <c r="AW194" i="46"/>
  <c r="AB195" i="46"/>
  <c r="AE195" i="46"/>
  <c r="AT195" i="46"/>
  <c r="AV195" i="46"/>
  <c r="AW195" i="46"/>
  <c r="AB196" i="46"/>
  <c r="AE196" i="46"/>
  <c r="AT196" i="46"/>
  <c r="AV196" i="46"/>
  <c r="AW196" i="46"/>
  <c r="AB197" i="46"/>
  <c r="AE197" i="46"/>
  <c r="AT197" i="46"/>
  <c r="AV197" i="46"/>
  <c r="AW197" i="46"/>
  <c r="AB198" i="46"/>
  <c r="AE198" i="46"/>
  <c r="AT198" i="46"/>
  <c r="AV198" i="46"/>
  <c r="AW198" i="46"/>
  <c r="AB199" i="46"/>
  <c r="AE199" i="46"/>
  <c r="AT199" i="46"/>
  <c r="AV199" i="46"/>
  <c r="AW199" i="46"/>
  <c r="AB200" i="46"/>
  <c r="AE200" i="46"/>
  <c r="AT200" i="46"/>
  <c r="AV200" i="46"/>
  <c r="AW200" i="46"/>
  <c r="AB201" i="46"/>
  <c r="AF201" i="46"/>
  <c r="AE201" i="46"/>
  <c r="AT201" i="46"/>
  <c r="AV201" i="46"/>
  <c r="AW201" i="46"/>
  <c r="AB202" i="46"/>
  <c r="AE202" i="46"/>
  <c r="AF202" i="46"/>
  <c r="AT202" i="46"/>
  <c r="AV202" i="46"/>
  <c r="AW202" i="46"/>
  <c r="AB203" i="46"/>
  <c r="AE203" i="46"/>
  <c r="AT203" i="46"/>
  <c r="AV203" i="46"/>
  <c r="AW203" i="46"/>
  <c r="AB204" i="46"/>
  <c r="AE204" i="46"/>
  <c r="AF204" i="46"/>
  <c r="AT204" i="46"/>
  <c r="AV204" i="46"/>
  <c r="AW204" i="46"/>
  <c r="AB205" i="46"/>
  <c r="AE205" i="46"/>
  <c r="AT205" i="46"/>
  <c r="AV205" i="46"/>
  <c r="AW205" i="46"/>
  <c r="AB206" i="46"/>
  <c r="AE206" i="46"/>
  <c r="AF206" i="46"/>
  <c r="AT206" i="46"/>
  <c r="AV206" i="46"/>
  <c r="AW206" i="46"/>
  <c r="AB207" i="46"/>
  <c r="AF207" i="46"/>
  <c r="AE207" i="46"/>
  <c r="AT207" i="46"/>
  <c r="AV207" i="46"/>
  <c r="AW207" i="46"/>
  <c r="AB208" i="46"/>
  <c r="AE208" i="46"/>
  <c r="AT208" i="46"/>
  <c r="AV208" i="46"/>
  <c r="AW208" i="46"/>
  <c r="AB209" i="46"/>
  <c r="AF209" i="46"/>
  <c r="AE209" i="46"/>
  <c r="AT209" i="46"/>
  <c r="AV209" i="46"/>
  <c r="AW209" i="46"/>
  <c r="AB210" i="46"/>
  <c r="AE210" i="46"/>
  <c r="AF210" i="46"/>
  <c r="AT210" i="46"/>
  <c r="AV210" i="46"/>
  <c r="AW210" i="46"/>
  <c r="AB211" i="46"/>
  <c r="AF211" i="46"/>
  <c r="AE211" i="46"/>
  <c r="AT211" i="46"/>
  <c r="AV211" i="46"/>
  <c r="AW211" i="46"/>
  <c r="AB212" i="46"/>
  <c r="AE212" i="46"/>
  <c r="AF212" i="46"/>
  <c r="AT212" i="46"/>
  <c r="AV212" i="46"/>
  <c r="AW212" i="46"/>
  <c r="AB213" i="46"/>
  <c r="AE213" i="46"/>
  <c r="AT213" i="46"/>
  <c r="AV213" i="46"/>
  <c r="AW213" i="46"/>
  <c r="AB214" i="46"/>
  <c r="AE214" i="46"/>
  <c r="AT214" i="46"/>
  <c r="AV214" i="46"/>
  <c r="AW214" i="46"/>
  <c r="AB215" i="46"/>
  <c r="AE215" i="46"/>
  <c r="AT215" i="46"/>
  <c r="AV215" i="46"/>
  <c r="AW215" i="46"/>
  <c r="Q6" i="44"/>
  <c r="Q9" i="44"/>
  <c r="Q10" i="44"/>
  <c r="Q13" i="44"/>
  <c r="Q18" i="44"/>
  <c r="Q19" i="44"/>
  <c r="Q20" i="44"/>
  <c r="P7" i="44"/>
  <c r="P9" i="44"/>
  <c r="P10" i="44"/>
  <c r="P13" i="44"/>
  <c r="P18" i="44"/>
  <c r="P19" i="44"/>
  <c r="P20" i="44"/>
  <c r="P23" i="44"/>
  <c r="Q23" i="44"/>
  <c r="Q12" i="44"/>
  <c r="Q15" i="44"/>
  <c r="Q17" i="44"/>
  <c r="Q14" i="44"/>
  <c r="P12" i="44"/>
  <c r="P17" i="44"/>
  <c r="P14" i="44"/>
  <c r="P15" i="44"/>
  <c r="K21" i="44"/>
  <c r="J21" i="44"/>
  <c r="I21" i="44"/>
  <c r="H21" i="44"/>
  <c r="G21" i="44"/>
  <c r="F21" i="44"/>
  <c r="O21" i="44"/>
  <c r="N21" i="44"/>
  <c r="M21" i="44"/>
  <c r="L21" i="44"/>
  <c r="AF174" i="46"/>
  <c r="AF140" i="46"/>
  <c r="AF158" i="46"/>
  <c r="AF78" i="46"/>
  <c r="AJ78" i="46" s="1"/>
  <c r="AF187" i="46" l="1"/>
  <c r="AF129" i="46"/>
  <c r="AF163" i="46"/>
  <c r="AF208" i="46"/>
  <c r="AF195" i="46"/>
  <c r="AF160" i="46"/>
  <c r="AF120" i="46"/>
  <c r="AF205" i="46"/>
  <c r="AF176" i="46"/>
  <c r="AF200" i="46"/>
  <c r="AF168" i="46"/>
  <c r="AF149" i="46"/>
  <c r="AF105" i="46"/>
  <c r="AJ105" i="46" s="1"/>
  <c r="AJ120" i="46"/>
  <c r="AF43" i="46"/>
  <c r="AJ43" i="46" s="1"/>
  <c r="AF72" i="46"/>
  <c r="AJ72" i="46" s="1"/>
  <c r="AF99" i="46"/>
  <c r="AJ99" i="46" s="1"/>
  <c r="AF104" i="46"/>
  <c r="AF40" i="46"/>
  <c r="AJ40" i="46" s="1"/>
  <c r="AJ64" i="46"/>
  <c r="AJ96" i="46"/>
  <c r="AJ104" i="46"/>
  <c r="AF93" i="46"/>
  <c r="AJ93" i="46" s="1"/>
  <c r="AX68" i="46"/>
  <c r="AX128" i="46"/>
  <c r="AF157" i="46"/>
  <c r="AF170" i="46"/>
  <c r="AX60" i="46"/>
  <c r="J1" i="46"/>
  <c r="AF34" i="46"/>
  <c r="AJ34" i="46" s="1"/>
  <c r="AF181" i="46"/>
  <c r="AF154" i="46"/>
  <c r="AF110" i="46"/>
  <c r="AJ110" i="46" s="1"/>
  <c r="AF106" i="46"/>
  <c r="AJ106" i="46" s="1"/>
  <c r="AF94" i="46"/>
  <c r="AJ94" i="46" s="1"/>
  <c r="AF190" i="46"/>
  <c r="AF142" i="46"/>
  <c r="AF162" i="46"/>
  <c r="AF130" i="46"/>
  <c r="AF117" i="46"/>
  <c r="AJ117" i="46" s="1"/>
  <c r="AF101" i="46"/>
  <c r="AJ101" i="46" s="1"/>
  <c r="AF54" i="46"/>
  <c r="AJ54" i="46" s="1"/>
  <c r="AX28" i="46"/>
  <c r="AF46" i="46"/>
  <c r="AJ46" i="46" s="1"/>
  <c r="AF38" i="46"/>
  <c r="AJ38" i="46" s="1"/>
  <c r="AJ44" i="46"/>
  <c r="AF50" i="46"/>
  <c r="AJ50" i="46" s="1"/>
  <c r="AF48" i="46"/>
  <c r="AJ48" i="46" s="1"/>
  <c r="AX36" i="46"/>
  <c r="AF28" i="46"/>
  <c r="AJ28" i="46" s="1"/>
  <c r="AX188" i="46"/>
  <c r="AF80" i="46"/>
  <c r="AJ80" i="46" s="1"/>
  <c r="AF55" i="46"/>
  <c r="AJ55" i="46" s="1"/>
  <c r="AF49" i="46"/>
  <c r="AJ49" i="46" s="1"/>
  <c r="AF131" i="46"/>
  <c r="AF133" i="46"/>
  <c r="AF150" i="46"/>
  <c r="AF143" i="46"/>
  <c r="AF114" i="46"/>
  <c r="AJ114" i="46" s="1"/>
  <c r="AF81" i="46"/>
  <c r="AJ81" i="46" s="1"/>
  <c r="AF112" i="46"/>
  <c r="AJ112" i="46" s="1"/>
  <c r="AF58" i="46"/>
  <c r="AJ58" i="46" s="1"/>
  <c r="AF39" i="46"/>
  <c r="AJ39" i="46" s="1"/>
  <c r="AF145" i="46"/>
  <c r="AF169" i="46"/>
  <c r="AF116" i="46"/>
  <c r="AJ116" i="46" s="1"/>
  <c r="AF69" i="46"/>
  <c r="AJ69" i="46" s="1"/>
  <c r="AF196" i="46"/>
  <c r="AF85" i="46"/>
  <c r="AJ85" i="46" s="1"/>
  <c r="P22" i="44"/>
  <c r="T23" i="44"/>
  <c r="E23" i="44" s="1"/>
  <c r="R23" i="44" s="1"/>
  <c r="Q22" i="44"/>
  <c r="AX133" i="46"/>
  <c r="AX63" i="46"/>
  <c r="AF30" i="46"/>
  <c r="AJ30" i="46" s="1"/>
  <c r="AX136" i="46"/>
  <c r="AX87" i="46"/>
  <c r="AX86" i="46"/>
  <c r="AG66" i="46"/>
  <c r="AK66" i="46" s="1"/>
  <c r="AX150" i="46"/>
  <c r="AX137" i="46"/>
  <c r="AF26" i="46"/>
  <c r="AJ26" i="46" s="1"/>
  <c r="AG128" i="46"/>
  <c r="AX88" i="46"/>
  <c r="AX73" i="46"/>
  <c r="AX49" i="46"/>
  <c r="AX47" i="46"/>
  <c r="AX44" i="46"/>
  <c r="AF53" i="46"/>
  <c r="AJ53" i="46" s="1"/>
  <c r="AF52" i="46"/>
  <c r="AJ52" i="46" s="1"/>
  <c r="AF47" i="46"/>
  <c r="AJ47" i="46" s="1"/>
  <c r="AF35" i="46"/>
  <c r="AJ35" i="46" s="1"/>
  <c r="AF32" i="46"/>
  <c r="AJ32" i="46" s="1"/>
  <c r="AF29" i="46"/>
  <c r="AJ29" i="46" s="1"/>
  <c r="AX92" i="46"/>
  <c r="AF27" i="46"/>
  <c r="AJ27" i="46" s="1"/>
  <c r="AF16" i="46"/>
  <c r="AJ16" i="46" s="1"/>
  <c r="AX203" i="46"/>
  <c r="AX199" i="46"/>
  <c r="AX196" i="46"/>
  <c r="AX183" i="46"/>
  <c r="AX180" i="46"/>
  <c r="AX172" i="46"/>
  <c r="AX171" i="46"/>
  <c r="AX156" i="46"/>
  <c r="AX155" i="46"/>
  <c r="AX147" i="46"/>
  <c r="AX115" i="46"/>
  <c r="AX76" i="46"/>
  <c r="AX37" i="46"/>
  <c r="AK48" i="46"/>
  <c r="AF123" i="46"/>
  <c r="AX94" i="46"/>
  <c r="AF122" i="46"/>
  <c r="AF124" i="46"/>
  <c r="AX178" i="46"/>
  <c r="AX152" i="46"/>
  <c r="AF87" i="46"/>
  <c r="AJ87" i="46" s="1"/>
  <c r="AF84" i="46"/>
  <c r="AJ84" i="46" s="1"/>
  <c r="AF68" i="46"/>
  <c r="AJ68" i="46" s="1"/>
  <c r="AF60" i="46"/>
  <c r="AJ60" i="46" s="1"/>
  <c r="AX27" i="46"/>
  <c r="AX24" i="46"/>
  <c r="AF19" i="46"/>
  <c r="AJ19" i="46" s="1"/>
  <c r="AF18" i="46"/>
  <c r="AJ18" i="46" s="1"/>
  <c r="AF59" i="46"/>
  <c r="AJ59" i="46" s="1"/>
  <c r="AF136" i="46"/>
  <c r="AF86" i="46"/>
  <c r="AJ86" i="46" s="1"/>
  <c r="AF83" i="46"/>
  <c r="AJ83" i="46" s="1"/>
  <c r="AX82" i="46"/>
  <c r="AF79" i="46"/>
  <c r="AJ79" i="46" s="1"/>
  <c r="AF77" i="46"/>
  <c r="AJ77" i="46" s="1"/>
  <c r="AF74" i="46"/>
  <c r="AJ74" i="46" s="1"/>
  <c r="AF67" i="46"/>
  <c r="AJ67" i="46" s="1"/>
  <c r="AX40" i="46"/>
  <c r="AX210" i="46"/>
  <c r="AX207" i="46"/>
  <c r="AX201" i="46"/>
  <c r="AX200" i="46"/>
  <c r="AX187" i="46"/>
  <c r="AX134" i="46"/>
  <c r="AX113" i="46"/>
  <c r="AX112" i="46"/>
  <c r="AX109" i="46"/>
  <c r="AX102" i="46"/>
  <c r="AX93" i="46"/>
  <c r="AX91" i="46"/>
  <c r="AX78" i="46"/>
  <c r="AX67" i="46"/>
  <c r="AX59" i="46"/>
  <c r="AX56" i="46"/>
  <c r="AX39" i="46"/>
  <c r="AX32" i="46"/>
  <c r="AF22" i="46"/>
  <c r="AJ22" i="46" s="1"/>
  <c r="AX159" i="46"/>
  <c r="AX154" i="46"/>
  <c r="AX148" i="46"/>
  <c r="AX144" i="46"/>
  <c r="AX130" i="46"/>
  <c r="AX126" i="46"/>
  <c r="AX125" i="46"/>
  <c r="AX124" i="46"/>
  <c r="AF119" i="46"/>
  <c r="AJ119" i="46" s="1"/>
  <c r="AX110" i="46"/>
  <c r="AX104" i="46"/>
  <c r="AX103" i="46"/>
  <c r="AX101" i="46"/>
  <c r="AX96" i="46"/>
  <c r="AF91" i="46"/>
  <c r="AJ91" i="46" s="1"/>
  <c r="AF90" i="46"/>
  <c r="AJ90" i="46" s="1"/>
  <c r="AX79" i="46"/>
  <c r="AX74" i="46"/>
  <c r="AX72" i="46"/>
  <c r="AF56" i="46"/>
  <c r="AJ56" i="46" s="1"/>
  <c r="AX55" i="46"/>
  <c r="AX52" i="46"/>
  <c r="AX51" i="46"/>
  <c r="AF23" i="46"/>
  <c r="AJ23" i="46" s="1"/>
  <c r="AX21" i="46"/>
  <c r="AF20" i="46"/>
  <c r="AJ20" i="46" s="1"/>
  <c r="AK196" i="46"/>
  <c r="AX212" i="46"/>
  <c r="AX206" i="46"/>
  <c r="AX190" i="46"/>
  <c r="AX186" i="46"/>
  <c r="AX174" i="46"/>
  <c r="AX143" i="46"/>
  <c r="AX135" i="46"/>
  <c r="AX122" i="46"/>
  <c r="AX119" i="46"/>
  <c r="AX118" i="46"/>
  <c r="AF118" i="46"/>
  <c r="AJ118" i="46" s="1"/>
  <c r="AX117" i="46"/>
  <c r="AX116" i="46"/>
  <c r="AX107" i="46"/>
  <c r="AX106" i="46"/>
  <c r="AX90" i="46"/>
  <c r="AX57" i="46"/>
  <c r="AG192" i="46"/>
  <c r="AK192" i="46" s="1"/>
  <c r="AX141" i="46"/>
  <c r="AX121" i="46"/>
  <c r="AX75" i="46"/>
  <c r="AX66" i="46"/>
  <c r="AX29" i="46"/>
  <c r="AX26" i="46"/>
  <c r="AX25" i="46"/>
  <c r="AX23" i="46"/>
  <c r="AX215" i="46"/>
  <c r="AX214" i="46"/>
  <c r="AX213" i="46"/>
  <c r="AX211" i="46"/>
  <c r="AX198" i="46"/>
  <c r="AX193" i="46"/>
  <c r="AX192" i="46"/>
  <c r="AX173" i="46"/>
  <c r="AX164" i="46"/>
  <c r="AX98" i="46"/>
  <c r="AG64" i="46"/>
  <c r="AK64" i="46" s="1"/>
  <c r="AK68" i="46"/>
  <c r="AI68" i="46" s="1"/>
  <c r="CS68" i="46" s="1"/>
  <c r="AG166" i="46"/>
  <c r="AK166" i="46" s="1"/>
  <c r="AX30" i="46"/>
  <c r="AX17" i="46"/>
  <c r="AX208" i="46"/>
  <c r="AX204" i="46"/>
  <c r="AX195" i="46"/>
  <c r="AX182" i="46"/>
  <c r="AX177" i="46"/>
  <c r="AX176" i="46"/>
  <c r="AX165" i="46"/>
  <c r="AX160" i="46"/>
  <c r="AX157" i="46"/>
  <c r="AX149" i="46"/>
  <c r="AX142" i="46"/>
  <c r="AX139" i="46"/>
  <c r="AX138" i="46"/>
  <c r="AX97" i="46"/>
  <c r="AX77" i="46"/>
  <c r="AX71" i="46"/>
  <c r="AX53" i="46"/>
  <c r="AX48" i="46"/>
  <c r="AX33" i="46"/>
  <c r="AG184" i="46"/>
  <c r="AK184" i="46" s="1"/>
  <c r="AG36" i="46"/>
  <c r="AK36" i="46" s="1"/>
  <c r="AF36" i="46"/>
  <c r="AJ36" i="46" s="1"/>
  <c r="AG37" i="46"/>
  <c r="AF37" i="46"/>
  <c r="AJ37" i="46" s="1"/>
  <c r="AF134" i="46"/>
  <c r="AG134" i="46"/>
  <c r="AK134" i="46" s="1"/>
  <c r="AG135" i="46"/>
  <c r="AK135" i="46" s="1"/>
  <c r="AF135" i="46"/>
  <c r="AF146" i="46"/>
  <c r="AG146" i="46"/>
  <c r="AK146" i="46" s="1"/>
  <c r="AG147" i="46"/>
  <c r="AF147" i="46"/>
  <c r="AF172" i="46"/>
  <c r="AG172" i="46"/>
  <c r="AK172" i="46" s="1"/>
  <c r="AK173" i="46"/>
  <c r="AG62" i="46"/>
  <c r="AK62" i="46" s="1"/>
  <c r="AF62" i="46"/>
  <c r="AJ62" i="46" s="1"/>
  <c r="AG63" i="46"/>
  <c r="AK63" i="46" s="1"/>
  <c r="AF63" i="46"/>
  <c r="AJ63" i="46" s="1"/>
  <c r="AF152" i="46"/>
  <c r="AG152" i="46"/>
  <c r="AK152" i="46" s="1"/>
  <c r="AK153" i="46"/>
  <c r="AG191" i="46"/>
  <c r="AF191" i="46"/>
  <c r="AK104" i="46"/>
  <c r="AF24" i="46"/>
  <c r="AJ24" i="46" s="1"/>
  <c r="AG24" i="46"/>
  <c r="AK24" i="46" s="1"/>
  <c r="AG25" i="46"/>
  <c r="AK25" i="46" s="1"/>
  <c r="AF25" i="46"/>
  <c r="AJ25" i="46" s="1"/>
  <c r="AF88" i="46"/>
  <c r="AJ88" i="46" s="1"/>
  <c r="AG88" i="46"/>
  <c r="AG89" i="46"/>
  <c r="AF89" i="46"/>
  <c r="AJ89" i="46" s="1"/>
  <c r="AG126" i="46"/>
  <c r="AK126" i="46" s="1"/>
  <c r="AF126" i="46"/>
  <c r="AG127" i="46"/>
  <c r="AF127" i="46"/>
  <c r="P21" i="44"/>
  <c r="Q21" i="44"/>
  <c r="AF70" i="46"/>
  <c r="AJ70" i="46" s="1"/>
  <c r="AG70" i="46"/>
  <c r="AG71" i="46"/>
  <c r="AK71" i="46" s="1"/>
  <c r="AF71" i="46"/>
  <c r="AJ71" i="46" s="1"/>
  <c r="AF82" i="46"/>
  <c r="AJ82" i="46" s="1"/>
  <c r="AG82" i="46"/>
  <c r="AK82" i="46" s="1"/>
  <c r="AF108" i="46"/>
  <c r="AJ108" i="46" s="1"/>
  <c r="AG108" i="46"/>
  <c r="AK108" i="46" s="1"/>
  <c r="AG109" i="46"/>
  <c r="AF109" i="46"/>
  <c r="AJ109" i="46" s="1"/>
  <c r="AF198" i="46"/>
  <c r="AG198" i="46"/>
  <c r="AK198" i="46" s="1"/>
  <c r="AG199" i="46"/>
  <c r="AF199" i="46"/>
  <c r="AK168" i="46"/>
  <c r="AG51" i="46"/>
  <c r="AK51" i="46" s="1"/>
  <c r="AF51" i="46"/>
  <c r="AJ51" i="46" s="1"/>
  <c r="AK69" i="46"/>
  <c r="AG97" i="46"/>
  <c r="AF97" i="46"/>
  <c r="AJ97" i="46" s="1"/>
  <c r="AG107" i="46"/>
  <c r="AK107" i="46" s="1"/>
  <c r="AF107" i="46"/>
  <c r="AJ107" i="46" s="1"/>
  <c r="AG132" i="46"/>
  <c r="AF132" i="46"/>
  <c r="AK133" i="46"/>
  <c r="AG161" i="46"/>
  <c r="AF161" i="46"/>
  <c r="AG171" i="46"/>
  <c r="AK171" i="46" s="1"/>
  <c r="AF171" i="46"/>
  <c r="AG197" i="46"/>
  <c r="AF197" i="46"/>
  <c r="AK212" i="46"/>
  <c r="AG213" i="46"/>
  <c r="AF213" i="46"/>
  <c r="AG33" i="46"/>
  <c r="AF33" i="46"/>
  <c r="AJ33" i="46" s="1"/>
  <c r="AK77" i="46"/>
  <c r="AG103" i="46"/>
  <c r="AK103" i="46" s="1"/>
  <c r="AF103" i="46"/>
  <c r="AJ103" i="46" s="1"/>
  <c r="AG115" i="46"/>
  <c r="AK115" i="46" s="1"/>
  <c r="AF115" i="46"/>
  <c r="AJ115" i="46" s="1"/>
  <c r="AG121" i="46"/>
  <c r="AF121" i="46"/>
  <c r="AG141" i="46"/>
  <c r="AF141" i="46"/>
  <c r="AG167" i="46"/>
  <c r="AK167" i="46" s="1"/>
  <c r="AF167" i="46"/>
  <c r="AG179" i="46"/>
  <c r="AK179" i="46" s="1"/>
  <c r="AF179" i="46"/>
  <c r="AK185" i="46"/>
  <c r="AK92" i="46"/>
  <c r="AK112" i="46"/>
  <c r="AK156" i="46"/>
  <c r="AK176" i="46"/>
  <c r="AF214" i="46"/>
  <c r="AX197" i="46"/>
  <c r="AX194" i="46"/>
  <c r="AX184" i="46"/>
  <c r="AX167" i="46"/>
  <c r="AX158" i="46"/>
  <c r="AX120" i="46"/>
  <c r="AX105" i="46"/>
  <c r="AX85" i="46"/>
  <c r="AX83" i="46"/>
  <c r="AX70" i="46"/>
  <c r="AX69" i="46"/>
  <c r="AX22" i="46"/>
  <c r="AK16" i="46"/>
  <c r="AK28" i="46"/>
  <c r="AI28" i="46" s="1"/>
  <c r="CS28" i="46" s="1"/>
  <c r="AK40" i="46"/>
  <c r="AK72" i="46"/>
  <c r="AG96" i="46"/>
  <c r="AK96" i="46" s="1"/>
  <c r="AK136" i="46"/>
  <c r="AK164" i="46"/>
  <c r="AK200" i="46"/>
  <c r="AG31" i="46"/>
  <c r="AK31" i="46" s="1"/>
  <c r="AF31" i="46"/>
  <c r="AJ31" i="46" s="1"/>
  <c r="AF42" i="46"/>
  <c r="AJ42" i="46" s="1"/>
  <c r="AG42" i="46"/>
  <c r="AK42" i="46" s="1"/>
  <c r="AG65" i="46"/>
  <c r="AF65" i="46"/>
  <c r="AJ65" i="46" s="1"/>
  <c r="AG75" i="46"/>
  <c r="AK75" i="46" s="1"/>
  <c r="AF75" i="46"/>
  <c r="AJ75" i="46" s="1"/>
  <c r="AF100" i="46"/>
  <c r="AJ100" i="46" s="1"/>
  <c r="AG100" i="46"/>
  <c r="AK100" i="46" s="1"/>
  <c r="AK101" i="46"/>
  <c r="AK129" i="46"/>
  <c r="AF138" i="46"/>
  <c r="AG138" i="46"/>
  <c r="AK138" i="46" s="1"/>
  <c r="AG139" i="46"/>
  <c r="AK139" i="46" s="1"/>
  <c r="AF139" i="46"/>
  <c r="AG165" i="46"/>
  <c r="AF165" i="46"/>
  <c r="AK193" i="46"/>
  <c r="AG203" i="46"/>
  <c r="AK203" i="46" s="1"/>
  <c r="AF203" i="46"/>
  <c r="AX205" i="46"/>
  <c r="AX163" i="46"/>
  <c r="AF215" i="46"/>
  <c r="AX209" i="46"/>
  <c r="AX202" i="46"/>
  <c r="AX179" i="46"/>
  <c r="AX175" i="46"/>
  <c r="AX153" i="46"/>
  <c r="AX84" i="46"/>
  <c r="AX43" i="46"/>
  <c r="AX18" i="46"/>
  <c r="AK60" i="46"/>
  <c r="AK80" i="46"/>
  <c r="AI80" i="46" s="1"/>
  <c r="CS80" i="46" s="1"/>
  <c r="AK124" i="46"/>
  <c r="AK144" i="46"/>
  <c r="AK188" i="46"/>
  <c r="AK209" i="46"/>
  <c r="AX185" i="46"/>
  <c r="AX168" i="46"/>
  <c r="AX146" i="46"/>
  <c r="AX123" i="46"/>
  <c r="AX111" i="46"/>
  <c r="AX89" i="46"/>
  <c r="AX62" i="46"/>
  <c r="AX46" i="46"/>
  <c r="AX42" i="46"/>
  <c r="AX35" i="46"/>
  <c r="AK20" i="46"/>
  <c r="AK52" i="46"/>
  <c r="AK61" i="46"/>
  <c r="AK73" i="46"/>
  <c r="AK81" i="46"/>
  <c r="AK84" i="46"/>
  <c r="AK93" i="46"/>
  <c r="AK105" i="46"/>
  <c r="AK113" i="46"/>
  <c r="AK116" i="46"/>
  <c r="AK125" i="46"/>
  <c r="AK137" i="46"/>
  <c r="AK145" i="46"/>
  <c r="AK148" i="46"/>
  <c r="AK157" i="46"/>
  <c r="AK169" i="46"/>
  <c r="AK177" i="46"/>
  <c r="AK180" i="46"/>
  <c r="AK189" i="46"/>
  <c r="AK201" i="46"/>
  <c r="AK204" i="46"/>
  <c r="AX191" i="46"/>
  <c r="AX189" i="46"/>
  <c r="AX181" i="46"/>
  <c r="AX170" i="46"/>
  <c r="AX169" i="46"/>
  <c r="AX166" i="46"/>
  <c r="AX162" i="46"/>
  <c r="AX161" i="46"/>
  <c r="AX151" i="46"/>
  <c r="AX145" i="46"/>
  <c r="AX140" i="46"/>
  <c r="AX132" i="46"/>
  <c r="AX131" i="46"/>
  <c r="AX129" i="46"/>
  <c r="AX127" i="46"/>
  <c r="AX114" i="46"/>
  <c r="AX108" i="46"/>
  <c r="AX100" i="46"/>
  <c r="AX99" i="46"/>
  <c r="AX95" i="46"/>
  <c r="AX81" i="46"/>
  <c r="AX80" i="46"/>
  <c r="AX65" i="46"/>
  <c r="AX64" i="46"/>
  <c r="AX61" i="46"/>
  <c r="AX58" i="46"/>
  <c r="AX54" i="46"/>
  <c r="AX50" i="46"/>
  <c r="AX45" i="46"/>
  <c r="AX41" i="46"/>
  <c r="AX38" i="46"/>
  <c r="AX34" i="46"/>
  <c r="AX19" i="46"/>
  <c r="AK32" i="46"/>
  <c r="AK44" i="46"/>
  <c r="AK56" i="46"/>
  <c r="AK76" i="46"/>
  <c r="AK85" i="46"/>
  <c r="AK117" i="46"/>
  <c r="AK120" i="46"/>
  <c r="AK140" i="46"/>
  <c r="AK149" i="46"/>
  <c r="AK160" i="46"/>
  <c r="AK181" i="46"/>
  <c r="AK205" i="46"/>
  <c r="AK208" i="46"/>
  <c r="AG17" i="46"/>
  <c r="AF17" i="46"/>
  <c r="AJ17" i="46" s="1"/>
  <c r="AK49" i="46"/>
  <c r="AF189" i="46"/>
  <c r="AF173" i="46"/>
  <c r="AF125" i="46"/>
  <c r="AF61" i="46"/>
  <c r="AJ61" i="46" s="1"/>
  <c r="AX31" i="46"/>
  <c r="AX20" i="46"/>
  <c r="AG21" i="46"/>
  <c r="AF21" i="46"/>
  <c r="AJ21" i="46" s="1"/>
  <c r="AK53" i="46"/>
  <c r="AF153" i="46"/>
  <c r="AF137" i="46"/>
  <c r="AF73" i="46"/>
  <c r="AJ73" i="46" s="1"/>
  <c r="AF41" i="46"/>
  <c r="AJ41" i="46" s="1"/>
  <c r="AX16" i="46"/>
  <c r="AK41" i="46"/>
  <c r="AG57" i="46"/>
  <c r="AF57" i="46"/>
  <c r="AJ57" i="46" s="1"/>
  <c r="AK29" i="46"/>
  <c r="AG45" i="46"/>
  <c r="AF45" i="46"/>
  <c r="AJ45" i="46" s="1"/>
  <c r="AK19" i="46"/>
  <c r="AK23" i="46"/>
  <c r="AK27" i="46"/>
  <c r="AK35" i="46"/>
  <c r="AK39" i="46"/>
  <c r="AK43" i="46"/>
  <c r="AK47" i="46"/>
  <c r="AK55" i="46"/>
  <c r="AK59" i="46"/>
  <c r="AK67" i="46"/>
  <c r="AK79" i="46"/>
  <c r="AK83" i="46"/>
  <c r="AK87" i="46"/>
  <c r="AK91" i="46"/>
  <c r="AK95" i="46"/>
  <c r="AK99" i="46"/>
  <c r="AK111" i="46"/>
  <c r="AK119" i="46"/>
  <c r="AK123" i="46"/>
  <c r="AK131" i="46"/>
  <c r="AK143" i="46"/>
  <c r="AK151" i="46"/>
  <c r="AK155" i="46"/>
  <c r="AK159" i="46"/>
  <c r="AK163" i="46"/>
  <c r="AK175" i="46"/>
  <c r="AK183" i="46"/>
  <c r="AK187" i="46"/>
  <c r="AK191" i="46"/>
  <c r="AK195" i="46"/>
  <c r="AK199" i="46"/>
  <c r="AK207" i="46"/>
  <c r="AK211" i="46"/>
  <c r="AK214" i="46"/>
  <c r="AK215" i="46"/>
  <c r="AK18" i="46"/>
  <c r="AK22" i="46"/>
  <c r="AK26" i="46"/>
  <c r="AK30" i="46"/>
  <c r="AK34" i="46"/>
  <c r="AK38" i="46"/>
  <c r="AK46" i="46"/>
  <c r="AK50" i="46"/>
  <c r="AK54" i="46"/>
  <c r="AK58" i="46"/>
  <c r="AK74" i="46"/>
  <c r="AK78" i="46"/>
  <c r="AK86" i="46"/>
  <c r="AK90" i="46"/>
  <c r="AK94" i="46"/>
  <c r="AK98" i="46"/>
  <c r="AK102" i="46"/>
  <c r="AK106" i="46"/>
  <c r="AK110" i="46"/>
  <c r="AK114" i="46"/>
  <c r="AK118" i="46"/>
  <c r="AK122" i="46"/>
  <c r="AK130" i="46"/>
  <c r="AK142" i="46"/>
  <c r="AK150" i="46"/>
  <c r="AK154" i="46"/>
  <c r="AK158" i="46"/>
  <c r="AK162" i="46"/>
  <c r="AK170" i="46"/>
  <c r="AK174" i="46"/>
  <c r="AK178" i="46"/>
  <c r="AK182" i="46"/>
  <c r="AK186" i="46"/>
  <c r="AK190" i="46"/>
  <c r="AK194" i="46"/>
  <c r="AK202" i="46"/>
  <c r="AK206" i="46"/>
  <c r="AK210" i="46"/>
  <c r="AI48" i="46" l="1"/>
  <c r="CS48" i="46" s="1"/>
  <c r="AK37" i="46"/>
  <c r="I45" i="43"/>
  <c r="AK128" i="46"/>
  <c r="P37" i="43"/>
  <c r="G43" i="43"/>
  <c r="H36" i="43"/>
  <c r="C43" i="43"/>
  <c r="Q41" i="43"/>
  <c r="C42" i="43"/>
  <c r="D38" i="43"/>
  <c r="J36" i="43"/>
  <c r="C38" i="43"/>
  <c r="T37" i="43"/>
  <c r="T44" i="43"/>
  <c r="T43" i="43"/>
  <c r="B41" i="43"/>
  <c r="S36" i="43"/>
  <c r="V41" i="43"/>
  <c r="P39" i="43"/>
  <c r="Q36" i="43"/>
  <c r="B39" i="43"/>
  <c r="G42" i="43"/>
  <c r="O45" i="43"/>
  <c r="I44" i="43"/>
  <c r="H41" i="43"/>
  <c r="S38" i="43"/>
  <c r="F42" i="43"/>
  <c r="M44" i="43"/>
  <c r="P43" i="43"/>
  <c r="M39" i="43"/>
  <c r="E38" i="43"/>
  <c r="B36" i="43"/>
  <c r="K45" i="43"/>
  <c r="D37" i="43"/>
  <c r="C44" i="43"/>
  <c r="F41" i="43"/>
  <c r="F38" i="43"/>
  <c r="F45" i="43"/>
  <c r="N45" i="43"/>
  <c r="J44" i="43"/>
  <c r="S44" i="43"/>
  <c r="T45" i="43"/>
  <c r="K41" i="43"/>
  <c r="Q42" i="43"/>
  <c r="L38" i="43"/>
  <c r="H44" i="43"/>
  <c r="G39" i="43"/>
  <c r="T41" i="43"/>
  <c r="T36" i="43"/>
  <c r="R38" i="43"/>
  <c r="L36" i="43"/>
  <c r="I37" i="43"/>
  <c r="G36" i="43"/>
  <c r="O42" i="43"/>
  <c r="D41" i="43"/>
  <c r="L37" i="43"/>
  <c r="O38" i="43"/>
  <c r="S43" i="43"/>
  <c r="O43" i="43"/>
  <c r="J37" i="43"/>
  <c r="D45" i="43"/>
  <c r="J45" i="43"/>
  <c r="Q39" i="43"/>
  <c r="M40" i="43"/>
  <c r="N44" i="43"/>
  <c r="B42" i="43"/>
  <c r="N42" i="43"/>
  <c r="E42" i="43"/>
  <c r="U40" i="43"/>
  <c r="U42" i="43"/>
  <c r="N38" i="43"/>
  <c r="S37" i="43"/>
  <c r="O37" i="43"/>
  <c r="J41" i="43"/>
  <c r="F39" i="43"/>
  <c r="U37" i="43"/>
  <c r="R44" i="43"/>
  <c r="O44" i="43"/>
  <c r="E36" i="43"/>
  <c r="T38" i="43"/>
  <c r="L44" i="43"/>
  <c r="O36" i="43"/>
  <c r="M45" i="43"/>
  <c r="C37" i="43"/>
  <c r="N41" i="43"/>
  <c r="U44" i="43"/>
  <c r="O40" i="43"/>
  <c r="T40" i="43"/>
  <c r="V40" i="43"/>
  <c r="O41" i="43"/>
  <c r="F37" i="43"/>
  <c r="K37" i="43"/>
  <c r="F40" i="43"/>
  <c r="J42" i="43"/>
  <c r="V37" i="43"/>
  <c r="L45" i="43"/>
  <c r="U45" i="43"/>
  <c r="L40" i="43"/>
  <c r="M36" i="43"/>
  <c r="E43" i="43"/>
  <c r="J43" i="43"/>
  <c r="G41" i="43"/>
  <c r="U39" i="43"/>
  <c r="P44" i="43"/>
  <c r="K36" i="43"/>
  <c r="B44" i="43"/>
  <c r="K38" i="43"/>
  <c r="D42" i="43"/>
  <c r="T42" i="43"/>
  <c r="R43" i="43"/>
  <c r="N43" i="43"/>
  <c r="I39" i="43"/>
  <c r="C41" i="43"/>
  <c r="G37" i="43"/>
  <c r="V39" i="43"/>
  <c r="I38" i="43"/>
  <c r="J40" i="43"/>
  <c r="E44" i="43"/>
  <c r="Q44" i="43"/>
  <c r="G44" i="43"/>
  <c r="Q38" i="43"/>
  <c r="Q40" i="43"/>
  <c r="S42" i="43"/>
  <c r="R39" i="43"/>
  <c r="N39" i="43"/>
  <c r="I41" i="43"/>
  <c r="D43" i="43"/>
  <c r="L39" i="43"/>
  <c r="L41" i="43"/>
  <c r="N40" i="43"/>
  <c r="K42" i="43"/>
  <c r="H38" i="43"/>
  <c r="B40" i="43"/>
  <c r="T39" i="43"/>
  <c r="G38" i="43"/>
  <c r="F36" i="43"/>
  <c r="S45" i="43"/>
  <c r="K39" i="43"/>
  <c r="L43" i="43"/>
  <c r="E39" i="43"/>
  <c r="M42" i="43"/>
  <c r="V42" i="43"/>
  <c r="H42" i="43"/>
  <c r="U41" i="43"/>
  <c r="M41" i="43"/>
  <c r="B45" i="43"/>
  <c r="O39" i="43"/>
  <c r="U38" i="43"/>
  <c r="V38" i="43"/>
  <c r="R45" i="43"/>
  <c r="J39" i="43"/>
  <c r="H43" i="43"/>
  <c r="R36" i="43"/>
  <c r="R42" i="43"/>
  <c r="P36" i="43"/>
  <c r="G40" i="43"/>
  <c r="S39" i="43"/>
  <c r="N37" i="43"/>
  <c r="S40" i="43"/>
  <c r="P40" i="43"/>
  <c r="V45" i="43"/>
  <c r="E45" i="43"/>
  <c r="Q43" i="43"/>
  <c r="M43" i="43"/>
  <c r="H39" i="43"/>
  <c r="C39" i="43"/>
  <c r="F43" i="43"/>
  <c r="V44" i="43"/>
  <c r="D40" i="43"/>
  <c r="I36" i="43"/>
  <c r="U36" i="43"/>
  <c r="E40" i="43"/>
  <c r="N36" i="43"/>
  <c r="M38" i="43"/>
  <c r="E37" i="43"/>
  <c r="Q37" i="43"/>
  <c r="M37" i="43"/>
  <c r="H37" i="43"/>
  <c r="B37" i="43"/>
  <c r="H45" i="43"/>
  <c r="P41" i="43"/>
  <c r="J38" i="43"/>
  <c r="E41" i="43"/>
  <c r="F44" i="43"/>
  <c r="K40" i="43"/>
  <c r="D44" i="43"/>
  <c r="V36" i="43"/>
  <c r="R40" i="43"/>
  <c r="Q45" i="43"/>
  <c r="I43" i="43"/>
  <c r="C45" i="43"/>
  <c r="P42" i="43"/>
  <c r="C40" i="43"/>
  <c r="B38" i="43"/>
  <c r="P38" i="43"/>
  <c r="S41" i="43"/>
  <c r="K43" i="43"/>
  <c r="B43" i="43"/>
  <c r="U43" i="43"/>
  <c r="L42" i="43"/>
  <c r="C36" i="43"/>
  <c r="P45" i="43"/>
  <c r="G45" i="43"/>
  <c r="R41" i="43"/>
  <c r="I40" i="43"/>
  <c r="D36" i="43"/>
  <c r="R37" i="43"/>
  <c r="K44" i="43"/>
  <c r="V43" i="43"/>
  <c r="D39" i="43"/>
  <c r="I42" i="43"/>
  <c r="H40" i="43"/>
  <c r="AI196" i="46"/>
  <c r="CS196" i="46" s="1"/>
  <c r="AI192" i="46"/>
  <c r="CS192" i="46" s="1"/>
  <c r="AI160" i="46"/>
  <c r="CS160" i="46" s="1"/>
  <c r="AI128" i="46"/>
  <c r="CS128" i="46" s="1"/>
  <c r="AI96" i="46"/>
  <c r="CS96" i="46" s="1"/>
  <c r="AI64" i="46"/>
  <c r="CS64" i="46" s="1"/>
  <c r="AI24" i="46"/>
  <c r="CS24" i="46" s="1"/>
  <c r="AI189" i="46"/>
  <c r="CS189" i="46" s="1"/>
  <c r="AI157" i="46"/>
  <c r="CS157" i="46" s="1"/>
  <c r="AI125" i="46"/>
  <c r="CS125" i="46" s="1"/>
  <c r="AI93" i="46"/>
  <c r="CS93" i="46" s="1"/>
  <c r="AI61" i="46"/>
  <c r="CS61" i="46" s="1"/>
  <c r="AI124" i="46"/>
  <c r="CS124" i="46" s="1"/>
  <c r="AI200" i="46"/>
  <c r="CS200" i="46" s="1"/>
  <c r="AI16" i="46"/>
  <c r="CS16" i="46" s="1"/>
  <c r="AI205" i="46"/>
  <c r="CS205" i="46" s="1"/>
  <c r="AI172" i="46"/>
  <c r="CS172" i="46" s="1"/>
  <c r="AI140" i="46"/>
  <c r="CS140" i="46" s="1"/>
  <c r="AI108" i="46"/>
  <c r="CS108" i="46" s="1"/>
  <c r="AI76" i="46"/>
  <c r="CS76" i="46" s="1"/>
  <c r="AI32" i="46"/>
  <c r="CS32" i="46" s="1"/>
  <c r="AI201" i="46"/>
  <c r="CS201" i="46" s="1"/>
  <c r="AI169" i="46"/>
  <c r="CS169" i="46" s="1"/>
  <c r="AI137" i="46"/>
  <c r="CS137" i="46" s="1"/>
  <c r="AI105" i="46"/>
  <c r="CS105" i="46" s="1"/>
  <c r="AI73" i="46"/>
  <c r="CS73" i="46" s="1"/>
  <c r="AI144" i="46"/>
  <c r="CS144" i="46" s="1"/>
  <c r="AI36" i="46"/>
  <c r="CS36" i="46" s="1"/>
  <c r="AI112" i="46"/>
  <c r="CS112" i="46" s="1"/>
  <c r="AK141" i="46"/>
  <c r="AK121" i="46"/>
  <c r="AI212" i="46"/>
  <c r="CS212" i="46" s="1"/>
  <c r="AI168" i="46"/>
  <c r="CS168" i="46" s="1"/>
  <c r="AK89" i="46"/>
  <c r="AI104" i="46"/>
  <c r="CS104" i="46" s="1"/>
  <c r="AI208" i="46"/>
  <c r="CS208" i="46" s="1"/>
  <c r="AI181" i="46"/>
  <c r="CS181" i="46" s="1"/>
  <c r="AI149" i="46"/>
  <c r="CS149" i="46" s="1"/>
  <c r="AI117" i="46"/>
  <c r="CS117" i="46" s="1"/>
  <c r="AI85" i="46"/>
  <c r="CS85" i="46" s="1"/>
  <c r="AI44" i="46"/>
  <c r="CS44" i="46" s="1"/>
  <c r="AI204" i="46"/>
  <c r="CS204" i="46" s="1"/>
  <c r="AI177" i="46"/>
  <c r="CS177" i="46" s="1"/>
  <c r="AI145" i="46"/>
  <c r="CS145" i="46" s="1"/>
  <c r="AI113" i="46"/>
  <c r="CS113" i="46" s="1"/>
  <c r="AI81" i="46"/>
  <c r="CS81" i="46" s="1"/>
  <c r="AI20" i="46"/>
  <c r="CS20" i="46" s="1"/>
  <c r="AI188" i="46"/>
  <c r="CS188" i="46" s="1"/>
  <c r="AI60" i="46"/>
  <c r="CS60" i="46" s="1"/>
  <c r="AK165" i="46"/>
  <c r="AI136" i="46"/>
  <c r="CS136" i="46" s="1"/>
  <c r="AI40" i="46"/>
  <c r="CS40" i="46" s="1"/>
  <c r="AI156" i="46"/>
  <c r="CS156" i="46" s="1"/>
  <c r="AI133" i="46"/>
  <c r="CS133" i="46" s="1"/>
  <c r="AK97" i="46"/>
  <c r="AK109" i="46"/>
  <c r="AK127" i="46"/>
  <c r="AI127" i="46" s="1"/>
  <c r="CS127" i="46" s="1"/>
  <c r="AK33" i="46"/>
  <c r="AI193" i="46"/>
  <c r="CS193" i="46" s="1"/>
  <c r="AI101" i="46"/>
  <c r="CS101" i="46" s="1"/>
  <c r="AK65" i="46"/>
  <c r="AI92" i="46"/>
  <c r="CS92" i="46" s="1"/>
  <c r="AI153" i="46"/>
  <c r="CS153" i="46" s="1"/>
  <c r="AI129" i="46"/>
  <c r="CS129" i="46" s="1"/>
  <c r="AI100" i="46"/>
  <c r="CS100" i="46" s="1"/>
  <c r="AI184" i="46"/>
  <c r="CS184" i="46" s="1"/>
  <c r="AI152" i="46"/>
  <c r="CS152" i="46" s="1"/>
  <c r="AI120" i="46"/>
  <c r="CS120" i="46" s="1"/>
  <c r="AI56" i="46"/>
  <c r="CS56" i="46" s="1"/>
  <c r="AI180" i="46"/>
  <c r="CS180" i="46" s="1"/>
  <c r="AI148" i="46"/>
  <c r="CS148" i="46" s="1"/>
  <c r="AI116" i="46"/>
  <c r="CS116" i="46" s="1"/>
  <c r="AI84" i="46"/>
  <c r="CS84" i="46" s="1"/>
  <c r="AI52" i="46"/>
  <c r="CS52" i="46" s="1"/>
  <c r="AI209" i="46"/>
  <c r="CS209" i="46" s="1"/>
  <c r="AI164" i="46"/>
  <c r="CS164" i="46" s="1"/>
  <c r="AI72" i="46"/>
  <c r="CS72" i="46" s="1"/>
  <c r="AI176" i="46"/>
  <c r="CS176" i="46" s="1"/>
  <c r="AI185" i="46"/>
  <c r="CS185" i="46" s="1"/>
  <c r="AI77" i="46"/>
  <c r="CS77" i="46" s="1"/>
  <c r="AK213" i="46"/>
  <c r="AK197" i="46"/>
  <c r="AK161" i="46"/>
  <c r="AI69" i="46"/>
  <c r="CS69" i="46" s="1"/>
  <c r="AI173" i="46"/>
  <c r="CS173" i="46" s="1"/>
  <c r="AK132" i="46"/>
  <c r="AK70" i="46"/>
  <c r="AK147" i="46"/>
  <c r="AK88" i="46"/>
  <c r="AI202" i="46"/>
  <c r="CS202" i="46" s="1"/>
  <c r="AI186" i="46"/>
  <c r="CS186" i="46" s="1"/>
  <c r="AI170" i="46"/>
  <c r="CS170" i="46" s="1"/>
  <c r="AI154" i="46"/>
  <c r="CS154" i="46" s="1"/>
  <c r="AI138" i="46"/>
  <c r="CS138" i="46" s="1"/>
  <c r="AI122" i="46"/>
  <c r="CS122" i="46" s="1"/>
  <c r="AI106" i="46"/>
  <c r="CS106" i="46" s="1"/>
  <c r="AI90" i="46"/>
  <c r="CS90" i="46" s="1"/>
  <c r="AI74" i="46"/>
  <c r="CS74" i="46" s="1"/>
  <c r="AI58" i="46"/>
  <c r="CS58" i="46" s="1"/>
  <c r="AI42" i="46"/>
  <c r="CS42" i="46" s="1"/>
  <c r="AI26" i="46"/>
  <c r="CS26" i="46" s="1"/>
  <c r="AI214" i="46"/>
  <c r="CS214" i="46" s="1"/>
  <c r="AI199" i="46"/>
  <c r="CS199" i="46" s="1"/>
  <c r="AI183" i="46"/>
  <c r="CS183" i="46" s="1"/>
  <c r="AI167" i="46"/>
  <c r="CS167" i="46" s="1"/>
  <c r="AI151" i="46"/>
  <c r="CS151" i="46" s="1"/>
  <c r="AI135" i="46"/>
  <c r="CS135" i="46" s="1"/>
  <c r="AI119" i="46"/>
  <c r="CS119" i="46" s="1"/>
  <c r="AI103" i="46"/>
  <c r="CS103" i="46" s="1"/>
  <c r="AI87" i="46"/>
  <c r="CS87" i="46" s="1"/>
  <c r="AI71" i="46"/>
  <c r="CS71" i="46" s="1"/>
  <c r="AI55" i="46"/>
  <c r="CS55" i="46" s="1"/>
  <c r="AI39" i="46"/>
  <c r="CS39" i="46" s="1"/>
  <c r="AI23" i="46"/>
  <c r="CS23" i="46" s="1"/>
  <c r="AK45" i="46"/>
  <c r="AK57" i="46"/>
  <c r="AI25" i="46"/>
  <c r="CS25" i="46" s="1"/>
  <c r="AI53" i="46"/>
  <c r="CS53" i="46" s="1"/>
  <c r="AK21" i="46"/>
  <c r="AI49" i="46"/>
  <c r="CS49" i="46" s="1"/>
  <c r="AI210" i="46"/>
  <c r="CS210" i="46" s="1"/>
  <c r="AI194" i="46"/>
  <c r="CS194" i="46" s="1"/>
  <c r="AI162" i="46"/>
  <c r="CS162" i="46" s="1"/>
  <c r="AI146" i="46"/>
  <c r="CS146" i="46" s="1"/>
  <c r="AI114" i="46"/>
  <c r="CS114" i="46" s="1"/>
  <c r="AI98" i="46"/>
  <c r="CS98" i="46" s="1"/>
  <c r="AI66" i="46"/>
  <c r="CS66" i="46" s="1"/>
  <c r="AI34" i="46"/>
  <c r="CS34" i="46" s="1"/>
  <c r="AI18" i="46"/>
  <c r="CS18" i="46" s="1"/>
  <c r="AI191" i="46"/>
  <c r="CS191" i="46" s="1"/>
  <c r="AI175" i="46"/>
  <c r="CS175" i="46" s="1"/>
  <c r="AI143" i="46"/>
  <c r="CS143" i="46" s="1"/>
  <c r="AI111" i="46"/>
  <c r="CS111" i="46" s="1"/>
  <c r="AI79" i="46"/>
  <c r="CS79" i="46" s="1"/>
  <c r="AI198" i="46"/>
  <c r="CS198" i="46" s="1"/>
  <c r="AI182" i="46"/>
  <c r="CS182" i="46" s="1"/>
  <c r="AI166" i="46"/>
  <c r="CS166" i="46" s="1"/>
  <c r="AI150" i="46"/>
  <c r="CS150" i="46" s="1"/>
  <c r="AI134" i="46"/>
  <c r="CS134" i="46" s="1"/>
  <c r="AI118" i="46"/>
  <c r="CS118" i="46" s="1"/>
  <c r="AI102" i="46"/>
  <c r="CS102" i="46" s="1"/>
  <c r="AI86" i="46"/>
  <c r="CS86" i="46" s="1"/>
  <c r="AI54" i="46"/>
  <c r="CS54" i="46" s="1"/>
  <c r="AI38" i="46"/>
  <c r="CS38" i="46" s="1"/>
  <c r="AI22" i="46"/>
  <c r="CS22" i="46" s="1"/>
  <c r="AI211" i="46"/>
  <c r="CS211" i="46" s="1"/>
  <c r="AI195" i="46"/>
  <c r="CS195" i="46" s="1"/>
  <c r="AI179" i="46"/>
  <c r="CS179" i="46" s="1"/>
  <c r="AI163" i="46"/>
  <c r="CS163" i="46" s="1"/>
  <c r="AI131" i="46"/>
  <c r="CS131" i="46" s="1"/>
  <c r="AI115" i="46"/>
  <c r="CS115" i="46" s="1"/>
  <c r="AI99" i="46"/>
  <c r="CS99" i="46" s="1"/>
  <c r="AI83" i="46"/>
  <c r="CS83" i="46" s="1"/>
  <c r="AI67" i="46"/>
  <c r="CS67" i="46" s="1"/>
  <c r="AI51" i="46"/>
  <c r="CS51" i="46" s="1"/>
  <c r="AI35" i="46"/>
  <c r="CS35" i="46" s="1"/>
  <c r="AI19" i="46"/>
  <c r="CS19" i="46" s="1"/>
  <c r="AI206" i="46"/>
  <c r="CS206" i="46" s="1"/>
  <c r="AI190" i="46"/>
  <c r="CS190" i="46" s="1"/>
  <c r="AI174" i="46"/>
  <c r="CS174" i="46" s="1"/>
  <c r="AI158" i="46"/>
  <c r="CS158" i="46" s="1"/>
  <c r="AI142" i="46"/>
  <c r="CS142" i="46" s="1"/>
  <c r="AI126" i="46"/>
  <c r="CS126" i="46" s="1"/>
  <c r="AI110" i="46"/>
  <c r="CS110" i="46" s="1"/>
  <c r="AI94" i="46"/>
  <c r="CS94" i="46" s="1"/>
  <c r="AI78" i="46"/>
  <c r="CS78" i="46" s="1"/>
  <c r="AI62" i="46"/>
  <c r="CS62" i="46" s="1"/>
  <c r="AI46" i="46"/>
  <c r="CS46" i="46" s="1"/>
  <c r="AI30" i="46"/>
  <c r="CS30" i="46" s="1"/>
  <c r="AI215" i="46"/>
  <c r="CS215" i="46" s="1"/>
  <c r="AI203" i="46"/>
  <c r="CS203" i="46" s="1"/>
  <c r="AI187" i="46"/>
  <c r="CS187" i="46" s="1"/>
  <c r="AI171" i="46"/>
  <c r="CS171" i="46" s="1"/>
  <c r="AI155" i="46"/>
  <c r="CS155" i="46" s="1"/>
  <c r="AI139" i="46"/>
  <c r="CS139" i="46" s="1"/>
  <c r="AI123" i="46"/>
  <c r="CS123" i="46" s="1"/>
  <c r="AI107" i="46"/>
  <c r="CS107" i="46" s="1"/>
  <c r="AI91" i="46"/>
  <c r="CS91" i="46" s="1"/>
  <c r="AI75" i="46"/>
  <c r="CS75" i="46" s="1"/>
  <c r="AI59" i="46"/>
  <c r="CS59" i="46" s="1"/>
  <c r="AI43" i="46"/>
  <c r="CS43" i="46" s="1"/>
  <c r="AI27" i="46"/>
  <c r="CS27" i="46" s="1"/>
  <c r="AI178" i="46"/>
  <c r="CS178" i="46" s="1"/>
  <c r="AI130" i="46"/>
  <c r="CS130" i="46" s="1"/>
  <c r="AI82" i="46"/>
  <c r="CS82" i="46" s="1"/>
  <c r="AI50" i="46"/>
  <c r="CS50" i="46" s="1"/>
  <c r="AI207" i="46"/>
  <c r="CS207" i="46" s="1"/>
  <c r="AI159" i="46"/>
  <c r="CS159" i="46" s="1"/>
  <c r="AI95" i="46"/>
  <c r="CS95" i="46" s="1"/>
  <c r="AI63" i="46"/>
  <c r="CS63" i="46" s="1"/>
  <c r="AI47" i="46"/>
  <c r="CS47" i="46" s="1"/>
  <c r="AI31" i="46"/>
  <c r="CS31" i="46" s="1"/>
  <c r="AI29" i="46"/>
  <c r="CS29" i="46" s="1"/>
  <c r="AI41" i="46"/>
  <c r="CS41" i="46" s="1"/>
  <c r="AI37" i="46"/>
  <c r="CS37" i="46" s="1"/>
  <c r="AK17" i="46"/>
  <c r="Q46" i="43" l="1"/>
  <c r="K25" i="43" s="1"/>
  <c r="T46" i="43"/>
  <c r="H28" i="43" s="1"/>
  <c r="G46" i="43"/>
  <c r="M15" i="43" s="1"/>
  <c r="J46" i="43"/>
  <c r="G18" i="43" s="1"/>
  <c r="M46" i="43"/>
  <c r="O21" i="43" s="1"/>
  <c r="N46" i="43"/>
  <c r="M22" i="43" s="1"/>
  <c r="W39" i="43"/>
  <c r="E46" i="43"/>
  <c r="L13" i="43" s="1"/>
  <c r="C46" i="43"/>
  <c r="G11" i="43" s="1"/>
  <c r="W45" i="43"/>
  <c r="W43" i="43"/>
  <c r="W38" i="43"/>
  <c r="V46" i="43"/>
  <c r="G30" i="43" s="1"/>
  <c r="K46" i="43"/>
  <c r="O19" i="43" s="1"/>
  <c r="B46" i="43"/>
  <c r="M10" i="43" s="1"/>
  <c r="D46" i="43"/>
  <c r="N12" i="43" s="1"/>
  <c r="W36" i="43"/>
  <c r="I46" i="43"/>
  <c r="J17" i="43" s="1"/>
  <c r="P46" i="43"/>
  <c r="L24" i="43" s="1"/>
  <c r="W41" i="43"/>
  <c r="S46" i="43"/>
  <c r="G27" i="43" s="1"/>
  <c r="W40" i="43"/>
  <c r="W42" i="43"/>
  <c r="R46" i="43"/>
  <c r="I26" i="43" s="1"/>
  <c r="U46" i="43"/>
  <c r="L29" i="43" s="1"/>
  <c r="L46" i="43"/>
  <c r="J20" i="43" s="1"/>
  <c r="O46" i="43"/>
  <c r="AI33" i="46"/>
  <c r="CS33" i="46" s="1"/>
  <c r="H46" i="43"/>
  <c r="H16" i="43" s="1"/>
  <c r="W44" i="43"/>
  <c r="W37" i="43"/>
  <c r="F46" i="43"/>
  <c r="AI197" i="46"/>
  <c r="CS197" i="46" s="1"/>
  <c r="AI161" i="46"/>
  <c r="CS161" i="46" s="1"/>
  <c r="AI88" i="46"/>
  <c r="CS88" i="46" s="1"/>
  <c r="AI213" i="46"/>
  <c r="CS213" i="46" s="1"/>
  <c r="AI65" i="46"/>
  <c r="CS65" i="46" s="1"/>
  <c r="AI109" i="46"/>
  <c r="CS109" i="46" s="1"/>
  <c r="AI141" i="46"/>
  <c r="CS141" i="46" s="1"/>
  <c r="AI147" i="46"/>
  <c r="CS147" i="46" s="1"/>
  <c r="AI70" i="46"/>
  <c r="CS70" i="46" s="1"/>
  <c r="AI89" i="46"/>
  <c r="CS89" i="46" s="1"/>
  <c r="AI165" i="46"/>
  <c r="CS165" i="46" s="1"/>
  <c r="AI132" i="46"/>
  <c r="CS132" i="46" s="1"/>
  <c r="AI97" i="46"/>
  <c r="CS97" i="46" s="1"/>
  <c r="AI121" i="46"/>
  <c r="CS121" i="46" s="1"/>
  <c r="AI17" i="46"/>
  <c r="CS17" i="46" s="1"/>
  <c r="AI45" i="46"/>
  <c r="CS45" i="46" s="1"/>
  <c r="AI57" i="46"/>
  <c r="CS57" i="46" s="1"/>
  <c r="AI21" i="46"/>
  <c r="CS21" i="46" s="1"/>
  <c r="K49" i="43" l="1"/>
  <c r="O18" i="43"/>
  <c r="I18" i="43"/>
  <c r="K28" i="43"/>
  <c r="H18" i="43"/>
  <c r="N15" i="43"/>
  <c r="P30" i="43"/>
  <c r="N3" i="46"/>
  <c r="L25" i="43"/>
  <c r="P15" i="43"/>
  <c r="H15" i="43"/>
  <c r="O15" i="43"/>
  <c r="I25" i="43"/>
  <c r="O25" i="43"/>
  <c r="G25" i="43"/>
  <c r="P25" i="43"/>
  <c r="J30" i="43"/>
  <c r="I28" i="43"/>
  <c r="H25" i="43"/>
  <c r="L28" i="43"/>
  <c r="G28" i="43"/>
  <c r="O28" i="43"/>
  <c r="K26" i="43"/>
  <c r="M28" i="43"/>
  <c r="K30" i="43"/>
  <c r="N25" i="43"/>
  <c r="M30" i="43"/>
  <c r="G24" i="43"/>
  <c r="J18" i="43"/>
  <c r="K18" i="43"/>
  <c r="L22" i="43"/>
  <c r="G15" i="43"/>
  <c r="G17" i="43"/>
  <c r="H30" i="43"/>
  <c r="M25" i="43"/>
  <c r="J25" i="43"/>
  <c r="O22" i="43"/>
  <c r="N18" i="43"/>
  <c r="G22" i="43"/>
  <c r="J15" i="43"/>
  <c r="L15" i="43"/>
  <c r="I30" i="43"/>
  <c r="L21" i="43"/>
  <c r="L30" i="43"/>
  <c r="O30" i="43"/>
  <c r="J28" i="43"/>
  <c r="N30" i="43"/>
  <c r="K22" i="43"/>
  <c r="N28" i="43"/>
  <c r="K15" i="43"/>
  <c r="I15" i="43"/>
  <c r="P28" i="43"/>
  <c r="L17" i="43"/>
  <c r="G26" i="43"/>
  <c r="M17" i="43"/>
  <c r="M26" i="43"/>
  <c r="L26" i="43"/>
  <c r="N17" i="43"/>
  <c r="N26" i="43"/>
  <c r="M18" i="43"/>
  <c r="K17" i="43"/>
  <c r="J26" i="43"/>
  <c r="K12" i="43"/>
  <c r="L10" i="43"/>
  <c r="O26" i="43"/>
  <c r="H26" i="43"/>
  <c r="H22" i="43"/>
  <c r="N22" i="43"/>
  <c r="P26" i="43"/>
  <c r="I22" i="43"/>
  <c r="J22" i="43"/>
  <c r="L18" i="43"/>
  <c r="P22" i="43"/>
  <c r="P18" i="43"/>
  <c r="M13" i="43"/>
  <c r="G10" i="43"/>
  <c r="N20" i="43"/>
  <c r="J12" i="43"/>
  <c r="K29" i="43"/>
  <c r="L11" i="43"/>
  <c r="J27" i="43"/>
  <c r="K27" i="43"/>
  <c r="N13" i="43"/>
  <c r="K13" i="43"/>
  <c r="J13" i="43"/>
  <c r="H13" i="43"/>
  <c r="G13" i="43"/>
  <c r="P13" i="43"/>
  <c r="O13" i="43"/>
  <c r="I13" i="43"/>
  <c r="I12" i="43"/>
  <c r="O11" i="43"/>
  <c r="O12" i="43"/>
  <c r="L12" i="43"/>
  <c r="K21" i="43"/>
  <c r="P21" i="43"/>
  <c r="H11" i="43"/>
  <c r="O27" i="43"/>
  <c r="P12" i="43"/>
  <c r="G12" i="43"/>
  <c r="H12" i="43"/>
  <c r="G19" i="43"/>
  <c r="N21" i="43"/>
  <c r="G21" i="43"/>
  <c r="M11" i="43"/>
  <c r="M20" i="43"/>
  <c r="J11" i="43"/>
  <c r="P16" i="43"/>
  <c r="P27" i="43"/>
  <c r="M27" i="43"/>
  <c r="M12" i="43"/>
  <c r="I21" i="43"/>
  <c r="J21" i="43"/>
  <c r="M21" i="43"/>
  <c r="W46" i="43"/>
  <c r="P20" i="43"/>
  <c r="M19" i="43"/>
  <c r="H21" i="43"/>
  <c r="P11" i="43"/>
  <c r="J16" i="43"/>
  <c r="L19" i="43"/>
  <c r="M24" i="43"/>
  <c r="J24" i="43"/>
  <c r="N24" i="43"/>
  <c r="O29" i="43"/>
  <c r="G29" i="43"/>
  <c r="N19" i="43"/>
  <c r="J19" i="43"/>
  <c r="I19" i="43"/>
  <c r="H24" i="43"/>
  <c r="I24" i="43"/>
  <c r="H29" i="43"/>
  <c r="K19" i="43"/>
  <c r="P19" i="43"/>
  <c r="H19" i="43"/>
  <c r="P29" i="43"/>
  <c r="J29" i="43"/>
  <c r="M29" i="43"/>
  <c r="N6" i="46"/>
  <c r="I11" i="43"/>
  <c r="K11" i="43"/>
  <c r="G20" i="43"/>
  <c r="I29" i="43"/>
  <c r="N29" i="43"/>
  <c r="N11" i="43"/>
  <c r="I20" i="43"/>
  <c r="O17" i="43"/>
  <c r="H17" i="43"/>
  <c r="I17" i="43"/>
  <c r="N16" i="43"/>
  <c r="I16" i="43"/>
  <c r="L16" i="43"/>
  <c r="L27" i="43"/>
  <c r="I27" i="43"/>
  <c r="H27" i="43"/>
  <c r="P10" i="43"/>
  <c r="I10" i="43"/>
  <c r="K16" i="43"/>
  <c r="J10" i="43"/>
  <c r="M16" i="43"/>
  <c r="O16" i="43"/>
  <c r="P17" i="43"/>
  <c r="G16" i="43"/>
  <c r="N27" i="43"/>
  <c r="N10" i="43"/>
  <c r="P24" i="43"/>
  <c r="K10" i="43"/>
  <c r="O20" i="43"/>
  <c r="K20" i="43"/>
  <c r="O10" i="43"/>
  <c r="H10" i="43"/>
  <c r="L20" i="43"/>
  <c r="H20" i="43"/>
  <c r="K24" i="43"/>
  <c r="O24" i="43"/>
  <c r="I23" i="43"/>
  <c r="L23" i="43"/>
  <c r="O23" i="43"/>
  <c r="J23" i="43"/>
  <c r="P23" i="43"/>
  <c r="K23" i="43"/>
  <c r="G23" i="43"/>
  <c r="N23" i="43"/>
  <c r="M23" i="43"/>
  <c r="H23" i="43"/>
  <c r="G14" i="43"/>
  <c r="J14" i="43"/>
  <c r="O14" i="43"/>
  <c r="K14" i="43"/>
  <c r="M14" i="43"/>
  <c r="I14" i="43"/>
  <c r="H14" i="43"/>
  <c r="N14" i="43"/>
  <c r="L14" i="43"/>
  <c r="P14" i="43"/>
  <c r="T16" i="44"/>
  <c r="E16" i="44" s="1"/>
  <c r="R16" i="44" s="1"/>
  <c r="T11" i="44"/>
  <c r="E11" i="44" s="1"/>
  <c r="R11" i="44" s="1"/>
  <c r="T10" i="44"/>
  <c r="E10" i="44" s="1"/>
  <c r="R10" i="44" s="1"/>
  <c r="T19" i="44"/>
  <c r="E19" i="44" s="1"/>
  <c r="R19" i="44" s="1"/>
  <c r="T8" i="44"/>
  <c r="E8" i="44" s="1"/>
  <c r="R8" i="44" s="1"/>
  <c r="T7" i="44"/>
  <c r="E7" i="44" s="1"/>
  <c r="R7" i="44" s="1"/>
  <c r="T9" i="44"/>
  <c r="E9" i="44" s="1"/>
  <c r="R9" i="44" s="1"/>
  <c r="T13" i="44"/>
  <c r="E13" i="44" s="1"/>
  <c r="R13" i="44" s="1"/>
  <c r="T12" i="44"/>
  <c r="E12" i="44" s="1"/>
  <c r="R12" i="44" s="1"/>
  <c r="T18" i="44"/>
  <c r="E18" i="44" s="1"/>
  <c r="R18" i="44" s="1"/>
  <c r="T17" i="44"/>
  <c r="E17" i="44" s="1"/>
  <c r="R17" i="44" s="1"/>
  <c r="T15" i="44"/>
  <c r="E15" i="44" s="1"/>
  <c r="R15" i="44" s="1"/>
  <c r="T20" i="44"/>
  <c r="E20" i="44" s="1"/>
  <c r="R20" i="44" s="1"/>
  <c r="T6" i="44"/>
  <c r="E6" i="44" s="1"/>
  <c r="T14" i="44"/>
  <c r="E14" i="44" s="1"/>
  <c r="R14" i="44" s="1"/>
  <c r="E15" i="43" l="1"/>
  <c r="E30" i="43"/>
  <c r="E25" i="43"/>
  <c r="E18" i="43"/>
  <c r="E28" i="43"/>
  <c r="E26" i="43"/>
  <c r="E22" i="43"/>
  <c r="J31" i="43"/>
  <c r="J48" i="43" s="1"/>
  <c r="J49" i="43" s="1"/>
  <c r="E12" i="43"/>
  <c r="E13" i="43"/>
  <c r="E11" i="43"/>
  <c r="E19" i="43"/>
  <c r="E21" i="43"/>
  <c r="E16" i="43"/>
  <c r="I31" i="43"/>
  <c r="I48" i="43" s="1"/>
  <c r="I49" i="43" s="1"/>
  <c r="E17" i="43"/>
  <c r="E29" i="43"/>
  <c r="G31" i="43"/>
  <c r="G48" i="43" s="1"/>
  <c r="M31" i="43"/>
  <c r="M48" i="43" s="1"/>
  <c r="M49" i="43" s="1"/>
  <c r="E27" i="43"/>
  <c r="N31" i="43"/>
  <c r="N48" i="43" s="1"/>
  <c r="N49" i="43" s="1"/>
  <c r="P31" i="43"/>
  <c r="P48" i="43" s="1"/>
  <c r="P49" i="43" s="1"/>
  <c r="E22" i="44"/>
  <c r="K31" i="43"/>
  <c r="H31" i="43"/>
  <c r="H48" i="43" s="1"/>
  <c r="H49" i="43" s="1"/>
  <c r="E24" i="43"/>
  <c r="L31" i="43"/>
  <c r="L48" i="43" s="1"/>
  <c r="L49" i="43" s="1"/>
  <c r="E20" i="43"/>
  <c r="O31" i="43"/>
  <c r="O48" i="43" s="1"/>
  <c r="O49" i="43" s="1"/>
  <c r="E10" i="43"/>
  <c r="E14" i="43"/>
  <c r="E23" i="43"/>
  <c r="R6" i="44"/>
  <c r="R22" i="44" s="1"/>
  <c r="E21" i="44"/>
  <c r="E48" i="43" l="1"/>
  <c r="G49" i="43"/>
  <c r="E49" i="43" s="1"/>
  <c r="AA23" i="55" s="1"/>
  <c r="E31" i="43"/>
  <c r="J24" i="41" s="1"/>
  <c r="R21" i="44"/>
  <c r="AB23" i="55" l="1"/>
  <c r="B2" i="41" s="1"/>
  <c r="M9" i="55" l="1"/>
  <c r="W4" i="55" l="1"/>
  <c r="I26" i="55"/>
  <c r="M12" i="55"/>
  <c r="T25" i="55"/>
  <c r="I25" i="55" s="1"/>
  <c r="J21" i="55"/>
  <c r="I19" i="55"/>
  <c r="I22" i="55"/>
  <c r="S4" i="55"/>
  <c r="U4" i="55"/>
  <c r="I23" i="55"/>
  <c r="M8" i="55"/>
  <c r="M13" i="55"/>
  <c r="M31" i="55"/>
  <c r="M30" i="55"/>
  <c r="M28" i="55"/>
  <c r="S32" i="55"/>
  <c r="M29" i="55"/>
  <c r="M32" i="55"/>
  <c r="U2" i="55"/>
  <c r="M11" i="55"/>
  <c r="M21" i="55"/>
  <c r="P8"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300-000001000000}">
      <text>
        <r>
          <rPr>
            <sz val="10"/>
            <color indexed="81"/>
            <rFont val="ＭＳ Ｐゴシック"/>
            <family val="3"/>
            <charset val="128"/>
          </rPr>
          <t>実績をもとに計画代替のシートを加味しながら目標値を設定してください。</t>
        </r>
      </text>
    </comment>
    <comment ref="G7" authorId="0" shapeId="0" xr:uid="{00000000-0006-0000-0300-000002000000}">
      <text>
        <r>
          <rPr>
            <sz val="10"/>
            <color indexed="81"/>
            <rFont val="ＭＳ Ｐゴシック"/>
            <family val="3"/>
            <charset val="128"/>
          </rPr>
          <t>実績をもとに計画代替のシートを加味しながら目標値を設定してください。</t>
        </r>
      </text>
    </comment>
    <comment ref="G10" authorId="0" shapeId="0" xr:uid="{00000000-0006-0000-0300-000003000000}">
      <text>
        <r>
          <rPr>
            <sz val="10"/>
            <color indexed="81"/>
            <rFont val="ＭＳ Ｐゴシック"/>
            <family val="3"/>
            <charset val="128"/>
          </rPr>
          <t>実績をもとに計画代替のシートを加味しながら目標値を設定してください。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C385403-C1C2-4183-AB42-7CA0720ED840}">
      <text>
        <r>
          <rPr>
            <b/>
            <sz val="14"/>
            <color indexed="10"/>
            <rFont val="メイリオ"/>
            <family val="3"/>
            <charset val="128"/>
          </rPr>
          <t>エコドライブの実施</t>
        </r>
        <r>
          <rPr>
            <b/>
            <sz val="14"/>
            <color indexed="81"/>
            <rFont val="メイリオ"/>
            <family val="3"/>
            <charset val="128"/>
          </rPr>
          <t>をすることにより、燃料の削減になります。</t>
        </r>
      </text>
    </comment>
    <comment ref="E6" authorId="0" shapeId="0" xr:uid="{3000EB55-F05E-4BB7-823C-FE8E326CC761}">
      <text>
        <r>
          <rPr>
            <b/>
            <sz val="14"/>
            <color indexed="10"/>
            <rFont val="メイリオ"/>
            <family val="3"/>
            <charset val="128"/>
          </rPr>
          <t>千葉県環境保全条例では、</t>
        </r>
        <r>
          <rPr>
            <b/>
            <sz val="14"/>
            <color indexed="81"/>
            <rFont val="メイリオ"/>
            <family val="3"/>
            <charset val="128"/>
          </rPr>
          <t>運転者に「自動車を駐車または停車するときにエンジンを停止（</t>
        </r>
        <r>
          <rPr>
            <b/>
            <sz val="14"/>
            <color indexed="10"/>
            <rFont val="メイリオ"/>
            <family val="3"/>
            <charset val="128"/>
          </rPr>
          <t>アイドリングストップ</t>
        </r>
        <r>
          <rPr>
            <b/>
            <sz val="14"/>
            <color indexed="81"/>
            <rFont val="メイリオ"/>
            <family val="3"/>
            <charset val="128"/>
          </rPr>
          <t>）」を義務付けています。</t>
        </r>
      </text>
    </comment>
  </commentList>
</comments>
</file>

<file path=xl/sharedStrings.xml><?xml version="1.0" encoding="utf-8"?>
<sst xmlns="http://schemas.openxmlformats.org/spreadsheetml/2006/main" count="15385" uniqueCount="1825">
  <si>
    <t>熱供給業</t>
    <rPh sb="0" eb="1">
      <t>ネツ</t>
    </rPh>
    <rPh sb="1" eb="3">
      <t>キョウキュウ</t>
    </rPh>
    <rPh sb="3" eb="4">
      <t>ギョウ</t>
    </rPh>
    <phoneticPr fontId="4"/>
  </si>
  <si>
    <t>水道業</t>
    <rPh sb="0" eb="3">
      <t>スイドウギョウ</t>
    </rPh>
    <phoneticPr fontId="4"/>
  </si>
  <si>
    <t>通信業</t>
    <rPh sb="0" eb="3">
      <t>ツウシンギョウ</t>
    </rPh>
    <phoneticPr fontId="4"/>
  </si>
  <si>
    <t>放送業</t>
    <rPh sb="0" eb="3">
      <t>ホウソウギョウ</t>
    </rPh>
    <phoneticPr fontId="4"/>
  </si>
  <si>
    <t>情報サービス業</t>
    <rPh sb="0" eb="2">
      <t>ジョウホウ</t>
    </rPh>
    <rPh sb="6" eb="7">
      <t>ギョウ</t>
    </rPh>
    <phoneticPr fontId="4"/>
  </si>
  <si>
    <t>従　業　員　数</t>
    <phoneticPr fontId="4"/>
  </si>
  <si>
    <t>別添のとおり</t>
    <rPh sb="0" eb="2">
      <t>ベッテン</t>
    </rPh>
    <phoneticPr fontId="4"/>
  </si>
  <si>
    <t>備考</t>
    <rPh sb="0" eb="2">
      <t>ビコウ</t>
    </rPh>
    <phoneticPr fontId="4"/>
  </si>
  <si>
    <t>千葉県知事</t>
    <rPh sb="0" eb="2">
      <t>チバ</t>
    </rPh>
    <rPh sb="2" eb="5">
      <t>ケンチジ</t>
    </rPh>
    <phoneticPr fontId="4"/>
  </si>
  <si>
    <t>年</t>
    <rPh sb="0" eb="1">
      <t>ネン</t>
    </rPh>
    <phoneticPr fontId="4"/>
  </si>
  <si>
    <t>月</t>
    <rPh sb="0" eb="1">
      <t>ツキ</t>
    </rPh>
    <phoneticPr fontId="4"/>
  </si>
  <si>
    <t>４　自動車に係る適正運転の実施等に関する計画及び自動車の走行量削減のための措置に関する計画</t>
    <rPh sb="2" eb="5">
      <t>ジドウシャ</t>
    </rPh>
    <rPh sb="6" eb="7">
      <t>カカ</t>
    </rPh>
    <rPh sb="8" eb="10">
      <t>テキセイ</t>
    </rPh>
    <rPh sb="10" eb="12">
      <t>ウンテン</t>
    </rPh>
    <rPh sb="13" eb="16">
      <t>ジッシナド</t>
    </rPh>
    <rPh sb="17" eb="18">
      <t>カン</t>
    </rPh>
    <rPh sb="20" eb="22">
      <t>ケイカク</t>
    </rPh>
    <rPh sb="22" eb="23">
      <t>オヨ</t>
    </rPh>
    <rPh sb="24" eb="27">
      <t>ジドウシャ</t>
    </rPh>
    <rPh sb="28" eb="31">
      <t>ソウコウリョウ</t>
    </rPh>
    <rPh sb="31" eb="33">
      <t>サクゲン</t>
    </rPh>
    <rPh sb="37" eb="39">
      <t>ソチ</t>
    </rPh>
    <rPh sb="40" eb="41">
      <t>カン</t>
    </rPh>
    <rPh sb="43" eb="45">
      <t>ケイカク</t>
    </rPh>
    <phoneticPr fontId="4"/>
  </si>
  <si>
    <t>公共交通機関の利用の促進</t>
    <phoneticPr fontId="4"/>
  </si>
  <si>
    <t>情報化の推進</t>
    <phoneticPr fontId="4"/>
  </si>
  <si>
    <t>適正運転の実施等に関する計画</t>
    <rPh sb="0" eb="2">
      <t>テキセイ</t>
    </rPh>
    <rPh sb="2" eb="4">
      <t>ウンテン</t>
    </rPh>
    <rPh sb="5" eb="8">
      <t>ジッシナド</t>
    </rPh>
    <rPh sb="9" eb="10">
      <t>カン</t>
    </rPh>
    <rPh sb="12" eb="14">
      <t>ケイカク</t>
    </rPh>
    <phoneticPr fontId="4"/>
  </si>
  <si>
    <t>走行量の削減のための措置に関する計画</t>
    <rPh sb="0" eb="3">
      <t>ソウコウリョウ</t>
    </rPh>
    <rPh sb="4" eb="6">
      <t>サクゲン</t>
    </rPh>
    <rPh sb="10" eb="12">
      <t>ソチ</t>
    </rPh>
    <rPh sb="13" eb="14">
      <t>カン</t>
    </rPh>
    <rPh sb="16" eb="18">
      <t>ケイカク</t>
    </rPh>
    <phoneticPr fontId="4"/>
  </si>
  <si>
    <t>※　受付欄</t>
    <rPh sb="2" eb="4">
      <t>ウケツケ</t>
    </rPh>
    <rPh sb="4" eb="5">
      <t>ラン</t>
    </rPh>
    <phoneticPr fontId="4"/>
  </si>
  <si>
    <t>インターネット附随サービス業</t>
    <rPh sb="7" eb="9">
      <t>フズイ</t>
    </rPh>
    <rPh sb="13" eb="14">
      <t>ギョウ</t>
    </rPh>
    <phoneticPr fontId="4"/>
  </si>
  <si>
    <t>映像・音声・文字情報制作業</t>
    <rPh sb="0" eb="2">
      <t>エイゾウ</t>
    </rPh>
    <rPh sb="3" eb="5">
      <t>オンセイ</t>
    </rPh>
    <rPh sb="6" eb="8">
      <t>モジ</t>
    </rPh>
    <rPh sb="8" eb="10">
      <t>ジョウホウ</t>
    </rPh>
    <rPh sb="10" eb="11">
      <t>セイサク</t>
    </rPh>
    <rPh sb="11" eb="13">
      <t>サギョウ</t>
    </rPh>
    <phoneticPr fontId="4"/>
  </si>
  <si>
    <t>鉄道業</t>
    <rPh sb="0" eb="3">
      <t>テツドウギョウ</t>
    </rPh>
    <phoneticPr fontId="4"/>
  </si>
  <si>
    <t>道路旅客運送業</t>
    <rPh sb="0" eb="2">
      <t>ドウロ</t>
    </rPh>
    <rPh sb="2" eb="4">
      <t>リョカク</t>
    </rPh>
    <rPh sb="4" eb="7">
      <t>ウンソウギョウ</t>
    </rPh>
    <phoneticPr fontId="4"/>
  </si>
  <si>
    <t>道路貨物運送業</t>
    <rPh sb="0" eb="2">
      <t>ドウロ</t>
    </rPh>
    <rPh sb="2" eb="4">
      <t>カモツ</t>
    </rPh>
    <rPh sb="4" eb="7">
      <t>ウンソウギョウ</t>
    </rPh>
    <phoneticPr fontId="4"/>
  </si>
  <si>
    <t>水運業</t>
    <rPh sb="0" eb="2">
      <t>スイウン</t>
    </rPh>
    <rPh sb="2" eb="3">
      <t>ギョウ</t>
    </rPh>
    <phoneticPr fontId="4"/>
  </si>
  <si>
    <t>航空運輸業</t>
    <rPh sb="0" eb="2">
      <t>コウクウ</t>
    </rPh>
    <rPh sb="2" eb="5">
      <t>ウンユギョウ</t>
    </rPh>
    <phoneticPr fontId="4"/>
  </si>
  <si>
    <t>倉庫業</t>
    <rPh sb="0" eb="2">
      <t>ソウコ</t>
    </rPh>
    <rPh sb="2" eb="3">
      <t>ギョウ</t>
    </rPh>
    <phoneticPr fontId="4"/>
  </si>
  <si>
    <t>運輸に附帯するサービス業</t>
    <rPh sb="0" eb="2">
      <t>ウンユ</t>
    </rPh>
    <rPh sb="3" eb="5">
      <t>フタイ</t>
    </rPh>
    <rPh sb="11" eb="12">
      <t>ギョウ</t>
    </rPh>
    <phoneticPr fontId="4"/>
  </si>
  <si>
    <t>特定事業者の氏名又は名称</t>
  </si>
  <si>
    <t>人</t>
  </si>
  <si>
    <t>台</t>
    <rPh sb="0" eb="1">
      <t>ダイ</t>
    </rPh>
    <phoneticPr fontId="4"/>
  </si>
  <si>
    <t>自動車の種別、車両総重量別の保有台数</t>
    <rPh sb="0" eb="3">
      <t>ジドウシャ</t>
    </rPh>
    <rPh sb="4" eb="6">
      <t>シュベツ</t>
    </rPh>
    <rPh sb="7" eb="9">
      <t>シャリョウ</t>
    </rPh>
    <rPh sb="9" eb="12">
      <t>ソウジュウリョウ</t>
    </rPh>
    <rPh sb="12" eb="13">
      <t>ベツ</t>
    </rPh>
    <rPh sb="14" eb="16">
      <t>ホユウ</t>
    </rPh>
    <rPh sb="16" eb="18">
      <t>ダイスウ</t>
    </rPh>
    <phoneticPr fontId="4"/>
  </si>
  <si>
    <t>軽新長</t>
    <rPh sb="0" eb="1">
      <t>ケイ</t>
    </rPh>
    <rPh sb="1" eb="2">
      <t>シン</t>
    </rPh>
    <rPh sb="2" eb="3">
      <t>チョウ</t>
    </rPh>
    <phoneticPr fontId="4"/>
  </si>
  <si>
    <t>現状の台数</t>
    <phoneticPr fontId="4"/>
  </si>
  <si>
    <t>減少
台数</t>
    <rPh sb="0" eb="2">
      <t>ゲンショウ</t>
    </rPh>
    <rPh sb="3" eb="5">
      <t>ダイスウ</t>
    </rPh>
    <phoneticPr fontId="4"/>
  </si>
  <si>
    <t>新規
使用
台数</t>
    <phoneticPr fontId="4"/>
  </si>
  <si>
    <t>重量</t>
    <rPh sb="0" eb="2">
      <t>ジュウリョウ</t>
    </rPh>
    <phoneticPr fontId="4"/>
  </si>
  <si>
    <t>全て</t>
    <rPh sb="0" eb="1">
      <t>スベ</t>
    </rPh>
    <phoneticPr fontId="4"/>
  </si>
  <si>
    <t>NOX・PM低減装置</t>
    <rPh sb="6" eb="8">
      <t>テイゲン</t>
    </rPh>
    <rPh sb="8" eb="10">
      <t>ソウチ</t>
    </rPh>
    <phoneticPr fontId="4"/>
  </si>
  <si>
    <t>NOX</t>
    <phoneticPr fontId="4"/>
  </si>
  <si>
    <t>PM</t>
    <phoneticPr fontId="4"/>
  </si>
  <si>
    <t>真排出係数（NOX）</t>
    <rPh sb="0" eb="1">
      <t>シン</t>
    </rPh>
    <rPh sb="1" eb="3">
      <t>ハイシュツ</t>
    </rPh>
    <rPh sb="3" eb="5">
      <t>ケイスウ</t>
    </rPh>
    <phoneticPr fontId="4"/>
  </si>
  <si>
    <t>NOX・PM低減装置用排出係数(Nox)</t>
    <rPh sb="6" eb="8">
      <t>テイゲン</t>
    </rPh>
    <rPh sb="8" eb="10">
      <t>ソウチ</t>
    </rPh>
    <rPh sb="10" eb="11">
      <t>ヨウ</t>
    </rPh>
    <rPh sb="11" eb="13">
      <t>ハイシュツ</t>
    </rPh>
    <rPh sb="13" eb="15">
      <t>ケイスウ</t>
    </rPh>
    <phoneticPr fontId="4"/>
  </si>
  <si>
    <t>NOX・PM低減装置用排出係数(PM)</t>
    <rPh sb="6" eb="8">
      <t>テイゲン</t>
    </rPh>
    <rPh sb="8" eb="10">
      <t>ソウチ</t>
    </rPh>
    <rPh sb="10" eb="11">
      <t>ヨウ</t>
    </rPh>
    <rPh sb="11" eb="13">
      <t>ハイシュツ</t>
    </rPh>
    <rPh sb="13" eb="15">
      <t>ケイスウ</t>
    </rPh>
    <phoneticPr fontId="4"/>
  </si>
  <si>
    <t>ステッカー有無１</t>
    <rPh sb="5" eb="7">
      <t>ウム</t>
    </rPh>
    <phoneticPr fontId="4"/>
  </si>
  <si>
    <t>ステッカー有無２</t>
    <rPh sb="5" eb="7">
      <t>ウム</t>
    </rPh>
    <phoneticPr fontId="4"/>
  </si>
  <si>
    <t>PMステッカーあり(H15)</t>
    <phoneticPr fontId="4"/>
  </si>
  <si>
    <t>PMステッカーあり(H17)</t>
    <phoneticPr fontId="4"/>
  </si>
  <si>
    <t>低減装置判定</t>
    <rPh sb="0" eb="2">
      <t>テイゲン</t>
    </rPh>
    <rPh sb="2" eb="4">
      <t>ソウチ</t>
    </rPh>
    <rPh sb="4" eb="6">
      <t>ハンテイ</t>
    </rPh>
    <phoneticPr fontId="4"/>
  </si>
  <si>
    <t>番号</t>
    <rPh sb="0" eb="2">
      <t>バンゴウ</t>
    </rPh>
    <phoneticPr fontId="4"/>
  </si>
  <si>
    <t>普通貨物自動車</t>
    <rPh sb="0" eb="2">
      <t>フツウ</t>
    </rPh>
    <rPh sb="2" eb="3">
      <t>カ</t>
    </rPh>
    <rPh sb="3" eb="4">
      <t>モノ</t>
    </rPh>
    <rPh sb="4" eb="7">
      <t>ジドウシャ</t>
    </rPh>
    <phoneticPr fontId="4"/>
  </si>
  <si>
    <t>小型貨物自動車</t>
    <rPh sb="0" eb="1">
      <t>ショウ</t>
    </rPh>
    <rPh sb="1" eb="2">
      <t>カタ</t>
    </rPh>
    <rPh sb="2" eb="3">
      <t>カ</t>
    </rPh>
    <rPh sb="3" eb="4">
      <t>モノ</t>
    </rPh>
    <rPh sb="4" eb="7">
      <t>ジドウシャ</t>
    </rPh>
    <phoneticPr fontId="4"/>
  </si>
  <si>
    <t>特種自動車</t>
    <rPh sb="0" eb="1">
      <t>トク</t>
    </rPh>
    <rPh sb="1" eb="2">
      <t>タネ</t>
    </rPh>
    <rPh sb="2" eb="5">
      <t>ジドウシャ</t>
    </rPh>
    <phoneticPr fontId="4"/>
  </si>
  <si>
    <t>乗用車</t>
    <rPh sb="0" eb="2">
      <t>ジョウヨウ</t>
    </rPh>
    <rPh sb="2" eb="3">
      <t>グルマ</t>
    </rPh>
    <phoneticPr fontId="4"/>
  </si>
  <si>
    <t>1.7t以下</t>
    <rPh sb="4" eb="6">
      <t>イカ</t>
    </rPh>
    <phoneticPr fontId="4"/>
  </si>
  <si>
    <t>1.7t超～2.5t以下</t>
    <rPh sb="4" eb="5">
      <t>チョウ</t>
    </rPh>
    <rPh sb="10" eb="12">
      <t>イカ</t>
    </rPh>
    <phoneticPr fontId="4"/>
  </si>
  <si>
    <t>2.5t超～3.5t以下</t>
    <rPh sb="4" eb="5">
      <t>チョウ</t>
    </rPh>
    <rPh sb="10" eb="12">
      <t>イカ</t>
    </rPh>
    <phoneticPr fontId="4"/>
  </si>
  <si>
    <t>3.5t超</t>
    <rPh sb="4" eb="5">
      <t>チョウ</t>
    </rPh>
    <phoneticPr fontId="4"/>
  </si>
  <si>
    <t>自動車の種別</t>
    <rPh sb="5" eb="6">
      <t>ベツ</t>
    </rPh>
    <phoneticPr fontId="4"/>
  </si>
  <si>
    <t>型式</t>
    <rPh sb="0" eb="2">
      <t>カタシキ</t>
    </rPh>
    <phoneticPr fontId="4"/>
  </si>
  <si>
    <t>重量（排出量計算用）</t>
    <rPh sb="0" eb="2">
      <t>ジュウリョウ</t>
    </rPh>
    <rPh sb="3" eb="5">
      <t>ハイシュツ</t>
    </rPh>
    <rPh sb="5" eb="6">
      <t>リョウ</t>
    </rPh>
    <rPh sb="6" eb="9">
      <t>ケイサンヨウ</t>
    </rPh>
    <phoneticPr fontId="4"/>
  </si>
  <si>
    <t>重量(原単位用）</t>
    <rPh sb="0" eb="2">
      <t>ジュウリョウ</t>
    </rPh>
    <rPh sb="3" eb="6">
      <t>ゲンタンイ</t>
    </rPh>
    <rPh sb="6" eb="7">
      <t>ヨウ</t>
    </rPh>
    <phoneticPr fontId="4"/>
  </si>
  <si>
    <t>燃料記号</t>
    <rPh sb="0" eb="2">
      <t>ネンリョウ</t>
    </rPh>
    <rPh sb="2" eb="4">
      <t>キゴウ</t>
    </rPh>
    <phoneticPr fontId="4"/>
  </si>
  <si>
    <t>種別１</t>
    <rPh sb="0" eb="2">
      <t>シュベツ</t>
    </rPh>
    <phoneticPr fontId="4"/>
  </si>
  <si>
    <t>貨</t>
    <rPh sb="0" eb="1">
      <t>カ</t>
    </rPh>
    <phoneticPr fontId="4"/>
  </si>
  <si>
    <t>小</t>
    <rPh sb="0" eb="1">
      <t>ショウ</t>
    </rPh>
    <phoneticPr fontId="4"/>
  </si>
  <si>
    <t>バ</t>
    <phoneticPr fontId="4"/>
  </si>
  <si>
    <t>乗</t>
    <rPh sb="0" eb="1">
      <t>ジョウ</t>
    </rPh>
    <phoneticPr fontId="4"/>
  </si>
  <si>
    <t>C</t>
    <phoneticPr fontId="4"/>
  </si>
  <si>
    <t>軽</t>
    <rPh sb="0" eb="1">
      <t>ケイ</t>
    </rPh>
    <phoneticPr fontId="4"/>
  </si>
  <si>
    <t>合計</t>
    <rPh sb="0" eb="2">
      <t>ゴウケイ</t>
    </rPh>
    <phoneticPr fontId="4"/>
  </si>
  <si>
    <t>軽油</t>
    <rPh sb="0" eb="2">
      <t>ケイユ</t>
    </rPh>
    <phoneticPr fontId="4"/>
  </si>
  <si>
    <t>燃料区分(低公害車摘出用）</t>
    <rPh sb="0" eb="2">
      <t>ネンリョウ</t>
    </rPh>
    <rPh sb="2" eb="4">
      <t>クブン</t>
    </rPh>
    <rPh sb="5" eb="6">
      <t>テイ</t>
    </rPh>
    <rPh sb="6" eb="8">
      <t>コウガイ</t>
    </rPh>
    <rPh sb="8" eb="9">
      <t>シャ</t>
    </rPh>
    <rPh sb="9" eb="11">
      <t>テキシュツ</t>
    </rPh>
    <rPh sb="11" eb="12">
      <t>ヨウ</t>
    </rPh>
    <phoneticPr fontId="4"/>
  </si>
  <si>
    <t>S50前</t>
  </si>
  <si>
    <t>-</t>
  </si>
  <si>
    <t>S54前</t>
  </si>
  <si>
    <t>S50</t>
  </si>
  <si>
    <t>H</t>
  </si>
  <si>
    <t>S54</t>
  </si>
  <si>
    <t>記号</t>
    <rPh sb="0" eb="2">
      <t>キゴウ</t>
    </rPh>
    <phoneticPr fontId="4"/>
  </si>
  <si>
    <t>年度</t>
  </si>
  <si>
    <t>自動車環境管理計画書</t>
    <phoneticPr fontId="4"/>
  </si>
  <si>
    <t>　千葉県環境保全条例第５５条の２第１項の規定により、自動車環境管理計画を次のとおり提出します。</t>
    <phoneticPr fontId="4"/>
  </si>
  <si>
    <t>自 動 車 環 境 管 理 計 画</t>
    <rPh sb="0" eb="1">
      <t>ジ</t>
    </rPh>
    <rPh sb="2" eb="3">
      <t>ドウ</t>
    </rPh>
    <rPh sb="4" eb="5">
      <t>クルマ</t>
    </rPh>
    <rPh sb="6" eb="7">
      <t>ワ</t>
    </rPh>
    <rPh sb="8" eb="9">
      <t>サカイ</t>
    </rPh>
    <rPh sb="10" eb="11">
      <t>カン</t>
    </rPh>
    <rPh sb="12" eb="13">
      <t>リ</t>
    </rPh>
    <rPh sb="14" eb="15">
      <t>ケイ</t>
    </rPh>
    <rPh sb="16" eb="17">
      <t>ガ</t>
    </rPh>
    <phoneticPr fontId="4"/>
  </si>
  <si>
    <t>車両
総重量</t>
    <rPh sb="0" eb="2">
      <t>シャリョウ</t>
    </rPh>
    <rPh sb="3" eb="6">
      <t>ソウジュウリョウ</t>
    </rPh>
    <phoneticPr fontId="4"/>
  </si>
  <si>
    <t>１　事業所別の自動車の状況</t>
    <rPh sb="5" eb="6">
      <t>ベツ</t>
    </rPh>
    <rPh sb="7" eb="10">
      <t>ジドウシャ</t>
    </rPh>
    <rPh sb="11" eb="13">
      <t>ジョウキョウ</t>
    </rPh>
    <phoneticPr fontId="4"/>
  </si>
  <si>
    <t>保有台数</t>
    <rPh sb="0" eb="2">
      <t>ホユウ</t>
    </rPh>
    <rPh sb="2" eb="4">
      <t>ダイスウ</t>
    </rPh>
    <phoneticPr fontId="4"/>
  </si>
  <si>
    <t>〒</t>
    <phoneticPr fontId="4"/>
  </si>
  <si>
    <t>－</t>
    <phoneticPr fontId="4"/>
  </si>
  <si>
    <t>@</t>
    <phoneticPr fontId="4"/>
  </si>
  <si>
    <t>K</t>
  </si>
  <si>
    <t>J</t>
  </si>
  <si>
    <t>S57,S58</t>
  </si>
  <si>
    <t>S56</t>
  </si>
  <si>
    <t>L</t>
  </si>
  <si>
    <t>S63</t>
  </si>
  <si>
    <t>S</t>
  </si>
  <si>
    <t>S63,H10</t>
  </si>
  <si>
    <t>KA</t>
  </si>
  <si>
    <t>H12</t>
  </si>
  <si>
    <t>H14</t>
  </si>
  <si>
    <t>KB</t>
  </si>
  <si>
    <t>H元</t>
  </si>
  <si>
    <t>T</t>
  </si>
  <si>
    <t>H15</t>
  </si>
  <si>
    <t>H13</t>
  </si>
  <si>
    <t>S63,H元</t>
  </si>
  <si>
    <t>KC</t>
  </si>
  <si>
    <t>S57</t>
  </si>
  <si>
    <t>M</t>
  </si>
  <si>
    <t>Z</t>
  </si>
  <si>
    <t>H元,H2</t>
  </si>
  <si>
    <t>H10,H11</t>
  </si>
  <si>
    <t>H15,H16</t>
  </si>
  <si>
    <t>S61,S62</t>
  </si>
  <si>
    <t>Q</t>
  </si>
  <si>
    <t>H2,H4</t>
  </si>
  <si>
    <t>H6</t>
  </si>
  <si>
    <t>KD</t>
  </si>
  <si>
    <t>A</t>
  </si>
  <si>
    <t>H9,H10</t>
  </si>
  <si>
    <t>S51</t>
  </si>
  <si>
    <t>S53,H10</t>
  </si>
  <si>
    <t>排出係数一覧</t>
    <rPh sb="0" eb="2">
      <t>ハイシュツ</t>
    </rPh>
    <rPh sb="2" eb="4">
      <t>ケイスウ</t>
    </rPh>
    <rPh sb="4" eb="6">
      <t>イチラン</t>
    </rPh>
    <phoneticPr fontId="4"/>
  </si>
  <si>
    <t>電</t>
    <rPh sb="0" eb="1">
      <t>デン</t>
    </rPh>
    <phoneticPr fontId="4"/>
  </si>
  <si>
    <t>普通貨物</t>
    <rPh sb="0" eb="2">
      <t>フツウ</t>
    </rPh>
    <rPh sb="2" eb="4">
      <t>カモツ</t>
    </rPh>
    <phoneticPr fontId="4"/>
  </si>
  <si>
    <t>特種</t>
    <rPh sb="0" eb="2">
      <t>トクシュ</t>
    </rPh>
    <phoneticPr fontId="4"/>
  </si>
  <si>
    <t>特殊</t>
    <rPh sb="0" eb="2">
      <t>トクシュ</t>
    </rPh>
    <phoneticPr fontId="4"/>
  </si>
  <si>
    <t>B</t>
  </si>
  <si>
    <t>C</t>
  </si>
  <si>
    <t>E</t>
  </si>
  <si>
    <t>GA</t>
  </si>
  <si>
    <t>GB</t>
  </si>
  <si>
    <t>GC</t>
  </si>
  <si>
    <t>GE</t>
  </si>
  <si>
    <t>GF</t>
  </si>
  <si>
    <t>GG</t>
  </si>
  <si>
    <t>GH</t>
  </si>
  <si>
    <t>GJ</t>
  </si>
  <si>
    <t>GK</t>
  </si>
  <si>
    <t>GL</t>
  </si>
  <si>
    <t>HG</t>
  </si>
  <si>
    <t>HJ</t>
  </si>
  <si>
    <t>HK</t>
  </si>
  <si>
    <t>HL</t>
  </si>
  <si>
    <t>HN</t>
  </si>
  <si>
    <t>HP</t>
  </si>
  <si>
    <t>新長期</t>
    <rPh sb="0" eb="1">
      <t>シン</t>
    </rPh>
    <rPh sb="1" eb="3">
      <t>チョウキ</t>
    </rPh>
    <phoneticPr fontId="4"/>
  </si>
  <si>
    <t>軽油（新長期規制）</t>
    <rPh sb="0" eb="2">
      <t>ケイユ</t>
    </rPh>
    <rPh sb="3" eb="4">
      <t>シン</t>
    </rPh>
    <rPh sb="4" eb="6">
      <t>チョウキ</t>
    </rPh>
    <rPh sb="6" eb="8">
      <t>キセイ</t>
    </rPh>
    <phoneticPr fontId="4"/>
  </si>
  <si>
    <t>低公害分類</t>
    <rPh sb="0" eb="1">
      <t>テイ</t>
    </rPh>
    <rPh sb="1" eb="3">
      <t>コウガイ</t>
    </rPh>
    <rPh sb="3" eb="5">
      <t>ブンルイ</t>
    </rPh>
    <phoneticPr fontId="4"/>
  </si>
  <si>
    <t>HQ</t>
  </si>
  <si>
    <t>HR</t>
  </si>
  <si>
    <t>LA</t>
  </si>
  <si>
    <t>LB</t>
  </si>
  <si>
    <t>LC</t>
  </si>
  <si>
    <t>LD</t>
  </si>
  <si>
    <t>LN</t>
  </si>
  <si>
    <t>LP</t>
  </si>
  <si>
    <t>LQ</t>
  </si>
  <si>
    <t>R</t>
  </si>
  <si>
    <t>TA</t>
  </si>
  <si>
    <t>TB</t>
  </si>
  <si>
    <t>TC</t>
  </si>
  <si>
    <t>TD</t>
  </si>
  <si>
    <t>TN</t>
  </si>
  <si>
    <t>TP</t>
  </si>
  <si>
    <t>TQ</t>
  </si>
  <si>
    <t>UA</t>
  </si>
  <si>
    <t>UB</t>
  </si>
  <si>
    <t>UC</t>
  </si>
  <si>
    <t>UD</t>
  </si>
  <si>
    <t>UN</t>
  </si>
  <si>
    <t>UP</t>
  </si>
  <si>
    <t>UQ</t>
  </si>
  <si>
    <t>XA</t>
  </si>
  <si>
    <t>XB</t>
  </si>
  <si>
    <t>XC</t>
  </si>
  <si>
    <t>XD</t>
  </si>
  <si>
    <t>YA</t>
  </si>
  <si>
    <t>YB</t>
  </si>
  <si>
    <t>YC</t>
  </si>
  <si>
    <t>YD</t>
  </si>
  <si>
    <t>ZA</t>
  </si>
  <si>
    <t>ZB</t>
  </si>
  <si>
    <t>ZC</t>
  </si>
  <si>
    <t>ZD</t>
  </si>
  <si>
    <t>HA</t>
  </si>
  <si>
    <t>HB</t>
  </si>
  <si>
    <t>HC</t>
  </si>
  <si>
    <t>HD</t>
  </si>
  <si>
    <t>HE</t>
  </si>
  <si>
    <t>HF</t>
  </si>
  <si>
    <t>HM</t>
  </si>
  <si>
    <t>HT</t>
  </si>
  <si>
    <t>HU</t>
  </si>
  <si>
    <t>HW</t>
  </si>
  <si>
    <t>HX</t>
  </si>
  <si>
    <t>HY</t>
  </si>
  <si>
    <t>HZ</t>
  </si>
  <si>
    <t>KE</t>
  </si>
  <si>
    <t>KF</t>
  </si>
  <si>
    <t>KG</t>
  </si>
  <si>
    <t>KH</t>
  </si>
  <si>
    <t>KJ</t>
  </si>
  <si>
    <t>KK</t>
  </si>
  <si>
    <t>KL</t>
  </si>
  <si>
    <t>KM</t>
  </si>
  <si>
    <t>KN</t>
  </si>
  <si>
    <t>KP</t>
  </si>
  <si>
    <t>KQ</t>
  </si>
  <si>
    <t>KR</t>
  </si>
  <si>
    <t>KS</t>
  </si>
  <si>
    <t>LH</t>
  </si>
  <si>
    <t>LJ</t>
  </si>
  <si>
    <t>LK</t>
  </si>
  <si>
    <t>LL</t>
  </si>
  <si>
    <t>LM</t>
  </si>
  <si>
    <t>N</t>
  </si>
  <si>
    <t>P</t>
  </si>
  <si>
    <t>PA</t>
  </si>
  <si>
    <t>PB</t>
  </si>
  <si>
    <t>PC</t>
  </si>
  <si>
    <t>PD</t>
  </si>
  <si>
    <t>PE</t>
  </si>
  <si>
    <t>PF</t>
  </si>
  <si>
    <t>PG</t>
  </si>
  <si>
    <t>PH</t>
  </si>
  <si>
    <t>PJ</t>
  </si>
  <si>
    <t>PK</t>
  </si>
  <si>
    <t>PL</t>
  </si>
  <si>
    <t>PM</t>
  </si>
  <si>
    <t>PN</t>
  </si>
  <si>
    <t>PP</t>
  </si>
  <si>
    <t>PQ</t>
  </si>
  <si>
    <t>PR</t>
  </si>
  <si>
    <t>TH</t>
  </si>
  <si>
    <t>TJ</t>
  </si>
  <si>
    <t>TK</t>
  </si>
  <si>
    <t>TL</t>
  </si>
  <si>
    <t>TM</t>
  </si>
  <si>
    <t>U</t>
  </si>
  <si>
    <t>UH</t>
  </si>
  <si>
    <t>UJ</t>
  </si>
  <si>
    <t>UK</t>
  </si>
  <si>
    <t>UL</t>
  </si>
  <si>
    <t>UM</t>
  </si>
  <si>
    <t>VA</t>
  </si>
  <si>
    <t>VB</t>
  </si>
  <si>
    <t>VC</t>
  </si>
  <si>
    <t>VD</t>
  </si>
  <si>
    <t>VE</t>
  </si>
  <si>
    <t>VF</t>
  </si>
  <si>
    <t>VG</t>
  </si>
  <si>
    <t>VH</t>
  </si>
  <si>
    <t>VJ</t>
  </si>
  <si>
    <t>VK</t>
  </si>
  <si>
    <t>VL</t>
  </si>
  <si>
    <t>VM</t>
  </si>
  <si>
    <t>VN</t>
  </si>
  <si>
    <t>VP</t>
  </si>
  <si>
    <t>VQ</t>
  </si>
  <si>
    <t>VR</t>
  </si>
  <si>
    <t>W</t>
  </si>
  <si>
    <t>X</t>
  </si>
  <si>
    <t>XH</t>
  </si>
  <si>
    <t>XJ</t>
  </si>
  <si>
    <t>XK</t>
  </si>
  <si>
    <t>XL</t>
  </si>
  <si>
    <t>XM</t>
  </si>
  <si>
    <t>Y</t>
  </si>
  <si>
    <t>YH</t>
  </si>
  <si>
    <t>YJ</t>
  </si>
  <si>
    <t>YK</t>
  </si>
  <si>
    <t>YL</t>
  </si>
  <si>
    <t>YM</t>
  </si>
  <si>
    <t>ZH</t>
  </si>
  <si>
    <t>ZJ</t>
  </si>
  <si>
    <t>ZK</t>
  </si>
  <si>
    <t>ZL</t>
  </si>
  <si>
    <t>ZM</t>
  </si>
  <si>
    <t>排出係数(CO2）</t>
    <rPh sb="0" eb="2">
      <t>ハイシュツ</t>
    </rPh>
    <rPh sb="2" eb="4">
      <t>ケイスウ</t>
    </rPh>
    <phoneticPr fontId="4"/>
  </si>
  <si>
    <t>電気</t>
    <rPh sb="0" eb="2">
      <t>デンキ</t>
    </rPh>
    <phoneticPr fontId="4"/>
  </si>
  <si>
    <t>種類</t>
    <rPh sb="0" eb="2">
      <t>シュルイ</t>
    </rPh>
    <phoneticPr fontId="4"/>
  </si>
  <si>
    <t>台数</t>
    <rPh sb="0" eb="2">
      <t>ダイスウ</t>
    </rPh>
    <phoneticPr fontId="4"/>
  </si>
  <si>
    <t>乗用自動車</t>
    <rPh sb="0" eb="2">
      <t>ジョウヨウ</t>
    </rPh>
    <rPh sb="2" eb="5">
      <t>ジドウシャ</t>
    </rPh>
    <phoneticPr fontId="4"/>
  </si>
  <si>
    <t>合　　計</t>
    <rPh sb="0" eb="4">
      <t>ゴウケイ</t>
    </rPh>
    <phoneticPr fontId="4"/>
  </si>
  <si>
    <t>適正運転の実施</t>
  </si>
  <si>
    <t>内　　　　　　　　　　　　　　　　　　　　　容</t>
    <rPh sb="0" eb="23">
      <t>ナイヨウ</t>
    </rPh>
    <phoneticPr fontId="4"/>
  </si>
  <si>
    <t>合　　計</t>
  </si>
  <si>
    <t>合　　　計</t>
  </si>
  <si>
    <t>うち低公害車の合計</t>
  </si>
  <si>
    <t>新
☆☆☆</t>
    <rPh sb="0" eb="1">
      <t>シン</t>
    </rPh>
    <phoneticPr fontId="4"/>
  </si>
  <si>
    <t>新
☆☆☆☆</t>
    <rPh sb="0" eb="1">
      <t>シン</t>
    </rPh>
    <phoneticPr fontId="4"/>
  </si>
  <si>
    <t>事業場コード</t>
    <rPh sb="0" eb="2">
      <t>ジギョウ</t>
    </rPh>
    <rPh sb="2" eb="3">
      <t>バ</t>
    </rPh>
    <phoneticPr fontId="4"/>
  </si>
  <si>
    <t>大型バス</t>
    <rPh sb="0" eb="2">
      <t>オオガタ</t>
    </rPh>
    <phoneticPr fontId="4"/>
  </si>
  <si>
    <t>普通貨物車</t>
    <rPh sb="0" eb="2">
      <t>フツウ</t>
    </rPh>
    <phoneticPr fontId="4"/>
  </si>
  <si>
    <t>小型貨物車</t>
    <rPh sb="0" eb="2">
      <t>コガタ</t>
    </rPh>
    <phoneticPr fontId="4"/>
  </si>
  <si>
    <t>特種車(乗用系)</t>
    <rPh sb="4" eb="6">
      <t>ジョウヨウ</t>
    </rPh>
    <rPh sb="6" eb="7">
      <t>ケイ</t>
    </rPh>
    <phoneticPr fontId="4"/>
  </si>
  <si>
    <t>計画区分</t>
    <rPh sb="0" eb="2">
      <t>ケイカク</t>
    </rPh>
    <rPh sb="2" eb="4">
      <t>クブン</t>
    </rPh>
    <phoneticPr fontId="4"/>
  </si>
  <si>
    <t>排出係数（ＮＯｘ）</t>
    <rPh sb="0" eb="2">
      <t>ハイシュツ</t>
    </rPh>
    <rPh sb="2" eb="4">
      <t>ケイスウ</t>
    </rPh>
    <phoneticPr fontId="4"/>
  </si>
  <si>
    <t>排出係数記号</t>
    <rPh sb="0" eb="2">
      <t>ハイシュツ</t>
    </rPh>
    <rPh sb="2" eb="4">
      <t>ケイスウ</t>
    </rPh>
    <rPh sb="4" eb="6">
      <t>キゴウ</t>
    </rPh>
    <phoneticPr fontId="4"/>
  </si>
  <si>
    <t>車種別重量別記号</t>
    <rPh sb="0" eb="3">
      <t>シャシュベツ</t>
    </rPh>
    <rPh sb="3" eb="5">
      <t>ジュウリョウ</t>
    </rPh>
    <rPh sb="5" eb="6">
      <t>ベツ</t>
    </rPh>
    <rPh sb="6" eb="8">
      <t>キゴウ</t>
    </rPh>
    <phoneticPr fontId="4"/>
  </si>
  <si>
    <t>重量（車種別重量別用）</t>
    <rPh sb="0" eb="2">
      <t>ジュウリョウ</t>
    </rPh>
    <rPh sb="3" eb="6">
      <t>シャシュベツ</t>
    </rPh>
    <rPh sb="6" eb="8">
      <t>ジュウリョウ</t>
    </rPh>
    <rPh sb="8" eb="9">
      <t>ベツ</t>
    </rPh>
    <rPh sb="9" eb="10">
      <t>ヨウ</t>
    </rPh>
    <phoneticPr fontId="4"/>
  </si>
  <si>
    <t>排ガス記号</t>
    <rPh sb="0" eb="1">
      <t>ハイ</t>
    </rPh>
    <rPh sb="3" eb="5">
      <t>キゴウ</t>
    </rPh>
    <phoneticPr fontId="4"/>
  </si>
  <si>
    <t>使用管理</t>
    <rPh sb="0" eb="2">
      <t>シヨウ</t>
    </rPh>
    <rPh sb="2" eb="4">
      <t>カンリ</t>
    </rPh>
    <phoneticPr fontId="4"/>
  </si>
  <si>
    <t>燃料種類</t>
    <rPh sb="0" eb="2">
      <t>ネンリョウ</t>
    </rPh>
    <rPh sb="2" eb="4">
      <t>シュルイ</t>
    </rPh>
    <phoneticPr fontId="4"/>
  </si>
  <si>
    <t>車種</t>
    <rPh sb="0" eb="2">
      <t>シャシュ</t>
    </rPh>
    <phoneticPr fontId="4"/>
  </si>
  <si>
    <t>メタノール</t>
    <phoneticPr fontId="4"/>
  </si>
  <si>
    <t>エラー</t>
    <phoneticPr fontId="4"/>
  </si>
  <si>
    <t>ナンバー</t>
    <phoneticPr fontId="4"/>
  </si>
  <si>
    <t>A2</t>
    <phoneticPr fontId="4"/>
  </si>
  <si>
    <t>バス</t>
    <phoneticPr fontId="4"/>
  </si>
  <si>
    <t>バス</t>
    <phoneticPr fontId="4"/>
  </si>
  <si>
    <t>ガソリン</t>
    <phoneticPr fontId="4"/>
  </si>
  <si>
    <t>A3</t>
    <phoneticPr fontId="4"/>
  </si>
  <si>
    <t>マイクロバス</t>
    <phoneticPr fontId="4"/>
  </si>
  <si>
    <t>ガ</t>
    <phoneticPr fontId="4"/>
  </si>
  <si>
    <t>A4</t>
    <phoneticPr fontId="4"/>
  </si>
  <si>
    <t>ハイブリッド（ガソリン）</t>
    <phoneticPr fontId="4"/>
  </si>
  <si>
    <t>A5</t>
    <phoneticPr fontId="4"/>
  </si>
  <si>
    <t>A6</t>
    <phoneticPr fontId="4"/>
  </si>
  <si>
    <t>A7</t>
    <phoneticPr fontId="4"/>
  </si>
  <si>
    <t>メ</t>
    <phoneticPr fontId="4"/>
  </si>
  <si>
    <t>A8</t>
    <phoneticPr fontId="4"/>
  </si>
  <si>
    <t>A9</t>
    <phoneticPr fontId="4"/>
  </si>
  <si>
    <t>A0</t>
    <phoneticPr fontId="4"/>
  </si>
  <si>
    <t>L</t>
    <phoneticPr fontId="4"/>
  </si>
  <si>
    <t>文字(※3)・・・さ</t>
    <rPh sb="0" eb="2">
      <t>モジ</t>
    </rPh>
    <phoneticPr fontId="4"/>
  </si>
  <si>
    <t>指定番号(※4)・・・2345</t>
    <rPh sb="0" eb="2">
      <t>シテイ</t>
    </rPh>
    <rPh sb="2" eb="4">
      <t>バンゴウ</t>
    </rPh>
    <phoneticPr fontId="4"/>
  </si>
  <si>
    <t>正式名称</t>
    <rPh sb="0" eb="2">
      <t>セイシキ</t>
    </rPh>
    <rPh sb="2" eb="4">
      <t>メイショウ</t>
    </rPh>
    <phoneticPr fontId="4"/>
  </si>
  <si>
    <t>※1・・・使用の本拠の位置の運輸支局又は自動車検査登録事務所を表示する文字</t>
    <rPh sb="5" eb="7">
      <t>シヨウ</t>
    </rPh>
    <rPh sb="8" eb="10">
      <t>ホンキョ</t>
    </rPh>
    <rPh sb="11" eb="13">
      <t>イチ</t>
    </rPh>
    <rPh sb="14" eb="16">
      <t>ウンユ</t>
    </rPh>
    <rPh sb="16" eb="18">
      <t>シキョク</t>
    </rPh>
    <rPh sb="18" eb="19">
      <t>マタ</t>
    </rPh>
    <rPh sb="20" eb="23">
      <t>ジドウシャ</t>
    </rPh>
    <rPh sb="23" eb="25">
      <t>ケンサ</t>
    </rPh>
    <rPh sb="25" eb="27">
      <t>トウロク</t>
    </rPh>
    <rPh sb="27" eb="30">
      <t>ジムショ</t>
    </rPh>
    <rPh sb="31" eb="33">
      <t>ヒョウジ</t>
    </rPh>
    <rPh sb="35" eb="37">
      <t>モジ</t>
    </rPh>
    <phoneticPr fontId="4"/>
  </si>
  <si>
    <t>※2・・・自動車の種別及び用途による分類番号</t>
    <rPh sb="5" eb="8">
      <t>ジドウシャ</t>
    </rPh>
    <rPh sb="9" eb="11">
      <t>シュベツ</t>
    </rPh>
    <rPh sb="11" eb="12">
      <t>オヨ</t>
    </rPh>
    <rPh sb="13" eb="15">
      <t>ヨウト</t>
    </rPh>
    <rPh sb="18" eb="20">
      <t>ブンルイ</t>
    </rPh>
    <rPh sb="20" eb="22">
      <t>バンゴウ</t>
    </rPh>
    <phoneticPr fontId="4"/>
  </si>
  <si>
    <t>※3・・・事業用かどうかの別等を表示する文字</t>
    <rPh sb="5" eb="8">
      <t>ジギョウヨウ</t>
    </rPh>
    <rPh sb="13" eb="14">
      <t>ベツ</t>
    </rPh>
    <rPh sb="14" eb="15">
      <t>トウ</t>
    </rPh>
    <rPh sb="16" eb="18">
      <t>ヒョウジ</t>
    </rPh>
    <rPh sb="20" eb="22">
      <t>モジ</t>
    </rPh>
    <phoneticPr fontId="4"/>
  </si>
  <si>
    <t>略称</t>
    <rPh sb="0" eb="1">
      <t>リャク</t>
    </rPh>
    <rPh sb="1" eb="2">
      <t>ショウ</t>
    </rPh>
    <phoneticPr fontId="4"/>
  </si>
  <si>
    <t>※4・・・一連指定番号</t>
    <rPh sb="5" eb="7">
      <t>イチレン</t>
    </rPh>
    <rPh sb="7" eb="9">
      <t>シテイ</t>
    </rPh>
    <rPh sb="9" eb="11">
      <t>バンゴウ</t>
    </rPh>
    <phoneticPr fontId="4"/>
  </si>
  <si>
    <t>エコドライブの実施(空ぶかし、急発進・急加速運転等の削減等)</t>
    <rPh sb="7" eb="9">
      <t>ジッシ</t>
    </rPh>
    <rPh sb="10" eb="11">
      <t>カラ</t>
    </rPh>
    <rPh sb="15" eb="18">
      <t>キュウハッシン</t>
    </rPh>
    <rPh sb="19" eb="22">
      <t>キュウカソク</t>
    </rPh>
    <rPh sb="22" eb="24">
      <t>ウンテン</t>
    </rPh>
    <rPh sb="24" eb="25">
      <t>トウ</t>
    </rPh>
    <rPh sb="26" eb="28">
      <t>サクゲン</t>
    </rPh>
    <rPh sb="28" eb="29">
      <t>トウ</t>
    </rPh>
    <phoneticPr fontId="4"/>
  </si>
  <si>
    <t>カーシェアリングの導入</t>
    <rPh sb="9" eb="11">
      <t>ドウニュウ</t>
    </rPh>
    <phoneticPr fontId="4"/>
  </si>
  <si>
    <t>ＶＩＣＳ搭載カーナビゲーションシステム等による渋滞回避</t>
    <rPh sb="4" eb="6">
      <t>トウサイ</t>
    </rPh>
    <rPh sb="19" eb="20">
      <t>トウ</t>
    </rPh>
    <rPh sb="23" eb="25">
      <t>ジュウタイ</t>
    </rPh>
    <rPh sb="25" eb="27">
      <t>カイヒ</t>
    </rPh>
    <phoneticPr fontId="4"/>
  </si>
  <si>
    <t>注)走行距離当たりの単位はNOx,PMは(g/km),CO2は(kg/km)。</t>
    <rPh sb="0" eb="1">
      <t>チュウ</t>
    </rPh>
    <rPh sb="2" eb="4">
      <t>ソウコウ</t>
    </rPh>
    <rPh sb="4" eb="6">
      <t>キョリ</t>
    </rPh>
    <rPh sb="6" eb="7">
      <t>ア</t>
    </rPh>
    <rPh sb="10" eb="12">
      <t>タンイ</t>
    </rPh>
    <phoneticPr fontId="4"/>
  </si>
  <si>
    <t>バス</t>
    <phoneticPr fontId="4"/>
  </si>
  <si>
    <t>集計対象外です</t>
    <rPh sb="0" eb="2">
      <t>シュウケイ</t>
    </rPh>
    <rPh sb="2" eb="4">
      <t>タイショウ</t>
    </rPh>
    <rPh sb="4" eb="5">
      <t>ガイ</t>
    </rPh>
    <phoneticPr fontId="4"/>
  </si>
  <si>
    <t>あり</t>
    <phoneticPr fontId="4"/>
  </si>
  <si>
    <t>なし</t>
    <phoneticPr fontId="4"/>
  </si>
  <si>
    <t>エコドライブマニュアルの作成、配布</t>
    <rPh sb="12" eb="14">
      <t>サクセイ</t>
    </rPh>
    <rPh sb="15" eb="17">
      <t>ハイフ</t>
    </rPh>
    <phoneticPr fontId="4"/>
  </si>
  <si>
    <t>エコドライブに関する教育、訓練の実施</t>
    <rPh sb="7" eb="8">
      <t>カン</t>
    </rPh>
    <rPh sb="10" eb="12">
      <t>キョウイク</t>
    </rPh>
    <rPh sb="13" eb="15">
      <t>クンレン</t>
    </rPh>
    <rPh sb="16" eb="18">
      <t>ジッシ</t>
    </rPh>
    <phoneticPr fontId="4"/>
  </si>
  <si>
    <t>デジタル式運行記録計等の活用</t>
    <rPh sb="4" eb="5">
      <t>シキ</t>
    </rPh>
    <rPh sb="5" eb="7">
      <t>ウンコウ</t>
    </rPh>
    <rPh sb="7" eb="9">
      <t>キロク</t>
    </rPh>
    <rPh sb="9" eb="10">
      <t>ケイ</t>
    </rPh>
    <rPh sb="10" eb="11">
      <t>トウ</t>
    </rPh>
    <rPh sb="12" eb="14">
      <t>カツヨウ</t>
    </rPh>
    <phoneticPr fontId="4"/>
  </si>
  <si>
    <t>優良ドライバーの表彰</t>
    <rPh sb="0" eb="2">
      <t>ユウリョウ</t>
    </rPh>
    <rPh sb="8" eb="10">
      <t>ヒョウショウ</t>
    </rPh>
    <phoneticPr fontId="4"/>
  </si>
  <si>
    <t>○</t>
    <phoneticPr fontId="4"/>
  </si>
  <si>
    <t>車両の維持管理</t>
    <rPh sb="0" eb="2">
      <t>シャリョウ</t>
    </rPh>
    <rPh sb="3" eb="5">
      <t>イジ</t>
    </rPh>
    <rPh sb="5" eb="7">
      <t>カンリ</t>
    </rPh>
    <phoneticPr fontId="4"/>
  </si>
  <si>
    <t>日常点検・整備マニュアルの作成、配布</t>
    <rPh sb="0" eb="2">
      <t>ニチジョウ</t>
    </rPh>
    <rPh sb="2" eb="4">
      <t>テンケン</t>
    </rPh>
    <rPh sb="5" eb="7">
      <t>セイビ</t>
    </rPh>
    <rPh sb="13" eb="15">
      <t>サクセイ</t>
    </rPh>
    <rPh sb="16" eb="18">
      <t>ハイフ</t>
    </rPh>
    <phoneticPr fontId="4"/>
  </si>
  <si>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4"/>
  </si>
  <si>
    <t>日々の始業点検・定期点検の完全実施</t>
    <rPh sb="0" eb="2">
      <t>ヒビ</t>
    </rPh>
    <rPh sb="3" eb="5">
      <t>シギョウ</t>
    </rPh>
    <rPh sb="5" eb="7">
      <t>テンケン</t>
    </rPh>
    <rPh sb="8" eb="10">
      <t>テイキ</t>
    </rPh>
    <rPh sb="10" eb="12">
      <t>テンケン</t>
    </rPh>
    <rPh sb="13" eb="15">
      <t>カンゼン</t>
    </rPh>
    <rPh sb="15" eb="17">
      <t>ジッシ</t>
    </rPh>
    <phoneticPr fontId="4"/>
  </si>
  <si>
    <t>エアークリーナーの定期的な点検</t>
    <rPh sb="9" eb="12">
      <t>テイキテキ</t>
    </rPh>
    <rPh sb="13" eb="15">
      <t>テンケン</t>
    </rPh>
    <phoneticPr fontId="4"/>
  </si>
  <si>
    <t>運転日報の作成</t>
    <rPh sb="0" eb="2">
      <t>ウンテン</t>
    </rPh>
    <rPh sb="2" eb="4">
      <t>ニッポウ</t>
    </rPh>
    <rPh sb="5" eb="7">
      <t>サクセイ</t>
    </rPh>
    <phoneticPr fontId="4"/>
  </si>
  <si>
    <t>共同輸配送の促進</t>
    <rPh sb="0" eb="2">
      <t>キョウドウ</t>
    </rPh>
    <rPh sb="2" eb="3">
      <t>ユ</t>
    </rPh>
    <rPh sb="3" eb="5">
      <t>ハイソウ</t>
    </rPh>
    <rPh sb="6" eb="8">
      <t>ソクシン</t>
    </rPh>
    <phoneticPr fontId="4"/>
  </si>
  <si>
    <t>帰り荷の確保</t>
    <rPh sb="0" eb="1">
      <t>カエ</t>
    </rPh>
    <rPh sb="2" eb="3">
      <t>ニ</t>
    </rPh>
    <rPh sb="4" eb="6">
      <t>カクホ</t>
    </rPh>
    <phoneticPr fontId="4"/>
  </si>
  <si>
    <t>受注時間と配送時間のルール化</t>
    <rPh sb="0" eb="2">
      <t>ジュチュウ</t>
    </rPh>
    <rPh sb="2" eb="4">
      <t>ジカン</t>
    </rPh>
    <rPh sb="5" eb="7">
      <t>ハイソウ</t>
    </rPh>
    <rPh sb="7" eb="9">
      <t>ジカン</t>
    </rPh>
    <rPh sb="13" eb="14">
      <t>カ</t>
    </rPh>
    <phoneticPr fontId="4"/>
  </si>
  <si>
    <t>検品の簡略化</t>
    <rPh sb="0" eb="1">
      <t>ケン</t>
    </rPh>
    <rPh sb="1" eb="2">
      <t>ヒン</t>
    </rPh>
    <rPh sb="3" eb="5">
      <t>カンリャク</t>
    </rPh>
    <rPh sb="5" eb="6">
      <t>カ</t>
    </rPh>
    <phoneticPr fontId="4"/>
  </si>
  <si>
    <t>道路混雑時の輸配送の見直し等</t>
    <rPh sb="0" eb="2">
      <t>ドウロ</t>
    </rPh>
    <rPh sb="2" eb="4">
      <t>コンザツ</t>
    </rPh>
    <rPh sb="4" eb="5">
      <t>ジ</t>
    </rPh>
    <rPh sb="6" eb="7">
      <t>ユ</t>
    </rPh>
    <rPh sb="7" eb="9">
      <t>ハイソウ</t>
    </rPh>
    <rPh sb="10" eb="12">
      <t>ミナオ</t>
    </rPh>
    <rPh sb="13" eb="14">
      <t>ナド</t>
    </rPh>
    <phoneticPr fontId="4"/>
  </si>
  <si>
    <t>商品の標準化等</t>
    <rPh sb="0" eb="2">
      <t>ショウヒン</t>
    </rPh>
    <rPh sb="3" eb="6">
      <t>ヒョウジュンカ</t>
    </rPh>
    <rPh sb="6" eb="7">
      <t>ナド</t>
    </rPh>
    <phoneticPr fontId="4"/>
  </si>
  <si>
    <t>物資の集荷、仕分け業務の共同化（積載効率、輸送効率の向上）</t>
    <rPh sb="0" eb="2">
      <t>ブッシ</t>
    </rPh>
    <rPh sb="3" eb="5">
      <t>シュウカ</t>
    </rPh>
    <rPh sb="6" eb="8">
      <t>シワ</t>
    </rPh>
    <rPh sb="9" eb="11">
      <t>ギョウム</t>
    </rPh>
    <rPh sb="12" eb="14">
      <t>キョウドウ</t>
    </rPh>
    <rPh sb="14" eb="15">
      <t>カ</t>
    </rPh>
    <rPh sb="16" eb="18">
      <t>セキサイ</t>
    </rPh>
    <rPh sb="18" eb="20">
      <t>コウリツ</t>
    </rPh>
    <rPh sb="21" eb="23">
      <t>ユソウ</t>
    </rPh>
    <rPh sb="23" eb="25">
      <t>コウリツ</t>
    </rPh>
    <rPh sb="26" eb="28">
      <t>コウジョウ</t>
    </rPh>
    <phoneticPr fontId="4"/>
  </si>
  <si>
    <t>配送業務の共同化（輸送距離、使用車両の削減）</t>
    <rPh sb="0" eb="2">
      <t>ハイソウ</t>
    </rPh>
    <rPh sb="2" eb="4">
      <t>ギョウム</t>
    </rPh>
    <rPh sb="5" eb="7">
      <t>キョウドウ</t>
    </rPh>
    <rPh sb="7" eb="8">
      <t>カ</t>
    </rPh>
    <rPh sb="9" eb="11">
      <t>ユソウ</t>
    </rPh>
    <rPh sb="11" eb="13">
      <t>キョリ</t>
    </rPh>
    <rPh sb="14" eb="16">
      <t>シヨウ</t>
    </rPh>
    <rPh sb="16" eb="18">
      <t>シャリョウ</t>
    </rPh>
    <rPh sb="19" eb="21">
      <t>サクゲン</t>
    </rPh>
    <phoneticPr fontId="4"/>
  </si>
  <si>
    <t>配送と集荷を１台で実施できるように工夫</t>
    <rPh sb="0" eb="2">
      <t>ハイソウ</t>
    </rPh>
    <rPh sb="3" eb="5">
      <t>シュウカ</t>
    </rPh>
    <rPh sb="7" eb="8">
      <t>ダイ</t>
    </rPh>
    <rPh sb="9" eb="11">
      <t>ジッシ</t>
    </rPh>
    <rPh sb="17" eb="19">
      <t>クフウ</t>
    </rPh>
    <phoneticPr fontId="4"/>
  </si>
  <si>
    <t>時間指定配送の回数の低減を要請</t>
    <rPh sb="0" eb="2">
      <t>ジカン</t>
    </rPh>
    <rPh sb="2" eb="4">
      <t>シテイ</t>
    </rPh>
    <rPh sb="4" eb="6">
      <t>ハイソウ</t>
    </rPh>
    <rPh sb="7" eb="9">
      <t>カイスウ</t>
    </rPh>
    <rPh sb="10" eb="12">
      <t>テイゲン</t>
    </rPh>
    <rPh sb="13" eb="15">
      <t>ヨウセイ</t>
    </rPh>
    <phoneticPr fontId="4"/>
  </si>
  <si>
    <t>受注時間と配送時間の設定（ルール化）</t>
    <rPh sb="0" eb="2">
      <t>ジュチュウ</t>
    </rPh>
    <rPh sb="2" eb="4">
      <t>ジカン</t>
    </rPh>
    <rPh sb="5" eb="7">
      <t>ハイソウ</t>
    </rPh>
    <rPh sb="7" eb="9">
      <t>ジカン</t>
    </rPh>
    <rPh sb="10" eb="12">
      <t>セッテイ</t>
    </rPh>
    <rPh sb="16" eb="17">
      <t>カ</t>
    </rPh>
    <phoneticPr fontId="4"/>
  </si>
  <si>
    <t>緊急配送をできるだけ避ける（随時配送の廃止）</t>
    <rPh sb="0" eb="2">
      <t>キンキュウ</t>
    </rPh>
    <rPh sb="2" eb="4">
      <t>ハイソウ</t>
    </rPh>
    <rPh sb="10" eb="11">
      <t>サ</t>
    </rPh>
    <rPh sb="14" eb="16">
      <t>ズイジ</t>
    </rPh>
    <rPh sb="16" eb="18">
      <t>ハイソウ</t>
    </rPh>
    <rPh sb="19" eb="21">
      <t>ハイシ</t>
    </rPh>
    <phoneticPr fontId="4"/>
  </si>
  <si>
    <t>検品のルーチン化による時間の短縮</t>
    <rPh sb="0" eb="1">
      <t>ケン</t>
    </rPh>
    <rPh sb="1" eb="2">
      <t>ヒン</t>
    </rPh>
    <rPh sb="7" eb="8">
      <t>カ</t>
    </rPh>
    <rPh sb="11" eb="13">
      <t>ジカン</t>
    </rPh>
    <rPh sb="14" eb="16">
      <t>タンシュク</t>
    </rPh>
    <phoneticPr fontId="4"/>
  </si>
  <si>
    <t>朝夕ラッシュ時の配送を昼間配送に振替</t>
    <rPh sb="0" eb="2">
      <t>アサユウ</t>
    </rPh>
    <rPh sb="6" eb="7">
      <t>ジ</t>
    </rPh>
    <rPh sb="8" eb="10">
      <t>ハイソウ</t>
    </rPh>
    <rPh sb="11" eb="13">
      <t>ヒルマ</t>
    </rPh>
    <rPh sb="13" eb="15">
      <t>ハイソウ</t>
    </rPh>
    <rPh sb="16" eb="18">
      <t>フリカエ</t>
    </rPh>
    <phoneticPr fontId="4"/>
  </si>
  <si>
    <t>積載効率が低い土曜日、日曜日の車両使用の削減</t>
    <rPh sb="0" eb="2">
      <t>セキサイ</t>
    </rPh>
    <rPh sb="2" eb="4">
      <t>コウリツ</t>
    </rPh>
    <rPh sb="5" eb="6">
      <t>ヒク</t>
    </rPh>
    <rPh sb="7" eb="10">
      <t>ドヨウビ</t>
    </rPh>
    <rPh sb="11" eb="14">
      <t>ニチヨウビ</t>
    </rPh>
    <rPh sb="15" eb="17">
      <t>シャリョウ</t>
    </rPh>
    <rPh sb="17" eb="19">
      <t>シヨウ</t>
    </rPh>
    <rPh sb="20" eb="22">
      <t>サクゲン</t>
    </rPh>
    <phoneticPr fontId="4"/>
  </si>
  <si>
    <t>積み合わせを容易にするため商品荷姿を標準化</t>
    <rPh sb="0" eb="1">
      <t>ツ</t>
    </rPh>
    <rPh sb="2" eb="3">
      <t>ア</t>
    </rPh>
    <rPh sb="6" eb="8">
      <t>ヨウイ</t>
    </rPh>
    <rPh sb="13" eb="15">
      <t>ショウヒン</t>
    </rPh>
    <rPh sb="15" eb="16">
      <t>ニ</t>
    </rPh>
    <rPh sb="16" eb="17">
      <t>スガタ</t>
    </rPh>
    <rPh sb="18" eb="20">
      <t>ヒョウジュン</t>
    </rPh>
    <rPh sb="20" eb="21">
      <t>カ</t>
    </rPh>
    <phoneticPr fontId="4"/>
  </si>
  <si>
    <t>鉄道輸送の活用</t>
    <rPh sb="0" eb="2">
      <t>テツドウ</t>
    </rPh>
    <rPh sb="2" eb="4">
      <t>ユソウ</t>
    </rPh>
    <rPh sb="5" eb="7">
      <t>カツヨウ</t>
    </rPh>
    <phoneticPr fontId="4"/>
  </si>
  <si>
    <t>海運の活用</t>
    <rPh sb="0" eb="2">
      <t>カイウン</t>
    </rPh>
    <rPh sb="3" eb="5">
      <t>カツヨウ</t>
    </rPh>
    <phoneticPr fontId="4"/>
  </si>
  <si>
    <t>鉄道、バス等の公共交通機関の利用</t>
    <rPh sb="0" eb="2">
      <t>テツドウ</t>
    </rPh>
    <rPh sb="5" eb="6">
      <t>トウ</t>
    </rPh>
    <rPh sb="7" eb="9">
      <t>コウキョウ</t>
    </rPh>
    <rPh sb="9" eb="11">
      <t>コウツウ</t>
    </rPh>
    <rPh sb="11" eb="13">
      <t>キカン</t>
    </rPh>
    <rPh sb="14" eb="16">
      <t>リヨウ</t>
    </rPh>
    <phoneticPr fontId="4"/>
  </si>
  <si>
    <t>自転車、徒歩による移動</t>
    <rPh sb="0" eb="3">
      <t>ジテンシャ</t>
    </rPh>
    <rPh sb="4" eb="6">
      <t>トホ</t>
    </rPh>
    <rPh sb="9" eb="11">
      <t>イドウ</t>
    </rPh>
    <phoneticPr fontId="4"/>
  </si>
  <si>
    <t>マイカー通勤の禁止</t>
    <rPh sb="4" eb="6">
      <t>ツウキン</t>
    </rPh>
    <rPh sb="7" eb="9">
      <t>キンシ</t>
    </rPh>
    <phoneticPr fontId="4"/>
  </si>
  <si>
    <t>車載端末、パソコンによる配車システムの導入・拡大</t>
    <rPh sb="0" eb="2">
      <t>シャサイ</t>
    </rPh>
    <rPh sb="2" eb="4">
      <t>タンマツ</t>
    </rPh>
    <rPh sb="12" eb="14">
      <t>ハイシャ</t>
    </rPh>
    <rPh sb="19" eb="21">
      <t>ドウニュウ</t>
    </rPh>
    <rPh sb="22" eb="24">
      <t>カクダイ</t>
    </rPh>
    <phoneticPr fontId="4"/>
  </si>
  <si>
    <t>燃費等の記録管理</t>
    <rPh sb="0" eb="2">
      <t>ネンピ</t>
    </rPh>
    <rPh sb="2" eb="3">
      <t>トウ</t>
    </rPh>
    <rPh sb="4" eb="6">
      <t>キロク</t>
    </rPh>
    <rPh sb="6" eb="8">
      <t>カンリ</t>
    </rPh>
    <phoneticPr fontId="4"/>
  </si>
  <si>
    <t>既存施設の機械化・自動化など</t>
    <rPh sb="0" eb="2">
      <t>キゾン</t>
    </rPh>
    <rPh sb="2" eb="4">
      <t>シセツ</t>
    </rPh>
    <rPh sb="5" eb="7">
      <t>キカイ</t>
    </rPh>
    <rPh sb="7" eb="8">
      <t>カ</t>
    </rPh>
    <rPh sb="9" eb="12">
      <t>ジドウカ</t>
    </rPh>
    <phoneticPr fontId="4"/>
  </si>
  <si>
    <t>荷受け、仕分け業務の効率化のための物流拠点の整備</t>
    <rPh sb="0" eb="2">
      <t>ニウ</t>
    </rPh>
    <rPh sb="4" eb="6">
      <t>シワ</t>
    </rPh>
    <rPh sb="7" eb="9">
      <t>ギョウム</t>
    </rPh>
    <rPh sb="10" eb="13">
      <t>コウリツカ</t>
    </rPh>
    <rPh sb="17" eb="19">
      <t>ブツリュウ</t>
    </rPh>
    <rPh sb="19" eb="21">
      <t>キョテン</t>
    </rPh>
    <rPh sb="22" eb="24">
      <t>セイビ</t>
    </rPh>
    <phoneticPr fontId="4"/>
  </si>
  <si>
    <t>荷捌き場、駐停車場所、運転手控室などの整備</t>
    <rPh sb="0" eb="1">
      <t>ニ</t>
    </rPh>
    <rPh sb="1" eb="2">
      <t>サバ</t>
    </rPh>
    <rPh sb="3" eb="4">
      <t>ジョウ</t>
    </rPh>
    <rPh sb="5" eb="8">
      <t>チュウテイシャ</t>
    </rPh>
    <rPh sb="8" eb="10">
      <t>バショ</t>
    </rPh>
    <rPh sb="11" eb="14">
      <t>ウンテンシュ</t>
    </rPh>
    <rPh sb="14" eb="16">
      <t>ヒカエシツ</t>
    </rPh>
    <rPh sb="19" eb="21">
      <t>セイビ</t>
    </rPh>
    <phoneticPr fontId="4"/>
  </si>
  <si>
    <t>路上駐停車の自粛</t>
    <rPh sb="0" eb="2">
      <t>ロジョウ</t>
    </rPh>
    <rPh sb="2" eb="5">
      <t>チュウテイシャ</t>
    </rPh>
    <rPh sb="6" eb="8">
      <t>ジシュク</t>
    </rPh>
    <phoneticPr fontId="4"/>
  </si>
  <si>
    <t>ISO14001の認証を取得</t>
    <rPh sb="9" eb="11">
      <t>ニンショウ</t>
    </rPh>
    <rPh sb="12" eb="14">
      <t>シュトク</t>
    </rPh>
    <phoneticPr fontId="4"/>
  </si>
  <si>
    <t>エコアクション21等の環境マネジメントシステムの認証を取得</t>
    <rPh sb="9" eb="10">
      <t>トウ</t>
    </rPh>
    <rPh sb="11" eb="13">
      <t>カンキョウ</t>
    </rPh>
    <rPh sb="24" eb="26">
      <t>ニンショウ</t>
    </rPh>
    <rPh sb="27" eb="29">
      <t>シュトク</t>
    </rPh>
    <phoneticPr fontId="4"/>
  </si>
  <si>
    <t>グリーン経営認証の取得</t>
    <rPh sb="4" eb="6">
      <t>ケイエイ</t>
    </rPh>
    <rPh sb="6" eb="8">
      <t>ニンショウ</t>
    </rPh>
    <rPh sb="9" eb="11">
      <t>シュトク</t>
    </rPh>
    <phoneticPr fontId="4"/>
  </si>
  <si>
    <t>環境報告書の作成</t>
    <rPh sb="0" eb="2">
      <t>カンキョウ</t>
    </rPh>
    <rPh sb="2" eb="5">
      <t>ホウコクショ</t>
    </rPh>
    <rPh sb="6" eb="8">
      <t>サクセイ</t>
    </rPh>
    <phoneticPr fontId="4"/>
  </si>
  <si>
    <t>計画事項</t>
    <rPh sb="0" eb="2">
      <t>ケイカク</t>
    </rPh>
    <rPh sb="2" eb="4">
      <t>ジコウ</t>
    </rPh>
    <phoneticPr fontId="4"/>
  </si>
  <si>
    <t>日</t>
    <rPh sb="0" eb="1">
      <t>ニチ</t>
    </rPh>
    <phoneticPr fontId="4"/>
  </si>
  <si>
    <t>月</t>
    <rPh sb="0" eb="1">
      <t>ガツ</t>
    </rPh>
    <phoneticPr fontId="4"/>
  </si>
  <si>
    <t>アイドリングストップの徹底</t>
    <phoneticPr fontId="4"/>
  </si>
  <si>
    <t>ＥＴＣの導入　</t>
  </si>
  <si>
    <t>日現在</t>
    <rPh sb="0" eb="1">
      <t>ニチ</t>
    </rPh>
    <phoneticPr fontId="4"/>
  </si>
  <si>
    <t>その他（</t>
    <rPh sb="2" eb="3">
      <t>タ</t>
    </rPh>
    <phoneticPr fontId="4"/>
  </si>
  <si>
    <t>LCA</t>
  </si>
  <si>
    <t>LDA</t>
  </si>
  <si>
    <t>LMA</t>
  </si>
  <si>
    <t>MCA</t>
  </si>
  <si>
    <t>MDA</t>
  </si>
  <si>
    <t>MMA</t>
  </si>
  <si>
    <t>RCA</t>
  </si>
  <si>
    <t>RDA</t>
  </si>
  <si>
    <t>RMA</t>
  </si>
  <si>
    <t>軽油（新☆（新長期規制））</t>
    <rPh sb="0" eb="2">
      <t>ケイユ</t>
    </rPh>
    <rPh sb="3" eb="4">
      <t>シン</t>
    </rPh>
    <rPh sb="6" eb="7">
      <t>シン</t>
    </rPh>
    <rPh sb="7" eb="9">
      <t>チョウキ</t>
    </rPh>
    <rPh sb="9" eb="11">
      <t>キセイ</t>
    </rPh>
    <phoneticPr fontId="4"/>
  </si>
  <si>
    <t>プラグインハイブリッド（軽油）</t>
    <rPh sb="12" eb="14">
      <t>ケイユ</t>
    </rPh>
    <phoneticPr fontId="4"/>
  </si>
  <si>
    <t>プハ</t>
    <phoneticPr fontId="4"/>
  </si>
  <si>
    <t>ポスト新長期</t>
    <rPh sb="3" eb="4">
      <t>シン</t>
    </rPh>
    <rPh sb="4" eb="6">
      <t>チョウキ</t>
    </rPh>
    <phoneticPr fontId="4"/>
  </si>
  <si>
    <t>H21</t>
  </si>
  <si>
    <t>新☆☆☆(優先),ハイブリット</t>
    <rPh sb="0" eb="1">
      <t>シン</t>
    </rPh>
    <rPh sb="5" eb="7">
      <t>ユウセン</t>
    </rPh>
    <phoneticPr fontId="4"/>
  </si>
  <si>
    <t>新☆☆☆☆(優先),ハイブリット</t>
    <rPh sb="0" eb="1">
      <t>シン</t>
    </rPh>
    <rPh sb="6" eb="8">
      <t>ユウセン</t>
    </rPh>
    <phoneticPr fontId="4"/>
  </si>
  <si>
    <t>新☆☆☆（優先）,ハイブリット</t>
    <rPh sb="0" eb="1">
      <t>シン</t>
    </rPh>
    <rPh sb="5" eb="7">
      <t>ユウセン</t>
    </rPh>
    <phoneticPr fontId="4"/>
  </si>
  <si>
    <t>新☆☆☆☆（優先）,ハイブリット</t>
    <rPh sb="0" eb="1">
      <t>シン</t>
    </rPh>
    <rPh sb="6" eb="8">
      <t>ユウセン</t>
    </rPh>
    <phoneticPr fontId="4"/>
  </si>
  <si>
    <t>ガL3</t>
    <phoneticPr fontId="4"/>
  </si>
  <si>
    <t>ハ</t>
    <phoneticPr fontId="4"/>
  </si>
  <si>
    <t>ガL1</t>
    <phoneticPr fontId="4"/>
  </si>
  <si>
    <t>ガL2</t>
    <phoneticPr fontId="4"/>
  </si>
  <si>
    <t>☆☆☆☆(優先),ハイブリット</t>
    <rPh sb="5" eb="7">
      <t>ユウセン</t>
    </rPh>
    <phoneticPr fontId="4"/>
  </si>
  <si>
    <t>新☆(優先）、ハイブリット</t>
    <rPh sb="0" eb="1">
      <t>シン</t>
    </rPh>
    <rPh sb="3" eb="5">
      <t>ユウセン</t>
    </rPh>
    <phoneticPr fontId="4"/>
  </si>
  <si>
    <t>新PM☆(優先）、ハイブリット</t>
    <rPh sb="0" eb="1">
      <t>シン</t>
    </rPh>
    <rPh sb="5" eb="7">
      <t>ユウセン</t>
    </rPh>
    <phoneticPr fontId="4"/>
  </si>
  <si>
    <t>新PM☆</t>
    <rPh sb="0" eb="1">
      <t>シン</t>
    </rPh>
    <phoneticPr fontId="4"/>
  </si>
  <si>
    <t>新☆☆☆☆(優先）,ハイブリット</t>
    <rPh sb="0" eb="1">
      <t>シン</t>
    </rPh>
    <rPh sb="6" eb="8">
      <t>ユウセン</t>
    </rPh>
    <phoneticPr fontId="4"/>
  </si>
  <si>
    <t>H22</t>
  </si>
  <si>
    <t>新☆☆☆(優先）,ハイブリット</t>
    <rPh sb="0" eb="1">
      <t>シン</t>
    </rPh>
    <rPh sb="5" eb="7">
      <t>ユウセン</t>
    </rPh>
    <phoneticPr fontId="4"/>
  </si>
  <si>
    <t>新☆（優先）、ハイブリット</t>
    <rPh sb="0" eb="1">
      <t>シン</t>
    </rPh>
    <rPh sb="3" eb="5">
      <t>ユウセン</t>
    </rPh>
    <phoneticPr fontId="4"/>
  </si>
  <si>
    <t>C</t>
    <phoneticPr fontId="4"/>
  </si>
  <si>
    <t>新☆☆☆,ハイブリット</t>
    <rPh sb="0" eb="1">
      <t>シン</t>
    </rPh>
    <phoneticPr fontId="4"/>
  </si>
  <si>
    <t>新☆☆☆☆,ハイブリット</t>
    <rPh sb="0" eb="1">
      <t>シン</t>
    </rPh>
    <phoneticPr fontId="4"/>
  </si>
  <si>
    <t>メ</t>
    <phoneticPr fontId="4"/>
  </si>
  <si>
    <t>メタノール</t>
    <phoneticPr fontId="4"/>
  </si>
  <si>
    <t>☆☆☆(優先),プラグインハイブリット</t>
    <rPh sb="4" eb="6">
      <t>ユウセン</t>
    </rPh>
    <phoneticPr fontId="4"/>
  </si>
  <si>
    <t>☆☆☆☆(優先),プラグインハイブリット</t>
    <rPh sb="5" eb="7">
      <t>ユウセン</t>
    </rPh>
    <phoneticPr fontId="4"/>
  </si>
  <si>
    <t>ガ</t>
    <phoneticPr fontId="4"/>
  </si>
  <si>
    <t>ハイブリッド（ガソリン）</t>
    <phoneticPr fontId="4"/>
  </si>
  <si>
    <t>軽油（ポスト新長期）</t>
    <rPh sb="0" eb="2">
      <t>ケイユ</t>
    </rPh>
    <rPh sb="6" eb="7">
      <t>シン</t>
    </rPh>
    <rPh sb="7" eb="9">
      <t>チョウキ</t>
    </rPh>
    <phoneticPr fontId="4"/>
  </si>
  <si>
    <t>プラグインハイブリッド（ガソリン）</t>
    <phoneticPr fontId="4"/>
  </si>
  <si>
    <t>上記についての特記事項
（独自の取組について記載してください）</t>
    <rPh sb="0" eb="2">
      <t>ジョウキ</t>
    </rPh>
    <rPh sb="7" eb="9">
      <t>トッキ</t>
    </rPh>
    <rPh sb="9" eb="11">
      <t>ジコウ</t>
    </rPh>
    <rPh sb="13" eb="15">
      <t>ドクジ</t>
    </rPh>
    <rPh sb="16" eb="18">
      <t>トリクミ</t>
    </rPh>
    <rPh sb="22" eb="24">
      <t>キサイ</t>
    </rPh>
    <phoneticPr fontId="4"/>
  </si>
  <si>
    <t>真排出係数（ＰＭ）</t>
    <rPh sb="0" eb="1">
      <t>シン</t>
    </rPh>
    <rPh sb="1" eb="3">
      <t>ハイシュツ</t>
    </rPh>
    <rPh sb="3" eb="5">
      <t>ケイスウ</t>
    </rPh>
    <phoneticPr fontId="4"/>
  </si>
  <si>
    <t>排出係数表（ＰＭ）</t>
    <rPh sb="0" eb="2">
      <t>ハイシュツ</t>
    </rPh>
    <rPh sb="2" eb="4">
      <t>ケイスウ</t>
    </rPh>
    <rPh sb="4" eb="5">
      <t>ヒョウ</t>
    </rPh>
    <phoneticPr fontId="4"/>
  </si>
  <si>
    <t>貨1L</t>
    <rPh sb="0" eb="1">
      <t>カ</t>
    </rPh>
    <phoneticPr fontId="4"/>
  </si>
  <si>
    <t>貨2L</t>
    <rPh sb="0" eb="1">
      <t>カ</t>
    </rPh>
    <phoneticPr fontId="4"/>
  </si>
  <si>
    <t>貨3L</t>
    <rPh sb="0" eb="1">
      <t>カ</t>
    </rPh>
    <phoneticPr fontId="4"/>
  </si>
  <si>
    <t>貨4L</t>
    <rPh sb="0" eb="1">
      <t>カ</t>
    </rPh>
    <phoneticPr fontId="4"/>
  </si>
  <si>
    <t>乗0L</t>
    <rPh sb="0" eb="1">
      <t>ジョウ</t>
    </rPh>
    <phoneticPr fontId="4"/>
  </si>
  <si>
    <t>☆(優先),CNG</t>
    <rPh sb="2" eb="4">
      <t>ユウセン</t>
    </rPh>
    <phoneticPr fontId="4"/>
  </si>
  <si>
    <t>☆(優先),CNG,ハイブリット</t>
    <rPh sb="2" eb="4">
      <t>ユウセン</t>
    </rPh>
    <phoneticPr fontId="4"/>
  </si>
  <si>
    <t>☆☆☆(優先),CNG</t>
    <rPh sb="4" eb="6">
      <t>ユウセン</t>
    </rPh>
    <phoneticPr fontId="4"/>
  </si>
  <si>
    <t>☆☆☆(優先),CNG,ハイブリット</t>
    <rPh sb="4" eb="6">
      <t>ユウセン</t>
    </rPh>
    <phoneticPr fontId="4"/>
  </si>
  <si>
    <t>注意事項(☆は車両の規制値に対して)</t>
    <rPh sb="0" eb="2">
      <t>チュウイ</t>
    </rPh>
    <rPh sb="2" eb="4">
      <t>ジコウ</t>
    </rPh>
    <rPh sb="7" eb="9">
      <t>シャリョウ</t>
    </rPh>
    <rPh sb="10" eb="12">
      <t>キセイ</t>
    </rPh>
    <rPh sb="12" eb="13">
      <t>チ</t>
    </rPh>
    <rPh sb="14" eb="15">
      <t>タイ</t>
    </rPh>
    <phoneticPr fontId="4"/>
  </si>
  <si>
    <t>☆(優先),メタノール</t>
    <rPh sb="2" eb="4">
      <t>ユウセン</t>
    </rPh>
    <phoneticPr fontId="4"/>
  </si>
  <si>
    <t>☆(優先),メタノール,ハイブリット</t>
    <rPh sb="2" eb="4">
      <t>ユウセン</t>
    </rPh>
    <phoneticPr fontId="4"/>
  </si>
  <si>
    <t>セルの色で記載すべき場所を表しています。</t>
    <rPh sb="3" eb="4">
      <t>イロ</t>
    </rPh>
    <rPh sb="5" eb="7">
      <t>キサイ</t>
    </rPh>
    <rPh sb="10" eb="12">
      <t>バショ</t>
    </rPh>
    <rPh sb="13" eb="14">
      <t>アラワ</t>
    </rPh>
    <phoneticPr fontId="4"/>
  </si>
  <si>
    <t>例）</t>
    <rPh sb="0" eb="1">
      <t>レイ</t>
    </rPh>
    <phoneticPr fontId="4"/>
  </si>
  <si>
    <t>初度登録年月</t>
    <rPh sb="0" eb="1">
      <t>ショ</t>
    </rPh>
    <rPh sb="1" eb="2">
      <t>ド</t>
    </rPh>
    <rPh sb="2" eb="4">
      <t>トウロク</t>
    </rPh>
    <rPh sb="4" eb="6">
      <t>ネンゲツ</t>
    </rPh>
    <phoneticPr fontId="4"/>
  </si>
  <si>
    <t>特種車(それ以外)</t>
    <rPh sb="0" eb="2">
      <t>トクシュ</t>
    </rPh>
    <rPh sb="2" eb="3">
      <t>クルマ</t>
    </rPh>
    <rPh sb="6" eb="8">
      <t>イガイ</t>
    </rPh>
    <phoneticPr fontId="4"/>
  </si>
  <si>
    <t>NOx・PM低減</t>
    <rPh sb="6" eb="8">
      <t>テイゲン</t>
    </rPh>
    <phoneticPr fontId="4"/>
  </si>
  <si>
    <t>PM低減</t>
    <rPh sb="2" eb="4">
      <t>テイゲン</t>
    </rPh>
    <phoneticPr fontId="4"/>
  </si>
  <si>
    <t>あり(H17なし)</t>
  </si>
  <si>
    <t>あり(H17あり)</t>
  </si>
  <si>
    <t>☆☆☆(優先),メタノール</t>
    <rPh sb="4" eb="6">
      <t>ユウセン</t>
    </rPh>
    <phoneticPr fontId="4"/>
  </si>
  <si>
    <t>☆☆☆(優先),メタノール,ハイブリット</t>
    <rPh sb="4" eb="6">
      <t>ユウセン</t>
    </rPh>
    <phoneticPr fontId="4"/>
  </si>
  <si>
    <t>乗用車</t>
    <rPh sb="0" eb="3">
      <t>ジョウヨウシャ</t>
    </rPh>
    <phoneticPr fontId="4"/>
  </si>
  <si>
    <t>燃電</t>
    <rPh sb="0" eb="1">
      <t>ネン</t>
    </rPh>
    <rPh sb="1" eb="2">
      <t>デン</t>
    </rPh>
    <phoneticPr fontId="4"/>
  </si>
  <si>
    <t>燃料電池(圧縮水素)</t>
    <rPh sb="0" eb="2">
      <t>ネンリョウ</t>
    </rPh>
    <rPh sb="2" eb="4">
      <t>デンチ</t>
    </rPh>
    <rPh sb="5" eb="7">
      <t>アッシュク</t>
    </rPh>
    <rPh sb="7" eb="9">
      <t>スイソ</t>
    </rPh>
    <phoneticPr fontId="4"/>
  </si>
  <si>
    <t>種別2</t>
    <rPh sb="0" eb="2">
      <t>シュベツ</t>
    </rPh>
    <phoneticPr fontId="4"/>
  </si>
  <si>
    <t>軽油（超低PM☆☆☆)</t>
    <rPh sb="0" eb="2">
      <t>ケイユ</t>
    </rPh>
    <rPh sb="3" eb="4">
      <t>チョウ</t>
    </rPh>
    <rPh sb="4" eb="5">
      <t>テイ</t>
    </rPh>
    <phoneticPr fontId="4"/>
  </si>
  <si>
    <t>軽油（超低PM☆☆☆☆)</t>
    <rPh sb="0" eb="2">
      <t>ケイユ</t>
    </rPh>
    <rPh sb="3" eb="4">
      <t>チョウ</t>
    </rPh>
    <rPh sb="4" eb="5">
      <t>テイ</t>
    </rPh>
    <phoneticPr fontId="4"/>
  </si>
  <si>
    <t>軽油（その他）</t>
    <rPh sb="0" eb="2">
      <t>ケイユ</t>
    </rPh>
    <rPh sb="5" eb="6">
      <t>タ</t>
    </rPh>
    <phoneticPr fontId="4"/>
  </si>
  <si>
    <t>軽1</t>
    <rPh sb="0" eb="1">
      <t>ケイ</t>
    </rPh>
    <phoneticPr fontId="4"/>
  </si>
  <si>
    <t>軽2</t>
    <rPh sb="0" eb="1">
      <t>ケイ</t>
    </rPh>
    <phoneticPr fontId="4"/>
  </si>
  <si>
    <t>軽3</t>
    <rPh sb="0" eb="1">
      <t>ケイ</t>
    </rPh>
    <phoneticPr fontId="4"/>
  </si>
  <si>
    <t>燃料電池</t>
    <rPh sb="0" eb="2">
      <t>ネンリョウ</t>
    </rPh>
    <rPh sb="2" eb="4">
      <t>デンチ</t>
    </rPh>
    <phoneticPr fontId="4"/>
  </si>
  <si>
    <t>液化石油ガス(ＬＰＧ)</t>
    <rPh sb="0" eb="2">
      <t>エキカ</t>
    </rPh>
    <rPh sb="2" eb="4">
      <t>セキユ</t>
    </rPh>
    <phoneticPr fontId="4"/>
  </si>
  <si>
    <t>天然ガス(ＣＮＧ)</t>
    <rPh sb="0" eb="2">
      <t>テンネン</t>
    </rPh>
    <phoneticPr fontId="4"/>
  </si>
  <si>
    <t>燃料記号2</t>
    <rPh sb="0" eb="2">
      <t>ネンリョウ</t>
    </rPh>
    <rPh sb="2" eb="4">
      <t>キゴウ</t>
    </rPh>
    <phoneticPr fontId="4"/>
  </si>
  <si>
    <t>乗用車(軽乗用を除く)</t>
    <rPh sb="0" eb="3">
      <t>ジョウヨウシャ</t>
    </rPh>
    <rPh sb="4" eb="5">
      <t>ケイ</t>
    </rPh>
    <rPh sb="5" eb="7">
      <t>ジョウヨウ</t>
    </rPh>
    <rPh sb="8" eb="9">
      <t>ノゾ</t>
    </rPh>
    <phoneticPr fontId="4"/>
  </si>
  <si>
    <t>H17</t>
  </si>
  <si>
    <t>貨1ガ</t>
    <rPh sb="0" eb="1">
      <t>カ</t>
    </rPh>
    <phoneticPr fontId="4"/>
  </si>
  <si>
    <t>CAE</t>
  </si>
  <si>
    <t>CBE</t>
  </si>
  <si>
    <t>DAE</t>
  </si>
  <si>
    <t>DBE</t>
  </si>
  <si>
    <t>貨2ガ</t>
    <rPh sb="0" eb="1">
      <t>カ</t>
    </rPh>
    <phoneticPr fontId="4"/>
  </si>
  <si>
    <t>年度</t>
    <rPh sb="0" eb="2">
      <t>ネンド</t>
    </rPh>
    <phoneticPr fontId="4"/>
  </si>
  <si>
    <t>CAF</t>
  </si>
  <si>
    <t>CBF</t>
  </si>
  <si>
    <t>DAF</t>
  </si>
  <si>
    <t>DBF</t>
  </si>
  <si>
    <t>H6,H10</t>
  </si>
  <si>
    <t>貨3ガ</t>
    <rPh sb="0" eb="1">
      <t>カ</t>
    </rPh>
    <phoneticPr fontId="4"/>
  </si>
  <si>
    <t>区分</t>
    <rPh sb="0" eb="2">
      <t>クブン</t>
    </rPh>
    <phoneticPr fontId="4"/>
  </si>
  <si>
    <t>H4</t>
  </si>
  <si>
    <t>H7,H10</t>
  </si>
  <si>
    <t>貨4ガ</t>
    <rPh sb="0" eb="1">
      <t>カ</t>
    </rPh>
    <phoneticPr fontId="4"/>
  </si>
  <si>
    <t>BAG</t>
  </si>
  <si>
    <t>BBG</t>
  </si>
  <si>
    <t>名称</t>
    <rPh sb="0" eb="2">
      <t>メイショウ</t>
    </rPh>
    <phoneticPr fontId="4"/>
  </si>
  <si>
    <t>バス貨物～1.7t(ガソリン・LPG)</t>
    <rPh sb="2" eb="4">
      <t>カモツ</t>
    </rPh>
    <phoneticPr fontId="4"/>
  </si>
  <si>
    <t>バス貨物1.7～2.5t(ガソリン・LPG)</t>
    <rPh sb="2" eb="4">
      <t>カモツ</t>
    </rPh>
    <phoneticPr fontId="4"/>
  </si>
  <si>
    <t>使用の本拠</t>
    <rPh sb="0" eb="2">
      <t>シヨウ</t>
    </rPh>
    <rPh sb="3" eb="5">
      <t>ホンキョ</t>
    </rPh>
    <phoneticPr fontId="4"/>
  </si>
  <si>
    <t>分類番号</t>
    <rPh sb="0" eb="2">
      <t>ブンルイ</t>
    </rPh>
    <rPh sb="2" eb="4">
      <t>バンゴウ</t>
    </rPh>
    <phoneticPr fontId="4"/>
  </si>
  <si>
    <t>文字</t>
    <rPh sb="0" eb="2">
      <t>モジ</t>
    </rPh>
    <phoneticPr fontId="4"/>
  </si>
  <si>
    <t>指定番号</t>
    <rPh sb="0" eb="2">
      <t>シテイ</t>
    </rPh>
    <rPh sb="2" eb="4">
      <t>バンゴウ</t>
    </rPh>
    <phoneticPr fontId="4"/>
  </si>
  <si>
    <t>使用の本拠、分類番号、文字、指定番号と４つの項目がありますが、以下を参考に記入してください。</t>
    <rPh sb="0" eb="2">
      <t>シヨウ</t>
    </rPh>
    <rPh sb="3" eb="5">
      <t>ホンキョ</t>
    </rPh>
    <rPh sb="6" eb="8">
      <t>ブンルイ</t>
    </rPh>
    <rPh sb="8" eb="10">
      <t>バンゴウ</t>
    </rPh>
    <rPh sb="11" eb="13">
      <t>モジ</t>
    </rPh>
    <rPh sb="14" eb="16">
      <t>シテイ</t>
    </rPh>
    <rPh sb="16" eb="18">
      <t>バンゴウ</t>
    </rPh>
    <rPh sb="22" eb="24">
      <t>コウモク</t>
    </rPh>
    <rPh sb="31" eb="33">
      <t>イカ</t>
    </rPh>
    <rPh sb="34" eb="36">
      <t>サンコウ</t>
    </rPh>
    <rPh sb="37" eb="39">
      <t>キニュウ</t>
    </rPh>
    <phoneticPr fontId="4"/>
  </si>
  <si>
    <t>車種A</t>
    <rPh sb="0" eb="2">
      <t>シャシュ</t>
    </rPh>
    <phoneticPr fontId="4"/>
  </si>
  <si>
    <t>車種B</t>
    <rPh sb="0" eb="2">
      <t>シャシュ</t>
    </rPh>
    <phoneticPr fontId="4"/>
  </si>
  <si>
    <t>車種C</t>
    <rPh sb="0" eb="2">
      <t>シャシュ</t>
    </rPh>
    <phoneticPr fontId="4"/>
  </si>
  <si>
    <t>車種D</t>
    <rPh sb="0" eb="2">
      <t>シャシュ</t>
    </rPh>
    <phoneticPr fontId="4"/>
  </si>
  <si>
    <t>バス貨物2.5～3.5t(ガソリン・LPG)</t>
    <rPh sb="2" eb="4">
      <t>カモツ</t>
    </rPh>
    <phoneticPr fontId="4"/>
  </si>
  <si>
    <t>バス貨物3.5t～(ガソリン・LPG)</t>
    <rPh sb="2" eb="4">
      <t>カモツ</t>
    </rPh>
    <phoneticPr fontId="4"/>
  </si>
  <si>
    <t>H5</t>
  </si>
  <si>
    <t>H9</t>
  </si>
  <si>
    <t>CCE</t>
  </si>
  <si>
    <t>CDE</t>
  </si>
  <si>
    <t>DCE</t>
  </si>
  <si>
    <t>DDE</t>
  </si>
  <si>
    <t>貨1軽</t>
    <rPh sb="0" eb="1">
      <t>カ</t>
    </rPh>
    <rPh sb="2" eb="3">
      <t>ケイ</t>
    </rPh>
    <phoneticPr fontId="4"/>
  </si>
  <si>
    <t>バス貨物3.5t～(軽油)</t>
    <rPh sb="2" eb="4">
      <t>カモツ</t>
    </rPh>
    <rPh sb="10" eb="12">
      <t>ケイユ</t>
    </rPh>
    <phoneticPr fontId="4"/>
  </si>
  <si>
    <t>バス貨物～1.7t(軽油)</t>
    <rPh sb="2" eb="4">
      <t>カモツ</t>
    </rPh>
    <rPh sb="10" eb="12">
      <t>ケイユ</t>
    </rPh>
    <phoneticPr fontId="4"/>
  </si>
  <si>
    <t>H9・H10</t>
  </si>
  <si>
    <t>CCF</t>
  </si>
  <si>
    <t>CDF</t>
  </si>
  <si>
    <t>DCF</t>
  </si>
  <si>
    <t>DDF</t>
  </si>
  <si>
    <t>貨2軽</t>
    <rPh sb="0" eb="1">
      <t>カ</t>
    </rPh>
    <rPh sb="2" eb="3">
      <t>ケイ</t>
    </rPh>
    <phoneticPr fontId="4"/>
  </si>
  <si>
    <t>バス貨物1.7～2.5t(軽油)</t>
    <rPh sb="2" eb="4">
      <t>カモツ</t>
    </rPh>
    <rPh sb="13" eb="15">
      <t>ケイユ</t>
    </rPh>
    <phoneticPr fontId="4"/>
  </si>
  <si>
    <t>乗0電</t>
    <rPh sb="0" eb="1">
      <t>ジョウ</t>
    </rPh>
    <rPh sb="2" eb="3">
      <t>デン</t>
    </rPh>
    <phoneticPr fontId="4"/>
  </si>
  <si>
    <t>貨1電</t>
    <rPh sb="2" eb="3">
      <t>デン</t>
    </rPh>
    <phoneticPr fontId="4"/>
  </si>
  <si>
    <t>貨2電</t>
    <rPh sb="2" eb="3">
      <t>デン</t>
    </rPh>
    <phoneticPr fontId="4"/>
  </si>
  <si>
    <t>貨3電</t>
    <rPh sb="2" eb="3">
      <t>デン</t>
    </rPh>
    <phoneticPr fontId="4"/>
  </si>
  <si>
    <t>貨4電</t>
    <rPh sb="2" eb="3">
      <t>デン</t>
    </rPh>
    <phoneticPr fontId="4"/>
  </si>
  <si>
    <t>乗0燃電</t>
    <rPh sb="0" eb="1">
      <t>ジョウ</t>
    </rPh>
    <rPh sb="2" eb="3">
      <t>ネン</t>
    </rPh>
    <rPh sb="3" eb="4">
      <t>デン</t>
    </rPh>
    <phoneticPr fontId="4"/>
  </si>
  <si>
    <t>貨1燃電</t>
    <rPh sb="3" eb="4">
      <t>デン</t>
    </rPh>
    <phoneticPr fontId="4"/>
  </si>
  <si>
    <t>貨2燃電</t>
    <rPh sb="3" eb="4">
      <t>デン</t>
    </rPh>
    <phoneticPr fontId="4"/>
  </si>
  <si>
    <t>貨3燃電</t>
    <rPh sb="3" eb="4">
      <t>デン</t>
    </rPh>
    <phoneticPr fontId="4"/>
  </si>
  <si>
    <t>貨4燃電</t>
    <rPh sb="3" eb="4">
      <t>デン</t>
    </rPh>
    <phoneticPr fontId="4"/>
  </si>
  <si>
    <t>ZAA</t>
  </si>
  <si>
    <r>
      <t>乗用(電気</t>
    </r>
    <r>
      <rPr>
        <sz val="11"/>
        <rFont val="ＭＳ Ｐゴシック"/>
        <family val="3"/>
        <charset val="128"/>
      </rPr>
      <t>)</t>
    </r>
    <rPh sb="0" eb="2">
      <t>ジョウヨウ</t>
    </rPh>
    <rPh sb="3" eb="5">
      <t>デンキ</t>
    </rPh>
    <phoneticPr fontId="4"/>
  </si>
  <si>
    <t>貨3軽</t>
    <rPh sb="0" eb="1">
      <t>カ</t>
    </rPh>
    <rPh sb="2" eb="3">
      <t>ケイ</t>
    </rPh>
    <phoneticPr fontId="4"/>
  </si>
  <si>
    <t>バス貨物2.5～3.5t(軽油)</t>
    <rPh sb="2" eb="4">
      <t>カモツ</t>
    </rPh>
    <rPh sb="13" eb="15">
      <t>ケイユ</t>
    </rPh>
    <phoneticPr fontId="4"/>
  </si>
  <si>
    <t>貨4軽</t>
    <rPh sb="0" eb="1">
      <t>カ</t>
    </rPh>
    <rPh sb="2" eb="3">
      <t>ケイ</t>
    </rPh>
    <phoneticPr fontId="4"/>
  </si>
  <si>
    <t>BCG</t>
  </si>
  <si>
    <t>BDG</t>
  </si>
  <si>
    <t>CEE</t>
  </si>
  <si>
    <t>CFE</t>
  </si>
  <si>
    <t>DEE</t>
  </si>
  <si>
    <t>DFE</t>
  </si>
  <si>
    <t>貨1C</t>
    <rPh sb="0" eb="1">
      <t>カ</t>
    </rPh>
    <phoneticPr fontId="4"/>
  </si>
  <si>
    <t>バス貨物～1.7t(CNG)</t>
    <rPh sb="2" eb="4">
      <t>カモツ</t>
    </rPh>
    <phoneticPr fontId="4"/>
  </si>
  <si>
    <t>貨2C</t>
    <rPh sb="0" eb="1">
      <t>カ</t>
    </rPh>
    <phoneticPr fontId="4"/>
  </si>
  <si>
    <t>ED</t>
  </si>
  <si>
    <t>ZAB</t>
  </si>
  <si>
    <t>ZAC</t>
  </si>
  <si>
    <t>ZBA</t>
  </si>
  <si>
    <t>ZBB</t>
  </si>
  <si>
    <t>ZBC</t>
  </si>
  <si>
    <t>CEF</t>
  </si>
  <si>
    <t>CFF</t>
  </si>
  <si>
    <t>DEF</t>
  </si>
  <si>
    <t>DFF</t>
  </si>
  <si>
    <t>バス貨物1.7～2.5t(CNG)</t>
    <rPh sb="2" eb="4">
      <t>カモツ</t>
    </rPh>
    <phoneticPr fontId="4"/>
  </si>
  <si>
    <t>貨3C</t>
    <rPh sb="0" eb="1">
      <t>カ</t>
    </rPh>
    <phoneticPr fontId="4"/>
  </si>
  <si>
    <t>バス貨物2.5～3.5t(CNG)</t>
    <rPh sb="2" eb="4">
      <t>カモツ</t>
    </rPh>
    <phoneticPr fontId="4"/>
  </si>
  <si>
    <t>BEG</t>
  </si>
  <si>
    <t>BFG</t>
  </si>
  <si>
    <t>貨4C</t>
    <rPh sb="0" eb="1">
      <t>カ</t>
    </rPh>
    <phoneticPr fontId="4"/>
  </si>
  <si>
    <t>バス貨物3.5t～(CNG)</t>
    <rPh sb="2" eb="4">
      <t>カモツ</t>
    </rPh>
    <phoneticPr fontId="4"/>
  </si>
  <si>
    <t>貨1メ</t>
    <rPh sb="0" eb="1">
      <t>カ</t>
    </rPh>
    <phoneticPr fontId="4"/>
  </si>
  <si>
    <t>バス貨物～1.7t(メタノール)</t>
    <rPh sb="2" eb="4">
      <t>カモツ</t>
    </rPh>
    <phoneticPr fontId="4"/>
  </si>
  <si>
    <t>貨2メ</t>
    <rPh sb="0" eb="1">
      <t>カ</t>
    </rPh>
    <phoneticPr fontId="4"/>
  </si>
  <si>
    <t>バス貨物1.7～2.5t(メタノール)</t>
    <rPh sb="2" eb="4">
      <t>カモツ</t>
    </rPh>
    <phoneticPr fontId="4"/>
  </si>
  <si>
    <t>貨3メ</t>
    <rPh sb="0" eb="1">
      <t>カ</t>
    </rPh>
    <phoneticPr fontId="4"/>
  </si>
  <si>
    <t>バス貨物2.5～3.5t(メタノール)</t>
    <rPh sb="2" eb="4">
      <t>カモツ</t>
    </rPh>
    <phoneticPr fontId="4"/>
  </si>
  <si>
    <t>貨4メ</t>
    <rPh sb="0" eb="1">
      <t>カ</t>
    </rPh>
    <phoneticPr fontId="4"/>
  </si>
  <si>
    <t>バス貨物3.5t～(メタノール)</t>
    <rPh sb="2" eb="4">
      <t>カモツ</t>
    </rPh>
    <phoneticPr fontId="4"/>
  </si>
  <si>
    <t>CAA</t>
  </si>
  <si>
    <t>CBA</t>
  </si>
  <si>
    <t>DAA</t>
  </si>
  <si>
    <t>DBA</t>
  </si>
  <si>
    <t>乗0メ</t>
    <rPh sb="0" eb="1">
      <t>ジョウ</t>
    </rPh>
    <phoneticPr fontId="4"/>
  </si>
  <si>
    <t>乗0ガ</t>
    <rPh sb="0" eb="1">
      <t>ジョウ</t>
    </rPh>
    <phoneticPr fontId="4"/>
  </si>
  <si>
    <t>乗用(ガソリン・LPG)</t>
    <rPh sb="0" eb="2">
      <t>ジョウヨウ</t>
    </rPh>
    <phoneticPr fontId="4"/>
  </si>
  <si>
    <t>乗0軽</t>
    <rPh sb="0" eb="1">
      <t>ジョウ</t>
    </rPh>
    <rPh sb="2" eb="3">
      <t>ケイ</t>
    </rPh>
    <phoneticPr fontId="4"/>
  </si>
  <si>
    <t>CCB</t>
  </si>
  <si>
    <t>CCC</t>
  </si>
  <si>
    <t>CDB</t>
  </si>
  <si>
    <t>CDC</t>
  </si>
  <si>
    <t>DCB</t>
  </si>
  <si>
    <t>DCC</t>
  </si>
  <si>
    <t>DDB</t>
  </si>
  <si>
    <t>DDC</t>
  </si>
  <si>
    <t>乗用(軽油)</t>
    <rPh sb="0" eb="2">
      <t>ジョウヨウ</t>
    </rPh>
    <rPh sb="3" eb="5">
      <t>ケイユ</t>
    </rPh>
    <phoneticPr fontId="4"/>
  </si>
  <si>
    <t>CEA</t>
  </si>
  <si>
    <t>CFA</t>
  </si>
  <si>
    <t>DEA</t>
  </si>
  <si>
    <t>DFA</t>
  </si>
  <si>
    <t>乗0C</t>
    <rPh sb="0" eb="1">
      <t>ジョウ</t>
    </rPh>
    <phoneticPr fontId="4"/>
  </si>
  <si>
    <t>乗用(CNG)</t>
    <rPh sb="0" eb="2">
      <t>ジョウヨウ</t>
    </rPh>
    <phoneticPr fontId="4"/>
  </si>
  <si>
    <t>乗用(メタノール)</t>
    <rPh sb="0" eb="2">
      <t>ジョウヨウ</t>
    </rPh>
    <phoneticPr fontId="4"/>
  </si>
  <si>
    <t>電気自動車全て</t>
    <rPh sb="0" eb="2">
      <t>デンキ</t>
    </rPh>
    <rPh sb="2" eb="5">
      <t>ジドウシャ</t>
    </rPh>
    <rPh sb="5" eb="6">
      <t>スベ</t>
    </rPh>
    <phoneticPr fontId="4"/>
  </si>
  <si>
    <t>☆(優先),ハイブリット</t>
    <rPh sb="2" eb="4">
      <t>ユウセン</t>
    </rPh>
    <phoneticPr fontId="4"/>
  </si>
  <si>
    <t>☆☆(優先),ハイブリット</t>
    <rPh sb="3" eb="5">
      <t>ユウセン</t>
    </rPh>
    <phoneticPr fontId="4"/>
  </si>
  <si>
    <t>☆☆☆(優先),ハイブリット</t>
    <rPh sb="4" eb="6">
      <t>ユウセン</t>
    </rPh>
    <phoneticPr fontId="4"/>
  </si>
  <si>
    <t>ハイブリッド(軽油）</t>
    <rPh sb="7" eb="9">
      <t>ケイユ</t>
    </rPh>
    <phoneticPr fontId="4"/>
  </si>
  <si>
    <t>車種区分</t>
    <rPh sb="0" eb="2">
      <t>シャシュ</t>
    </rPh>
    <rPh sb="2" eb="4">
      <t>クブン</t>
    </rPh>
    <phoneticPr fontId="4"/>
  </si>
  <si>
    <t>重量区分</t>
    <rPh sb="0" eb="2">
      <t>ジュウリョウ</t>
    </rPh>
    <rPh sb="2" eb="4">
      <t>クブン</t>
    </rPh>
    <phoneticPr fontId="4"/>
  </si>
  <si>
    <t>燃料区分</t>
    <rPh sb="0" eb="2">
      <t>ネンリョウ</t>
    </rPh>
    <rPh sb="2" eb="4">
      <t>クブン</t>
    </rPh>
    <phoneticPr fontId="4"/>
  </si>
  <si>
    <t>NOX低減装置</t>
    <rPh sb="3" eb="5">
      <t>テイゲン</t>
    </rPh>
    <rPh sb="5" eb="7">
      <t>ソウチ</t>
    </rPh>
    <phoneticPr fontId="4"/>
  </si>
  <si>
    <t>PM低減装置</t>
    <rPh sb="2" eb="4">
      <t>テイゲン</t>
    </rPh>
    <rPh sb="4" eb="6">
      <t>ソウチ</t>
    </rPh>
    <phoneticPr fontId="4"/>
  </si>
  <si>
    <t>不動産取引業</t>
  </si>
  <si>
    <t>不動産賃貸業・管理業</t>
  </si>
  <si>
    <t>日本標準産業分類　中分類</t>
    <rPh sb="0" eb="2">
      <t>ニホン</t>
    </rPh>
    <rPh sb="2" eb="4">
      <t>ヒョウジュン</t>
    </rPh>
    <rPh sb="4" eb="6">
      <t>サンギョウ</t>
    </rPh>
    <rPh sb="6" eb="8">
      <t>ブンルイ</t>
    </rPh>
    <rPh sb="9" eb="10">
      <t>チュウ</t>
    </rPh>
    <rPh sb="10" eb="12">
      <t>ブンルイ</t>
    </rPh>
    <phoneticPr fontId="4"/>
  </si>
  <si>
    <t>農業</t>
    <rPh sb="0" eb="2">
      <t>ノウギョウ</t>
    </rPh>
    <phoneticPr fontId="4"/>
  </si>
  <si>
    <t>ガソリン・LPG（新☆☆☆)</t>
    <rPh sb="9" eb="10">
      <t>シン</t>
    </rPh>
    <phoneticPr fontId="4"/>
  </si>
  <si>
    <t>ガソリン・LPG（新☆☆☆☆)</t>
    <rPh sb="9" eb="10">
      <t>シン</t>
    </rPh>
    <phoneticPr fontId="4"/>
  </si>
  <si>
    <t>ガソリン・LPG（その他）</t>
    <rPh sb="11" eb="12">
      <t>タ</t>
    </rPh>
    <phoneticPr fontId="4"/>
  </si>
  <si>
    <t>林業</t>
    <rPh sb="0" eb="2">
      <t>リンギョウ</t>
    </rPh>
    <phoneticPr fontId="4"/>
  </si>
  <si>
    <t>水産養殖業</t>
    <rPh sb="0" eb="2">
      <t>スイサン</t>
    </rPh>
    <rPh sb="2" eb="5">
      <t>ヨウショクギョウ</t>
    </rPh>
    <phoneticPr fontId="4"/>
  </si>
  <si>
    <t>総合工事業</t>
    <rPh sb="0" eb="2">
      <t>ソウゴウ</t>
    </rPh>
    <rPh sb="2" eb="4">
      <t>コウジ</t>
    </rPh>
    <rPh sb="4" eb="5">
      <t>ギョウ</t>
    </rPh>
    <phoneticPr fontId="4"/>
  </si>
  <si>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4"/>
  </si>
  <si>
    <t>設備工事業</t>
    <rPh sb="0" eb="2">
      <t>セツビ</t>
    </rPh>
    <rPh sb="2" eb="4">
      <t>コウジ</t>
    </rPh>
    <rPh sb="4" eb="5">
      <t>ギョウ</t>
    </rPh>
    <phoneticPr fontId="4"/>
  </si>
  <si>
    <t>食料品製造業</t>
    <rPh sb="0" eb="3">
      <t>ショクリョウヒン</t>
    </rPh>
    <rPh sb="3" eb="6">
      <t>セイゾウギョウ</t>
    </rPh>
    <phoneticPr fontId="4"/>
  </si>
  <si>
    <t>飲料・たばこ・飼料製造業</t>
    <rPh sb="0" eb="2">
      <t>インリョウ</t>
    </rPh>
    <rPh sb="7" eb="9">
      <t>シリョウ</t>
    </rPh>
    <rPh sb="9" eb="12">
      <t>セイゾウギョウ</t>
    </rPh>
    <phoneticPr fontId="4"/>
  </si>
  <si>
    <t>普
通
貨
物
自
動
車</t>
    <rPh sb="0" eb="1">
      <t>ススム</t>
    </rPh>
    <rPh sb="2" eb="3">
      <t>ツウ</t>
    </rPh>
    <rPh sb="4" eb="5">
      <t>カ</t>
    </rPh>
    <rPh sb="6" eb="7">
      <t>ブツ</t>
    </rPh>
    <rPh sb="8" eb="9">
      <t>ジ</t>
    </rPh>
    <rPh sb="10" eb="11">
      <t>ドウ</t>
    </rPh>
    <rPh sb="12" eb="13">
      <t>クルマ</t>
    </rPh>
    <phoneticPr fontId="4"/>
  </si>
  <si>
    <t>小
型
貨
物
自
動
車</t>
    <rPh sb="0" eb="1">
      <t>ショウ</t>
    </rPh>
    <rPh sb="2" eb="3">
      <t>カタ</t>
    </rPh>
    <rPh sb="4" eb="5">
      <t>カ</t>
    </rPh>
    <rPh sb="6" eb="7">
      <t>モノ</t>
    </rPh>
    <rPh sb="8" eb="9">
      <t>ジ</t>
    </rPh>
    <rPh sb="10" eb="11">
      <t>ドウ</t>
    </rPh>
    <rPh sb="12" eb="13">
      <t>クルマ</t>
    </rPh>
    <phoneticPr fontId="4"/>
  </si>
  <si>
    <t>特
種
自
動
車</t>
    <rPh sb="0" eb="1">
      <t>トク</t>
    </rPh>
    <rPh sb="2" eb="3">
      <t>タネ</t>
    </rPh>
    <rPh sb="4" eb="5">
      <t>ジ</t>
    </rPh>
    <rPh sb="6" eb="7">
      <t>ドウ</t>
    </rPh>
    <rPh sb="8" eb="9">
      <t>クルマ</t>
    </rPh>
    <phoneticPr fontId="4"/>
  </si>
  <si>
    <t>千葉県における主たる事業所の所在地</t>
    <rPh sb="0" eb="3">
      <t>チバケン</t>
    </rPh>
    <rPh sb="7" eb="8">
      <t>シュ</t>
    </rPh>
    <rPh sb="10" eb="12">
      <t>ジギョウ</t>
    </rPh>
    <rPh sb="12" eb="13">
      <t>ショ</t>
    </rPh>
    <rPh sb="14" eb="17">
      <t>ショザイチ</t>
    </rPh>
    <phoneticPr fontId="4"/>
  </si>
  <si>
    <t>事業所コード</t>
    <rPh sb="0" eb="2">
      <t>ジギョウ</t>
    </rPh>
    <rPh sb="2" eb="3">
      <t>ショ</t>
    </rPh>
    <phoneticPr fontId="4"/>
  </si>
  <si>
    <t>元号　H:平成、S:昭和</t>
    <rPh sb="0" eb="2">
      <t>ゲンゴウ</t>
    </rPh>
    <rPh sb="5" eb="7">
      <t>ヘイセイ</t>
    </rPh>
    <rPh sb="10" eb="12">
      <t>ショウワ</t>
    </rPh>
    <phoneticPr fontId="4"/>
  </si>
  <si>
    <t>木材・木製品製造業（家具を除く）</t>
    <rPh sb="0" eb="2">
      <t>モクザイ</t>
    </rPh>
    <rPh sb="3" eb="6">
      <t>モクセイヒン</t>
    </rPh>
    <rPh sb="6" eb="9">
      <t>セイゾウギョウ</t>
    </rPh>
    <rPh sb="10" eb="12">
      <t>カグ</t>
    </rPh>
    <rPh sb="13" eb="14">
      <t>ノゾ</t>
    </rPh>
    <phoneticPr fontId="4"/>
  </si>
  <si>
    <t>家具・装備品製造業</t>
    <rPh sb="0" eb="2">
      <t>カグ</t>
    </rPh>
    <rPh sb="3" eb="6">
      <t>ソウビヒン</t>
    </rPh>
    <rPh sb="6" eb="9">
      <t>セイゾウギョウ</t>
    </rPh>
    <phoneticPr fontId="4"/>
  </si>
  <si>
    <t>パルプ・紙・紙加工品製造業</t>
    <rPh sb="4" eb="5">
      <t>カミ</t>
    </rPh>
    <rPh sb="6" eb="7">
      <t>カミ</t>
    </rPh>
    <rPh sb="7" eb="10">
      <t>カコウヒン</t>
    </rPh>
    <rPh sb="10" eb="13">
      <t>セイゾウギョウ</t>
    </rPh>
    <phoneticPr fontId="4"/>
  </si>
  <si>
    <t>印刷・同関連業</t>
    <rPh sb="0" eb="2">
      <t>インサツ</t>
    </rPh>
    <rPh sb="3" eb="4">
      <t>ドウ</t>
    </rPh>
    <rPh sb="4" eb="6">
      <t>カンレン</t>
    </rPh>
    <rPh sb="6" eb="7">
      <t>ギョウ</t>
    </rPh>
    <phoneticPr fontId="4"/>
  </si>
  <si>
    <t>化学工業</t>
    <rPh sb="0" eb="2">
      <t>カガク</t>
    </rPh>
    <rPh sb="2" eb="4">
      <t>コウギョウ</t>
    </rPh>
    <phoneticPr fontId="4"/>
  </si>
  <si>
    <t>石油製品・石炭製品製造業</t>
    <rPh sb="0" eb="2">
      <t>セキユ</t>
    </rPh>
    <rPh sb="2" eb="4">
      <t>セイヒン</t>
    </rPh>
    <rPh sb="5" eb="7">
      <t>セキタン</t>
    </rPh>
    <rPh sb="7" eb="9">
      <t>セイヒン</t>
    </rPh>
    <rPh sb="9" eb="12">
      <t>セイゾウギョウ</t>
    </rPh>
    <phoneticPr fontId="4"/>
  </si>
  <si>
    <t>プラスチック製品製造業（別掲を除く）</t>
    <rPh sb="6" eb="8">
      <t>セイヒン</t>
    </rPh>
    <rPh sb="8" eb="11">
      <t>セイゾウギョウ</t>
    </rPh>
    <rPh sb="12" eb="14">
      <t>ベッケイ</t>
    </rPh>
    <rPh sb="15" eb="16">
      <t>ノゾ</t>
    </rPh>
    <phoneticPr fontId="4"/>
  </si>
  <si>
    <t>(g/km,g/km/t)</t>
    <phoneticPr fontId="4"/>
  </si>
  <si>
    <t>(kg・CO2/L),CNGは(kg・CO2/m3)</t>
    <phoneticPr fontId="4"/>
  </si>
  <si>
    <t>型式</t>
  </si>
  <si>
    <t>QBE</t>
  </si>
  <si>
    <t>トラック・バス</t>
  </si>
  <si>
    <t>ガソリン</t>
  </si>
  <si>
    <t>～1.7t</t>
  </si>
  <si>
    <t>QAE</t>
  </si>
  <si>
    <t>QBF</t>
  </si>
  <si>
    <t>QAF</t>
  </si>
  <si>
    <t>3.5t～</t>
  </si>
  <si>
    <t>QBG</t>
  </si>
  <si>
    <t>QAG</t>
  </si>
  <si>
    <t>LPG</t>
  </si>
  <si>
    <t>☆(優先）、ハイブリット</t>
    <rPh sb="2" eb="4">
      <t>ユウセン</t>
    </rPh>
    <phoneticPr fontId="4"/>
  </si>
  <si>
    <t>軽新長1</t>
    <rPh sb="0" eb="1">
      <t>ケイ</t>
    </rPh>
    <rPh sb="1" eb="2">
      <t>シン</t>
    </rPh>
    <rPh sb="2" eb="3">
      <t>チョウ</t>
    </rPh>
    <phoneticPr fontId="4"/>
  </si>
  <si>
    <t>軽ポ</t>
    <rPh sb="0" eb="1">
      <t>ケイ</t>
    </rPh>
    <phoneticPr fontId="4"/>
  </si>
  <si>
    <t>軽油</t>
  </si>
  <si>
    <t>QDE</t>
  </si>
  <si>
    <t>QCE</t>
  </si>
  <si>
    <t>TDF</t>
  </si>
  <si>
    <t>TPF</t>
  </si>
  <si>
    <t>TCF</t>
  </si>
  <si>
    <t>QDF</t>
  </si>
  <si>
    <t>QCF</t>
  </si>
  <si>
    <t>LRG</t>
  </si>
  <si>
    <t>LNG</t>
  </si>
  <si>
    <t>LQG</t>
  </si>
  <si>
    <t>MPG</t>
  </si>
  <si>
    <t>MRG</t>
  </si>
  <si>
    <t>MNG</t>
  </si>
  <si>
    <t>MQG</t>
  </si>
  <si>
    <t>RPG</t>
  </si>
  <si>
    <t>RRG</t>
  </si>
  <si>
    <t>RNG</t>
  </si>
  <si>
    <t>RQG</t>
  </si>
  <si>
    <t>SPG</t>
  </si>
  <si>
    <t>SRG</t>
  </si>
  <si>
    <t>SNG</t>
  </si>
  <si>
    <t>SQG</t>
  </si>
  <si>
    <t>QDG</t>
  </si>
  <si>
    <t>QKG</t>
  </si>
  <si>
    <t>QPG</t>
  </si>
  <si>
    <t>QRG</t>
  </si>
  <si>
    <t>QCG</t>
  </si>
  <si>
    <t>QJG</t>
  </si>
  <si>
    <t>QNG</t>
  </si>
  <si>
    <t>QQG</t>
  </si>
  <si>
    <t>TDG</t>
  </si>
  <si>
    <t>TKG</t>
  </si>
  <si>
    <t>TPG</t>
  </si>
  <si>
    <t>TRG</t>
  </si>
  <si>
    <t>TCG</t>
  </si>
  <si>
    <t>TJG</t>
  </si>
  <si>
    <t>TNG</t>
  </si>
  <si>
    <t>TQG</t>
  </si>
  <si>
    <t>☆☆☆☆(優先),CNG,ハイブリット</t>
    <rPh sb="5" eb="7">
      <t>ユウセン</t>
    </rPh>
    <phoneticPr fontId="4"/>
  </si>
  <si>
    <t>☆☆☆☆(優先),CNG</t>
    <rPh sb="5" eb="7">
      <t>ユウセン</t>
    </rPh>
    <phoneticPr fontId="4"/>
  </si>
  <si>
    <t>QFE</t>
  </si>
  <si>
    <t>CNG</t>
  </si>
  <si>
    <t>QEE</t>
  </si>
  <si>
    <t>QFF</t>
  </si>
  <si>
    <t>QEF</t>
  </si>
  <si>
    <t>TFG</t>
  </si>
  <si>
    <t>TEG</t>
  </si>
  <si>
    <t>QFG</t>
  </si>
  <si>
    <t>QEG</t>
  </si>
  <si>
    <t>☆☆☆☆(優先),メタノール,ハイブリット</t>
    <rPh sb="5" eb="7">
      <t>ユウセン</t>
    </rPh>
    <phoneticPr fontId="4"/>
  </si>
  <si>
    <t>☆☆☆☆(優先),メタノール</t>
    <rPh sb="5" eb="7">
      <t>ユウセン</t>
    </rPh>
    <phoneticPr fontId="4"/>
  </si>
  <si>
    <t>QHE</t>
  </si>
  <si>
    <t>メタノール</t>
  </si>
  <si>
    <t>QGE</t>
  </si>
  <si>
    <t>QHF</t>
  </si>
  <si>
    <t>QGF</t>
  </si>
  <si>
    <t>QHG</t>
  </si>
  <si>
    <t>QGG</t>
  </si>
  <si>
    <t>THG</t>
  </si>
  <si>
    <t>TGG</t>
  </si>
  <si>
    <t>QBA</t>
  </si>
  <si>
    <t>乗用車</t>
  </si>
  <si>
    <t>全て</t>
  </si>
  <si>
    <t>QAA</t>
  </si>
  <si>
    <t>新☆(優先）,ハイブリット</t>
    <rPh sb="0" eb="1">
      <t>シン</t>
    </rPh>
    <rPh sb="3" eb="5">
      <t>ユウセン</t>
    </rPh>
    <phoneticPr fontId="4"/>
  </si>
  <si>
    <t>QLA</t>
  </si>
  <si>
    <t>新☆(優先),プラグインハイブリット</t>
    <rPh sb="0" eb="1">
      <t>シン</t>
    </rPh>
    <rPh sb="3" eb="5">
      <t>ユウセン</t>
    </rPh>
    <phoneticPr fontId="4"/>
  </si>
  <si>
    <t>FDA</t>
  </si>
  <si>
    <t>FCA</t>
  </si>
  <si>
    <t>FMA</t>
  </si>
  <si>
    <t>QDA</t>
  </si>
  <si>
    <t>QCA</t>
  </si>
  <si>
    <t>QMA</t>
  </si>
  <si>
    <t>QFA</t>
  </si>
  <si>
    <t>QEA</t>
  </si>
  <si>
    <t>新☆（優先）,ハイブリット</t>
    <rPh sb="0" eb="1">
      <t>シン</t>
    </rPh>
    <rPh sb="3" eb="5">
      <t>ユウセン</t>
    </rPh>
    <phoneticPr fontId="4"/>
  </si>
  <si>
    <t>QHA</t>
  </si>
  <si>
    <t>QGA</t>
  </si>
  <si>
    <t>電気</t>
  </si>
  <si>
    <t>トラック</t>
  </si>
  <si>
    <t>バス</t>
  </si>
  <si>
    <t>燃料電池</t>
  </si>
  <si>
    <t>ゴム製品製造業</t>
    <rPh sb="2" eb="4">
      <t>セイヒン</t>
    </rPh>
    <rPh sb="4" eb="7">
      <t>セイゾウギョウ</t>
    </rPh>
    <phoneticPr fontId="4"/>
  </si>
  <si>
    <t>なめし革・同製品・毛皮製造業</t>
    <rPh sb="3" eb="4">
      <t>カワ</t>
    </rPh>
    <rPh sb="5" eb="6">
      <t>ドウ</t>
    </rPh>
    <rPh sb="6" eb="8">
      <t>セイヒン</t>
    </rPh>
    <rPh sb="9" eb="11">
      <t>ケガワ</t>
    </rPh>
    <rPh sb="11" eb="14">
      <t>セイゾウギョウ</t>
    </rPh>
    <phoneticPr fontId="4"/>
  </si>
  <si>
    <t>番　号</t>
    <phoneticPr fontId="4"/>
  </si>
  <si>
    <t xml:space="preserve">  ＦＡＸ</t>
    <phoneticPr fontId="4"/>
  </si>
  <si>
    <t>マイクロバス</t>
    <phoneticPr fontId="4"/>
  </si>
  <si>
    <t>燃料</t>
    <rPh sb="0" eb="2">
      <t>ネンリョウ</t>
    </rPh>
    <phoneticPr fontId="4"/>
  </si>
  <si>
    <t>[シートについて]</t>
    <phoneticPr fontId="4"/>
  </si>
  <si>
    <t>[セルの記載について]</t>
    <rPh sb="4" eb="6">
      <t>キサイ</t>
    </rPh>
    <phoneticPr fontId="4"/>
  </si>
  <si>
    <t>分類番号(※2)・・・500</t>
    <rPh sb="0" eb="2">
      <t>ブンルイ</t>
    </rPh>
    <rPh sb="2" eb="4">
      <t>バンゴウ</t>
    </rPh>
    <phoneticPr fontId="4"/>
  </si>
  <si>
    <t>低排出
ガス
レベル</t>
    <rPh sb="0" eb="1">
      <t>テイ</t>
    </rPh>
    <rPh sb="1" eb="3">
      <t>ハイシュツ</t>
    </rPh>
    <phoneticPr fontId="4"/>
  </si>
  <si>
    <t>新☆☆☆</t>
    <rPh sb="0" eb="1">
      <t>シン</t>
    </rPh>
    <phoneticPr fontId="4"/>
  </si>
  <si>
    <t>新☆☆☆☆</t>
    <rPh sb="0" eb="1">
      <t>シン</t>
    </rPh>
    <phoneticPr fontId="4"/>
  </si>
  <si>
    <t>小型貨物</t>
    <rPh sb="0" eb="2">
      <t>コガタ</t>
    </rPh>
    <rPh sb="2" eb="4">
      <t>カモツ</t>
    </rPh>
    <phoneticPr fontId="4"/>
  </si>
  <si>
    <t>ナンバー識別</t>
    <rPh sb="4" eb="6">
      <t>シキベツ</t>
    </rPh>
    <phoneticPr fontId="4"/>
  </si>
  <si>
    <t>乗用</t>
    <rPh sb="0" eb="2">
      <t>ジョウヨウ</t>
    </rPh>
    <phoneticPr fontId="4"/>
  </si>
  <si>
    <t>車種識別</t>
    <rPh sb="0" eb="2">
      <t>シャシュ</t>
    </rPh>
    <rPh sb="2" eb="4">
      <t>シキベツ</t>
    </rPh>
    <phoneticPr fontId="4"/>
  </si>
  <si>
    <t>A1</t>
    <phoneticPr fontId="4"/>
  </si>
  <si>
    <t>判定</t>
    <rPh sb="0" eb="2">
      <t>ハンテイ</t>
    </rPh>
    <phoneticPr fontId="4"/>
  </si>
  <si>
    <t>窯業・土石製品製造業</t>
    <rPh sb="0" eb="2">
      <t>ヨウギョウ</t>
    </rPh>
    <rPh sb="3" eb="5">
      <t>ドセキ</t>
    </rPh>
    <rPh sb="5" eb="7">
      <t>セイヒン</t>
    </rPh>
    <rPh sb="7" eb="10">
      <t>セイゾウギョウ</t>
    </rPh>
    <phoneticPr fontId="4"/>
  </si>
  <si>
    <t>鉄鋼業</t>
    <rPh sb="0" eb="2">
      <t>テッコウ</t>
    </rPh>
    <rPh sb="2" eb="3">
      <t>ギョウ</t>
    </rPh>
    <phoneticPr fontId="4"/>
  </si>
  <si>
    <t>非鉄金属製造業</t>
    <rPh sb="0" eb="2">
      <t>ヒテツ</t>
    </rPh>
    <rPh sb="2" eb="4">
      <t>キンゾク</t>
    </rPh>
    <rPh sb="4" eb="7">
      <t>セイゾウギョウ</t>
    </rPh>
    <phoneticPr fontId="4"/>
  </si>
  <si>
    <t>金属製品製造業</t>
    <rPh sb="0" eb="2">
      <t>キンゾク</t>
    </rPh>
    <rPh sb="2" eb="4">
      <t>セイヒン</t>
    </rPh>
    <rPh sb="4" eb="7">
      <t>セイゾウギョウ</t>
    </rPh>
    <phoneticPr fontId="4"/>
  </si>
  <si>
    <t>使用の本拠(※1)・・・千葉</t>
    <rPh sb="0" eb="2">
      <t>シヨウ</t>
    </rPh>
    <rPh sb="3" eb="5">
      <t>ホンキョ</t>
    </rPh>
    <rPh sb="12" eb="14">
      <t>チバ</t>
    </rPh>
    <phoneticPr fontId="4"/>
  </si>
  <si>
    <t>（法人その他の団体にあっては、主たる事務所の所在地、名称及び代表者の氏名）</t>
    <phoneticPr fontId="4"/>
  </si>
  <si>
    <t>新☆</t>
    <rPh sb="0" eb="1">
      <t>シン</t>
    </rPh>
    <phoneticPr fontId="4"/>
  </si>
  <si>
    <r>
      <t>貨物～</t>
    </r>
    <r>
      <rPr>
        <sz val="11"/>
        <rFont val="ＭＳ Ｐゴシック"/>
        <family val="3"/>
        <charset val="128"/>
      </rPr>
      <t>1.7t</t>
    </r>
    <r>
      <rPr>
        <sz val="11"/>
        <rFont val="ＭＳ Ｐゴシック"/>
        <family val="3"/>
        <charset val="128"/>
      </rPr>
      <t>(電気</t>
    </r>
    <r>
      <rPr>
        <sz val="11"/>
        <rFont val="ＭＳ Ｐゴシック"/>
        <family val="3"/>
        <charset val="128"/>
      </rPr>
      <t>)</t>
    </r>
    <rPh sb="0" eb="2">
      <t>カモツ</t>
    </rPh>
    <rPh sb="8" eb="10">
      <t>デンキ</t>
    </rPh>
    <phoneticPr fontId="4"/>
  </si>
  <si>
    <r>
      <t>貨物</t>
    </r>
    <r>
      <rPr>
        <sz val="11"/>
        <rFont val="ＭＳ Ｐゴシック"/>
        <family val="3"/>
        <charset val="128"/>
      </rPr>
      <t>1.7～2.5t</t>
    </r>
    <r>
      <rPr>
        <sz val="11"/>
        <rFont val="ＭＳ Ｐゴシック"/>
        <family val="3"/>
        <charset val="128"/>
      </rPr>
      <t>(電気</t>
    </r>
    <r>
      <rPr>
        <sz val="11"/>
        <rFont val="ＭＳ Ｐゴシック"/>
        <family val="3"/>
        <charset val="128"/>
      </rPr>
      <t>)</t>
    </r>
    <rPh sb="0" eb="2">
      <t>カモツ</t>
    </rPh>
    <rPh sb="11" eb="13">
      <t>デンキ</t>
    </rPh>
    <phoneticPr fontId="4"/>
  </si>
  <si>
    <r>
      <t>貨物</t>
    </r>
    <r>
      <rPr>
        <sz val="11"/>
        <rFont val="ＭＳ Ｐゴシック"/>
        <family val="3"/>
        <charset val="128"/>
      </rPr>
      <t>2.5～3.5t</t>
    </r>
    <r>
      <rPr>
        <sz val="11"/>
        <rFont val="ＭＳ Ｐゴシック"/>
        <family val="3"/>
        <charset val="128"/>
      </rPr>
      <t>(電気</t>
    </r>
    <r>
      <rPr>
        <sz val="11"/>
        <rFont val="ＭＳ Ｐゴシック"/>
        <family val="3"/>
        <charset val="128"/>
      </rPr>
      <t>)</t>
    </r>
    <rPh sb="0" eb="1">
      <t>カ</t>
    </rPh>
    <rPh sb="1" eb="2">
      <t>ブツ</t>
    </rPh>
    <rPh sb="11" eb="13">
      <t>デンキ</t>
    </rPh>
    <phoneticPr fontId="4"/>
  </si>
  <si>
    <r>
      <t>貨物</t>
    </r>
    <r>
      <rPr>
        <sz val="11"/>
        <rFont val="ＭＳ Ｐゴシック"/>
        <family val="3"/>
        <charset val="128"/>
      </rPr>
      <t>3.5t～</t>
    </r>
    <r>
      <rPr>
        <sz val="11"/>
        <rFont val="ＭＳ Ｐゴシック"/>
        <family val="3"/>
        <charset val="128"/>
      </rPr>
      <t>(電気</t>
    </r>
    <r>
      <rPr>
        <sz val="11"/>
        <rFont val="ＭＳ Ｐゴシック"/>
        <family val="3"/>
        <charset val="128"/>
      </rPr>
      <t>)</t>
    </r>
    <rPh sb="0" eb="2">
      <t>カモツ</t>
    </rPh>
    <rPh sb="8" eb="10">
      <t>デンキ</t>
    </rPh>
    <phoneticPr fontId="4"/>
  </si>
  <si>
    <t>物流施設の高度化、
及び物流拠点の整備等</t>
    <rPh sb="10" eb="11">
      <t>オヨ</t>
    </rPh>
    <phoneticPr fontId="4"/>
  </si>
  <si>
    <t>情報通信機械器具製造業</t>
    <rPh sb="0" eb="2">
      <t>ジョウホウ</t>
    </rPh>
    <rPh sb="2" eb="4">
      <t>ツウシン</t>
    </rPh>
    <rPh sb="4" eb="6">
      <t>キカイ</t>
    </rPh>
    <rPh sb="6" eb="8">
      <t>キグ</t>
    </rPh>
    <rPh sb="8" eb="11">
      <t>セイゾウギョウ</t>
    </rPh>
    <phoneticPr fontId="4"/>
  </si>
  <si>
    <t>輸送用機械器具製造業</t>
    <rPh sb="0" eb="3">
      <t>ユソウヨウ</t>
    </rPh>
    <rPh sb="3" eb="5">
      <t>キカイ</t>
    </rPh>
    <rPh sb="5" eb="7">
      <t>キグ</t>
    </rPh>
    <rPh sb="7" eb="10">
      <t>セイゾウギョウ</t>
    </rPh>
    <phoneticPr fontId="4"/>
  </si>
  <si>
    <t>その他の製造業</t>
    <rPh sb="2" eb="3">
      <t>タ</t>
    </rPh>
    <rPh sb="4" eb="7">
      <t>セイゾウギョウ</t>
    </rPh>
    <phoneticPr fontId="4"/>
  </si>
  <si>
    <t>電気業</t>
    <rPh sb="0" eb="2">
      <t>デンキ</t>
    </rPh>
    <rPh sb="2" eb="3">
      <t>ギョウ</t>
    </rPh>
    <phoneticPr fontId="4"/>
  </si>
  <si>
    <t>ガス業</t>
    <rPh sb="2" eb="3">
      <t>ギョウ</t>
    </rPh>
    <phoneticPr fontId="4"/>
  </si>
  <si>
    <t>漁業（水産養殖業を除く）</t>
    <rPh sb="0" eb="2">
      <t>ギョギョウ</t>
    </rPh>
    <rPh sb="3" eb="5">
      <t>スイサン</t>
    </rPh>
    <rPh sb="5" eb="7">
      <t>ヨウショク</t>
    </rPh>
    <rPh sb="7" eb="8">
      <t>ギョウ</t>
    </rPh>
    <rPh sb="9" eb="10">
      <t>ノゾ</t>
    </rPh>
    <phoneticPr fontId="4"/>
  </si>
  <si>
    <t>鉱業、採石業、砂利採取業</t>
    <rPh sb="0" eb="2">
      <t>コウギョウ</t>
    </rPh>
    <rPh sb="3" eb="5">
      <t>サイセキ</t>
    </rPh>
    <rPh sb="5" eb="6">
      <t>ギョウ</t>
    </rPh>
    <rPh sb="7" eb="9">
      <t>ジャリ</t>
    </rPh>
    <rPh sb="9" eb="12">
      <t>サイシュギョウ</t>
    </rPh>
    <phoneticPr fontId="4"/>
  </si>
  <si>
    <t>はん用機械器具製造業</t>
    <rPh sb="2" eb="3">
      <t>ヨウ</t>
    </rPh>
    <rPh sb="3" eb="5">
      <t>キカイ</t>
    </rPh>
    <rPh sb="5" eb="7">
      <t>キグ</t>
    </rPh>
    <rPh sb="7" eb="10">
      <t>セイゾウギョウ</t>
    </rPh>
    <phoneticPr fontId="4"/>
  </si>
  <si>
    <t>生産用機械器具製造業</t>
    <rPh sb="0" eb="2">
      <t>セイサン</t>
    </rPh>
    <rPh sb="2" eb="3">
      <t>ヨウ</t>
    </rPh>
    <rPh sb="3" eb="5">
      <t>キカイ</t>
    </rPh>
    <rPh sb="5" eb="7">
      <t>キグ</t>
    </rPh>
    <rPh sb="7" eb="10">
      <t>セイゾウギョウ</t>
    </rPh>
    <phoneticPr fontId="4"/>
  </si>
  <si>
    <t>業務用機械器具製造業</t>
    <rPh sb="0" eb="3">
      <t>ギョウムヨウ</t>
    </rPh>
    <rPh sb="3" eb="5">
      <t>キカイ</t>
    </rPh>
    <rPh sb="5" eb="7">
      <t>キグ</t>
    </rPh>
    <rPh sb="7" eb="10">
      <t>セイゾウギョウ</t>
    </rPh>
    <phoneticPr fontId="4"/>
  </si>
  <si>
    <t>電子部品・デバイス・電子回路製造業</t>
    <rPh sb="0" eb="2">
      <t>デンシ</t>
    </rPh>
    <rPh sb="2" eb="4">
      <t>ブヒン</t>
    </rPh>
    <rPh sb="10" eb="12">
      <t>デンシ</t>
    </rPh>
    <rPh sb="12" eb="14">
      <t>カイロ</t>
    </rPh>
    <rPh sb="14" eb="17">
      <t>セイゾウギョウ</t>
    </rPh>
    <phoneticPr fontId="4"/>
  </si>
  <si>
    <t>電気機械器具製造業</t>
    <rPh sb="0" eb="2">
      <t>デンキ</t>
    </rPh>
    <rPh sb="2" eb="4">
      <t>キカイ</t>
    </rPh>
    <rPh sb="4" eb="6">
      <t>キグ</t>
    </rPh>
    <rPh sb="6" eb="9">
      <t>セイゾウギョウ</t>
    </rPh>
    <phoneticPr fontId="4"/>
  </si>
  <si>
    <t>郵便業（信書便事業を含む）</t>
    <rPh sb="0" eb="2">
      <t>ユウビン</t>
    </rPh>
    <rPh sb="2" eb="3">
      <t>ギョウ</t>
    </rPh>
    <rPh sb="4" eb="6">
      <t>シンショ</t>
    </rPh>
    <rPh sb="6" eb="7">
      <t>ビン</t>
    </rPh>
    <rPh sb="7" eb="9">
      <t>ジギョウ</t>
    </rPh>
    <rPh sb="10" eb="11">
      <t>フク</t>
    </rPh>
    <phoneticPr fontId="4"/>
  </si>
  <si>
    <t>各種商品卸売業</t>
    <rPh sb="0" eb="2">
      <t>カクシュ</t>
    </rPh>
    <rPh sb="2" eb="4">
      <t>ショウヒン</t>
    </rPh>
    <rPh sb="4" eb="7">
      <t>オロシウリギョウ</t>
    </rPh>
    <phoneticPr fontId="4"/>
  </si>
  <si>
    <t>繊維・衣服等卸売業</t>
    <rPh sb="0" eb="2">
      <t>センイ</t>
    </rPh>
    <rPh sb="3" eb="5">
      <t>イフク</t>
    </rPh>
    <rPh sb="5" eb="6">
      <t>トウ</t>
    </rPh>
    <rPh sb="6" eb="9">
      <t>オロシウリギョウ</t>
    </rPh>
    <phoneticPr fontId="4"/>
  </si>
  <si>
    <t>飲食料品卸売業</t>
    <rPh sb="0" eb="1">
      <t>ノ</t>
    </rPh>
    <rPh sb="1" eb="4">
      <t>ショクリョウヒン</t>
    </rPh>
    <rPh sb="4" eb="7">
      <t>オロシウリギョウ</t>
    </rPh>
    <phoneticPr fontId="4"/>
  </si>
  <si>
    <t>機械器具卸売業</t>
    <rPh sb="0" eb="2">
      <t>キカイ</t>
    </rPh>
    <rPh sb="2" eb="4">
      <t>キグ</t>
    </rPh>
    <rPh sb="4" eb="7">
      <t>オロシウリギョウ</t>
    </rPh>
    <phoneticPr fontId="4"/>
  </si>
  <si>
    <t>その他の卸売業</t>
    <rPh sb="2" eb="3">
      <t>タ</t>
    </rPh>
    <rPh sb="4" eb="7">
      <t>オロシウリギョウ</t>
    </rPh>
    <phoneticPr fontId="4"/>
  </si>
  <si>
    <t>各種商品小売業</t>
    <rPh sb="0" eb="2">
      <t>カクシュ</t>
    </rPh>
    <rPh sb="2" eb="4">
      <t>ショウヒン</t>
    </rPh>
    <rPh sb="4" eb="7">
      <t>コウリギョウ</t>
    </rPh>
    <phoneticPr fontId="4"/>
  </si>
  <si>
    <t>織物・衣服・身の回り品小売業</t>
    <rPh sb="0" eb="2">
      <t>オリモノ</t>
    </rPh>
    <rPh sb="3" eb="5">
      <t>イフク</t>
    </rPh>
    <rPh sb="6" eb="7">
      <t>ミ</t>
    </rPh>
    <rPh sb="8" eb="9">
      <t>マワ</t>
    </rPh>
    <rPh sb="10" eb="11">
      <t>ヒン</t>
    </rPh>
    <rPh sb="11" eb="14">
      <t>コウリギョウ</t>
    </rPh>
    <phoneticPr fontId="4"/>
  </si>
  <si>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4"/>
  </si>
  <si>
    <t>飲食料品小売業</t>
    <rPh sb="0" eb="2">
      <t>インショク</t>
    </rPh>
    <rPh sb="2" eb="3">
      <t>リョウ</t>
    </rPh>
    <rPh sb="3" eb="4">
      <t>ヒン</t>
    </rPh>
    <rPh sb="4" eb="7">
      <t>コウリギョウ</t>
    </rPh>
    <phoneticPr fontId="4"/>
  </si>
  <si>
    <t>機械器具小売業</t>
    <rPh sb="0" eb="2">
      <t>キカイ</t>
    </rPh>
    <rPh sb="2" eb="4">
      <t>キグ</t>
    </rPh>
    <rPh sb="4" eb="7">
      <t>コウリギョウ</t>
    </rPh>
    <phoneticPr fontId="4"/>
  </si>
  <si>
    <t>その他の小売業</t>
    <rPh sb="2" eb="3">
      <t>タ</t>
    </rPh>
    <rPh sb="4" eb="7">
      <t>コウリギョウ</t>
    </rPh>
    <phoneticPr fontId="4"/>
  </si>
  <si>
    <t>無店舗小売業</t>
    <rPh sb="0" eb="3">
      <t>ムテンポ</t>
    </rPh>
    <rPh sb="3" eb="6">
      <t>コウリギョウ</t>
    </rPh>
    <phoneticPr fontId="4"/>
  </si>
  <si>
    <t>銀行業</t>
    <rPh sb="0" eb="3">
      <t>ギンコウギョウ</t>
    </rPh>
    <phoneticPr fontId="4"/>
  </si>
  <si>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4"/>
  </si>
  <si>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4"/>
  </si>
  <si>
    <t>補助的金融業等</t>
    <rPh sb="0" eb="3">
      <t>ホジョテキ</t>
    </rPh>
    <rPh sb="3" eb="6">
      <t>キンユウギョウ</t>
    </rPh>
    <rPh sb="6" eb="7">
      <t>トウ</t>
    </rPh>
    <phoneticPr fontId="4"/>
  </si>
  <si>
    <t>物品賃貸業</t>
    <rPh sb="0" eb="2">
      <t>ブッピン</t>
    </rPh>
    <rPh sb="2" eb="5">
      <t>チンタイギョウ</t>
    </rPh>
    <phoneticPr fontId="4"/>
  </si>
  <si>
    <t>学術・開発研究機関</t>
    <rPh sb="0" eb="2">
      <t>ガクジュツ</t>
    </rPh>
    <rPh sb="3" eb="5">
      <t>カイハツ</t>
    </rPh>
    <rPh sb="5" eb="7">
      <t>ケンキュウ</t>
    </rPh>
    <rPh sb="7" eb="9">
      <t>キカン</t>
    </rPh>
    <phoneticPr fontId="4"/>
  </si>
  <si>
    <t>専門サービス業（他に分類されないもの）</t>
    <rPh sb="0" eb="2">
      <t>センモン</t>
    </rPh>
    <rPh sb="6" eb="7">
      <t>ギョウ</t>
    </rPh>
    <rPh sb="8" eb="9">
      <t>ホカ</t>
    </rPh>
    <rPh sb="10" eb="12">
      <t>ブンルイ</t>
    </rPh>
    <phoneticPr fontId="4"/>
  </si>
  <si>
    <t>広告業</t>
    <rPh sb="0" eb="2">
      <t>コウコク</t>
    </rPh>
    <rPh sb="2" eb="3">
      <t>ギョウ</t>
    </rPh>
    <phoneticPr fontId="4"/>
  </si>
  <si>
    <t>技術サービス業（他に分類されないもの）</t>
    <rPh sb="0" eb="2">
      <t>ギジュツ</t>
    </rPh>
    <rPh sb="6" eb="7">
      <t>ギョウ</t>
    </rPh>
    <rPh sb="8" eb="9">
      <t>ホカ</t>
    </rPh>
    <rPh sb="10" eb="12">
      <t>ブンルイ</t>
    </rPh>
    <phoneticPr fontId="4"/>
  </si>
  <si>
    <t>宿泊業</t>
    <rPh sb="0" eb="2">
      <t>シュクハク</t>
    </rPh>
    <rPh sb="2" eb="3">
      <t>ギョウ</t>
    </rPh>
    <phoneticPr fontId="4"/>
  </si>
  <si>
    <t>飲食店</t>
    <rPh sb="0" eb="2">
      <t>インショク</t>
    </rPh>
    <rPh sb="2" eb="3">
      <t>テン</t>
    </rPh>
    <phoneticPr fontId="4"/>
  </si>
  <si>
    <t>持ち帰り・配達飲食サービス業</t>
    <rPh sb="0" eb="1">
      <t>モ</t>
    </rPh>
    <rPh sb="2" eb="3">
      <t>カエ</t>
    </rPh>
    <rPh sb="5" eb="7">
      <t>ハイタツ</t>
    </rPh>
    <rPh sb="7" eb="9">
      <t>インショク</t>
    </rPh>
    <rPh sb="13" eb="14">
      <t>ギョウ</t>
    </rPh>
    <phoneticPr fontId="4"/>
  </si>
  <si>
    <t>洗濯・理容・美容・浴場業</t>
    <rPh sb="0" eb="2">
      <t>センタク</t>
    </rPh>
    <rPh sb="3" eb="5">
      <t>リヨウ</t>
    </rPh>
    <rPh sb="6" eb="8">
      <t>ビヨウ</t>
    </rPh>
    <rPh sb="9" eb="11">
      <t>ヨクジョウ</t>
    </rPh>
    <rPh sb="11" eb="12">
      <t>ギョウ</t>
    </rPh>
    <phoneticPr fontId="4"/>
  </si>
  <si>
    <t>その他の生活関連サービス業</t>
    <rPh sb="2" eb="3">
      <t>タ</t>
    </rPh>
    <rPh sb="4" eb="6">
      <t>セイカツ</t>
    </rPh>
    <rPh sb="6" eb="8">
      <t>カンレン</t>
    </rPh>
    <rPh sb="12" eb="13">
      <t>ギョウ</t>
    </rPh>
    <phoneticPr fontId="4"/>
  </si>
  <si>
    <t>娯楽業</t>
    <rPh sb="0" eb="3">
      <t>ゴラクギョウ</t>
    </rPh>
    <phoneticPr fontId="4"/>
  </si>
  <si>
    <t>学校教育</t>
    <rPh sb="0" eb="2">
      <t>ガッコウ</t>
    </rPh>
    <rPh sb="2" eb="4">
      <t>キョウイク</t>
    </rPh>
    <phoneticPr fontId="4"/>
  </si>
  <si>
    <t>その他の教育、学習支援業</t>
    <rPh sb="2" eb="3">
      <t>タ</t>
    </rPh>
    <rPh sb="4" eb="6">
      <t>キョウイク</t>
    </rPh>
    <rPh sb="7" eb="9">
      <t>ガクシュウ</t>
    </rPh>
    <rPh sb="9" eb="11">
      <t>シエン</t>
    </rPh>
    <rPh sb="11" eb="12">
      <t>ギョウ</t>
    </rPh>
    <phoneticPr fontId="4"/>
  </si>
  <si>
    <t>医療業</t>
    <rPh sb="0" eb="2">
      <t>イリョウ</t>
    </rPh>
    <rPh sb="2" eb="3">
      <t>ギョウ</t>
    </rPh>
    <phoneticPr fontId="4"/>
  </si>
  <si>
    <t>保健衛生</t>
    <rPh sb="0" eb="2">
      <t>ホケン</t>
    </rPh>
    <rPh sb="2" eb="4">
      <t>エイセイ</t>
    </rPh>
    <phoneticPr fontId="4"/>
  </si>
  <si>
    <t>社会保険・社会福祉・介護事業</t>
    <rPh sb="0" eb="2">
      <t>シャカイ</t>
    </rPh>
    <rPh sb="2" eb="4">
      <t>ホケン</t>
    </rPh>
    <rPh sb="5" eb="7">
      <t>シャカイ</t>
    </rPh>
    <rPh sb="7" eb="9">
      <t>フクシ</t>
    </rPh>
    <rPh sb="10" eb="12">
      <t>カイゴ</t>
    </rPh>
    <rPh sb="12" eb="14">
      <t>ジギョウ</t>
    </rPh>
    <phoneticPr fontId="4"/>
  </si>
  <si>
    <t>郵便局</t>
    <rPh sb="0" eb="3">
      <t>ユウビンキョク</t>
    </rPh>
    <phoneticPr fontId="4"/>
  </si>
  <si>
    <t>協同組合（他に分類されないもの）</t>
    <rPh sb="0" eb="2">
      <t>キョウドウ</t>
    </rPh>
    <rPh sb="2" eb="4">
      <t>クミアイ</t>
    </rPh>
    <rPh sb="5" eb="6">
      <t>ホカ</t>
    </rPh>
    <rPh sb="7" eb="9">
      <t>ブンルイ</t>
    </rPh>
    <phoneticPr fontId="4"/>
  </si>
  <si>
    <t>廃棄物処理業</t>
    <rPh sb="0" eb="3">
      <t>ハイキブツ</t>
    </rPh>
    <rPh sb="3" eb="5">
      <t>ショリ</t>
    </rPh>
    <rPh sb="5" eb="6">
      <t>ギョウ</t>
    </rPh>
    <phoneticPr fontId="4"/>
  </si>
  <si>
    <t>自動車整備業</t>
    <rPh sb="0" eb="3">
      <t>ジドウシャ</t>
    </rPh>
    <rPh sb="3" eb="5">
      <t>セイビ</t>
    </rPh>
    <rPh sb="5" eb="6">
      <t>ギョウ</t>
    </rPh>
    <phoneticPr fontId="4"/>
  </si>
  <si>
    <t>職業紹介・労働者派遣業</t>
    <rPh sb="0" eb="2">
      <t>ショクギョウ</t>
    </rPh>
    <rPh sb="2" eb="4">
      <t>ショウカイ</t>
    </rPh>
    <rPh sb="5" eb="8">
      <t>ロウドウシャ</t>
    </rPh>
    <rPh sb="8" eb="10">
      <t>ハケン</t>
    </rPh>
    <rPh sb="10" eb="11">
      <t>ギョウ</t>
    </rPh>
    <phoneticPr fontId="4"/>
  </si>
  <si>
    <t>その他の事業サービス業</t>
    <rPh sb="2" eb="3">
      <t>タ</t>
    </rPh>
    <rPh sb="4" eb="6">
      <t>ジギョウ</t>
    </rPh>
    <rPh sb="10" eb="11">
      <t>ギョウ</t>
    </rPh>
    <phoneticPr fontId="4"/>
  </si>
  <si>
    <t>政治・経済・文化団体</t>
    <rPh sb="0" eb="2">
      <t>セイジ</t>
    </rPh>
    <rPh sb="3" eb="5">
      <t>ケイザイ</t>
    </rPh>
    <rPh sb="6" eb="8">
      <t>ブンカ</t>
    </rPh>
    <rPh sb="8" eb="10">
      <t>ダンタイ</t>
    </rPh>
    <phoneticPr fontId="4"/>
  </si>
  <si>
    <t>宗教</t>
    <rPh sb="0" eb="2">
      <t>シュウキョウ</t>
    </rPh>
    <phoneticPr fontId="4"/>
  </si>
  <si>
    <t>その他のサービス業</t>
    <rPh sb="2" eb="3">
      <t>タ</t>
    </rPh>
    <rPh sb="8" eb="9">
      <t>ギョウ</t>
    </rPh>
    <phoneticPr fontId="4"/>
  </si>
  <si>
    <t>外国公務</t>
    <rPh sb="0" eb="2">
      <t>ガイコク</t>
    </rPh>
    <rPh sb="2" eb="4">
      <t>コウム</t>
    </rPh>
    <phoneticPr fontId="4"/>
  </si>
  <si>
    <t>国家公務</t>
    <rPh sb="0" eb="2">
      <t>コッカ</t>
    </rPh>
    <rPh sb="2" eb="4">
      <t>コウム</t>
    </rPh>
    <phoneticPr fontId="4"/>
  </si>
  <si>
    <t>地方公務</t>
    <rPh sb="0" eb="2">
      <t>チホウ</t>
    </rPh>
    <rPh sb="2" eb="4">
      <t>コウム</t>
    </rPh>
    <phoneticPr fontId="4"/>
  </si>
  <si>
    <t>分類不能の産業</t>
    <rPh sb="0" eb="2">
      <t>ブンルイ</t>
    </rPh>
    <rPh sb="2" eb="4">
      <t>フノウ</t>
    </rPh>
    <rPh sb="5" eb="7">
      <t>サンギョウ</t>
    </rPh>
    <phoneticPr fontId="4"/>
  </si>
  <si>
    <t>保険業（保険媒介代理業、保険サービス業を含む）</t>
    <phoneticPr fontId="4"/>
  </si>
  <si>
    <t>繊維工業</t>
    <rPh sb="0" eb="2">
      <t>センイ</t>
    </rPh>
    <rPh sb="2" eb="4">
      <t>コウギョウ</t>
    </rPh>
    <phoneticPr fontId="4"/>
  </si>
  <si>
    <t>協同組織金融業</t>
    <rPh sb="0" eb="2">
      <t>キョウドウ</t>
    </rPh>
    <rPh sb="2" eb="4">
      <t>ソシキ</t>
    </rPh>
    <rPh sb="4" eb="7">
      <t>キンユウギョウ</t>
    </rPh>
    <phoneticPr fontId="4"/>
  </si>
  <si>
    <t>機械等修理業（別掲を除く）</t>
    <rPh sb="0" eb="3">
      <t>キカイトウ</t>
    </rPh>
    <rPh sb="3" eb="5">
      <t>シュウリ</t>
    </rPh>
    <rPh sb="5" eb="6">
      <t>ギョウ</t>
    </rPh>
    <rPh sb="7" eb="9">
      <t>ベッケイ</t>
    </rPh>
    <rPh sb="10" eb="11">
      <t>ノゾ</t>
    </rPh>
    <phoneticPr fontId="4"/>
  </si>
  <si>
    <t>H</t>
    <phoneticPr fontId="4"/>
  </si>
  <si>
    <t>S</t>
    <phoneticPr fontId="4"/>
  </si>
  <si>
    <t>－</t>
  </si>
  <si>
    <t>計画の有無</t>
    <rPh sb="0" eb="2">
      <t>ケイカク</t>
    </rPh>
    <rPh sb="3" eb="5">
      <t>ウム</t>
    </rPh>
    <phoneticPr fontId="4"/>
  </si>
  <si>
    <t>計画項目</t>
    <rPh sb="0" eb="2">
      <t>ケイカク</t>
    </rPh>
    <rPh sb="2" eb="4">
      <t>コウモク</t>
    </rPh>
    <phoneticPr fontId="4"/>
  </si>
  <si>
    <t>PDG</t>
  </si>
  <si>
    <t>SKG</t>
  </si>
  <si>
    <t>(改)バス貨物3.5t～(LPG)</t>
  </si>
  <si>
    <t>ガL3</t>
  </si>
  <si>
    <t>ガL1</t>
  </si>
  <si>
    <t>ガL2</t>
  </si>
  <si>
    <t>TSG</t>
  </si>
  <si>
    <t>ハ</t>
  </si>
  <si>
    <t>QTG</t>
  </si>
  <si>
    <t>(改)バス貨物3.5t～(ガソリン)</t>
  </si>
  <si>
    <t>ハイブリット</t>
  </si>
  <si>
    <t>☆</t>
  </si>
  <si>
    <t>☆☆</t>
  </si>
  <si>
    <t>☆☆☆</t>
  </si>
  <si>
    <t>ABE</t>
  </si>
  <si>
    <t>AAE</t>
  </si>
  <si>
    <t>Pハ</t>
  </si>
  <si>
    <t>LBE</t>
  </si>
  <si>
    <t>LAE</t>
  </si>
  <si>
    <t>LLE</t>
  </si>
  <si>
    <t>MBE</t>
  </si>
  <si>
    <t>MAE</t>
  </si>
  <si>
    <t>MLE</t>
  </si>
  <si>
    <t>RBE</t>
  </si>
  <si>
    <t>RAE</t>
  </si>
  <si>
    <t>RLE</t>
  </si>
  <si>
    <t>QLE</t>
  </si>
  <si>
    <t>H30</t>
  </si>
  <si>
    <t>3BE</t>
  </si>
  <si>
    <t>3AE</t>
  </si>
  <si>
    <t>3LE</t>
  </si>
  <si>
    <t>4BE</t>
  </si>
  <si>
    <t>4AE</t>
  </si>
  <si>
    <t>4LE</t>
  </si>
  <si>
    <t>5BE</t>
  </si>
  <si>
    <t>5AE</t>
  </si>
  <si>
    <t>5LE</t>
  </si>
  <si>
    <t>6BE</t>
  </si>
  <si>
    <t>ガL4</t>
  </si>
  <si>
    <t>6AE</t>
  </si>
  <si>
    <t>6LE</t>
  </si>
  <si>
    <t>ABF</t>
  </si>
  <si>
    <t>AAF</t>
  </si>
  <si>
    <t>ALF</t>
  </si>
  <si>
    <t>CLF</t>
  </si>
  <si>
    <t>DLF</t>
  </si>
  <si>
    <t>LBF</t>
  </si>
  <si>
    <t>LAF</t>
  </si>
  <si>
    <t>LLF</t>
  </si>
  <si>
    <t>MBF</t>
  </si>
  <si>
    <t>MAF</t>
  </si>
  <si>
    <t>MLF</t>
  </si>
  <si>
    <t>RBF</t>
  </si>
  <si>
    <t>RAF</t>
  </si>
  <si>
    <t>RLF</t>
  </si>
  <si>
    <t>QLF</t>
  </si>
  <si>
    <t>3BF</t>
  </si>
  <si>
    <t>3AF</t>
  </si>
  <si>
    <t>3LF</t>
  </si>
  <si>
    <t>4BF</t>
  </si>
  <si>
    <t>4AF</t>
  </si>
  <si>
    <t>4LF</t>
  </si>
  <si>
    <t>5BF</t>
  </si>
  <si>
    <t>5AF</t>
  </si>
  <si>
    <t>5LF</t>
  </si>
  <si>
    <t>6BF</t>
  </si>
  <si>
    <t>6AF</t>
  </si>
  <si>
    <t>6LF</t>
  </si>
  <si>
    <t>ABG</t>
  </si>
  <si>
    <t>AAG</t>
  </si>
  <si>
    <t>NAG</t>
  </si>
  <si>
    <t>NBG</t>
  </si>
  <si>
    <t>LBG</t>
  </si>
  <si>
    <t>LAG</t>
  </si>
  <si>
    <t>LLG</t>
  </si>
  <si>
    <t>MBG</t>
  </si>
  <si>
    <t>MAG</t>
  </si>
  <si>
    <t>MLG</t>
  </si>
  <si>
    <t>RBG</t>
  </si>
  <si>
    <t>RAG</t>
  </si>
  <si>
    <t>RLG</t>
  </si>
  <si>
    <t>QLG</t>
  </si>
  <si>
    <t>ADE</t>
  </si>
  <si>
    <t>ACE</t>
  </si>
  <si>
    <t>☆☆☆☆</t>
  </si>
  <si>
    <t>LDE</t>
  </si>
  <si>
    <t>LCE</t>
  </si>
  <si>
    <t>MDE</t>
  </si>
  <si>
    <t>MCE</t>
  </si>
  <si>
    <t>RDE</t>
  </si>
  <si>
    <t>RCE</t>
  </si>
  <si>
    <t>軽ポポ</t>
    <rPh sb="0" eb="1">
      <t>ケイ</t>
    </rPh>
    <phoneticPr fontId="4"/>
  </si>
  <si>
    <t>DD</t>
  </si>
  <si>
    <t>WD</t>
  </si>
  <si>
    <t>DE</t>
  </si>
  <si>
    <t>WE</t>
  </si>
  <si>
    <t>DF</t>
  </si>
  <si>
    <t>WF</t>
  </si>
  <si>
    <t>DN</t>
  </si>
  <si>
    <t>WN</t>
  </si>
  <si>
    <t>DP</t>
  </si>
  <si>
    <t>WP</t>
  </si>
  <si>
    <t>DQ</t>
  </si>
  <si>
    <t>WQ</t>
  </si>
  <si>
    <t>ADF</t>
  </si>
  <si>
    <t>ACF</t>
  </si>
  <si>
    <t>AMF</t>
  </si>
  <si>
    <t>CMF</t>
  </si>
  <si>
    <t>DMF</t>
  </si>
  <si>
    <t>SDF</t>
  </si>
  <si>
    <t>SCF</t>
  </si>
  <si>
    <t>3DF</t>
  </si>
  <si>
    <t>3CF</t>
  </si>
  <si>
    <t>3MF</t>
  </si>
  <si>
    <t>4DF</t>
  </si>
  <si>
    <t>4CF</t>
  </si>
  <si>
    <t>4MF</t>
  </si>
  <si>
    <t>5DF</t>
  </si>
  <si>
    <t>5CF</t>
  </si>
  <si>
    <t>5MF</t>
  </si>
  <si>
    <t>6DF</t>
  </si>
  <si>
    <t>6CF</t>
  </si>
  <si>
    <t>6MF</t>
  </si>
  <si>
    <t>DG</t>
  </si>
  <si>
    <t>WG</t>
  </si>
  <si>
    <t>DH</t>
  </si>
  <si>
    <t>WH</t>
  </si>
  <si>
    <t>DJ</t>
  </si>
  <si>
    <t>WJ</t>
  </si>
  <si>
    <t>LDF</t>
  </si>
  <si>
    <t>LCF</t>
  </si>
  <si>
    <t>MDF</t>
  </si>
  <si>
    <t>MCF</t>
  </si>
  <si>
    <t>RDF</t>
  </si>
  <si>
    <t>RCF</t>
  </si>
  <si>
    <t>H10</t>
  </si>
  <si>
    <t>DR</t>
  </si>
  <si>
    <t>WR</t>
  </si>
  <si>
    <t>DS</t>
  </si>
  <si>
    <t>WS</t>
  </si>
  <si>
    <t>DT</t>
  </si>
  <si>
    <t>WT</t>
  </si>
  <si>
    <t>H11</t>
  </si>
  <si>
    <t>DU</t>
  </si>
  <si>
    <t>WU</t>
  </si>
  <si>
    <t>DV</t>
  </si>
  <si>
    <t>WV</t>
  </si>
  <si>
    <t>DW</t>
  </si>
  <si>
    <t>WW</t>
  </si>
  <si>
    <t>☆☆☆(PMのみ)</t>
  </si>
  <si>
    <t>☆☆☆(PMのみ),ハイブリット</t>
  </si>
  <si>
    <t>☆☆☆☆（ＰＭのみ）</t>
  </si>
  <si>
    <t>☆☆☆☆(PMのみ）,ハイブリット</t>
  </si>
  <si>
    <t>☆(NOX),☆☆☆(PM)</t>
  </si>
  <si>
    <t>☆(NOX),☆☆☆(PM),ハイブリット</t>
  </si>
  <si>
    <t>☆(NOX),☆☆☆☆(PM)</t>
  </si>
  <si>
    <t>☆(NOX),☆☆☆☆(PM),ハイブリット</t>
  </si>
  <si>
    <t>☆☆(NOX),☆☆☆(PM)</t>
  </si>
  <si>
    <t>☆☆(NOX),☆☆☆(PM),ハイブリット</t>
  </si>
  <si>
    <t>☆☆(NOX),☆☆☆☆(PM)</t>
  </si>
  <si>
    <t>☆☆(NOX),☆☆☆☆(PM),ハイブリット</t>
  </si>
  <si>
    <t>☆☆☆(NOX),☆☆☆(PM)</t>
  </si>
  <si>
    <t>☆☆☆(NOX),☆☆☆(PM),ハイブリット</t>
  </si>
  <si>
    <t>☆☆☆(NOX),☆☆☆☆(PM)</t>
  </si>
  <si>
    <t>☆☆☆(NOX),☆☆☆☆(PM),ハイブリット</t>
  </si>
  <si>
    <t>ADG</t>
  </si>
  <si>
    <t>AKG</t>
  </si>
  <si>
    <t>ACG</t>
  </si>
  <si>
    <t>AJG</t>
  </si>
  <si>
    <t>AMG</t>
  </si>
  <si>
    <t>BJG</t>
  </si>
  <si>
    <t>BKG</t>
  </si>
  <si>
    <t>BMG</t>
  </si>
  <si>
    <t>NCG</t>
  </si>
  <si>
    <t>NJG</t>
  </si>
  <si>
    <t>NDG</t>
  </si>
  <si>
    <t>NKG</t>
  </si>
  <si>
    <t>NMG</t>
  </si>
  <si>
    <t>PCG</t>
  </si>
  <si>
    <t>PJG</t>
  </si>
  <si>
    <t>PKG</t>
  </si>
  <si>
    <t>PMG</t>
  </si>
  <si>
    <r>
      <t>バス貨物1</t>
    </r>
    <r>
      <rPr>
        <sz val="11"/>
        <rFont val="ＭＳ Ｐゴシック"/>
        <family val="3"/>
        <charset val="128"/>
      </rPr>
      <t>2</t>
    </r>
    <r>
      <rPr>
        <sz val="11"/>
        <rFont val="ＭＳ Ｐゴシック"/>
        <family val="3"/>
        <charset val="128"/>
      </rPr>
      <t>t～(軽油)</t>
    </r>
    <rPh sb="2" eb="4">
      <t>カモツ</t>
    </rPh>
    <rPh sb="9" eb="11">
      <t>ケイユ</t>
    </rPh>
    <phoneticPr fontId="4"/>
  </si>
  <si>
    <t>LDG</t>
  </si>
  <si>
    <t>LKG</t>
  </si>
  <si>
    <r>
      <t>バス貨物12t～(軽油)</t>
    </r>
    <r>
      <rPr>
        <sz val="11"/>
        <rFont val="ＭＳ Ｐゴシック"/>
        <family val="3"/>
        <charset val="128"/>
      </rPr>
      <t/>
    </r>
    <rPh sb="2" eb="4">
      <t>カモツ</t>
    </rPh>
    <rPh sb="9" eb="11">
      <t>ケイユ</t>
    </rPh>
    <phoneticPr fontId="4"/>
  </si>
  <si>
    <t>LTG</t>
  </si>
  <si>
    <t>LCG</t>
  </si>
  <si>
    <t>LJG</t>
  </si>
  <si>
    <t>LSG</t>
  </si>
  <si>
    <t>LMG</t>
  </si>
  <si>
    <t>MDG</t>
  </si>
  <si>
    <t>MKG</t>
  </si>
  <si>
    <t>MCG</t>
  </si>
  <si>
    <t>MJG</t>
  </si>
  <si>
    <t>MMG</t>
  </si>
  <si>
    <t>RDG</t>
  </si>
  <si>
    <t>RKG</t>
  </si>
  <si>
    <t>RCG</t>
  </si>
  <si>
    <t>RJG</t>
  </si>
  <si>
    <t>RMG</t>
  </si>
  <si>
    <t>QSG</t>
  </si>
  <si>
    <t>QMG</t>
  </si>
  <si>
    <r>
      <t>バス貨物3.5t～</t>
    </r>
    <r>
      <rPr>
        <sz val="11"/>
        <rFont val="ＭＳ Ｐゴシック"/>
        <family val="3"/>
        <charset val="128"/>
      </rPr>
      <t>12t</t>
    </r>
    <r>
      <rPr>
        <sz val="11"/>
        <rFont val="ＭＳ Ｐゴシック"/>
        <family val="3"/>
        <charset val="128"/>
      </rPr>
      <t>(軽油)</t>
    </r>
    <rPh sb="2" eb="4">
      <t>カモツ</t>
    </rPh>
    <rPh sb="13" eb="15">
      <t>ケイユ</t>
    </rPh>
    <phoneticPr fontId="4"/>
  </si>
  <si>
    <t>SDG</t>
  </si>
  <si>
    <r>
      <t>バス貨物3.5t～</t>
    </r>
    <r>
      <rPr>
        <sz val="11"/>
        <rFont val="ＭＳ Ｐゴシック"/>
        <family val="3"/>
        <charset val="128"/>
      </rPr>
      <t>12t(軽油)</t>
    </r>
    <r>
      <rPr>
        <sz val="11"/>
        <rFont val="ＭＳ Ｐゴシック"/>
        <family val="3"/>
        <charset val="128"/>
      </rPr>
      <t/>
    </r>
    <rPh sb="2" eb="4">
      <t>カモツ</t>
    </rPh>
    <rPh sb="13" eb="15">
      <t>ケイユ</t>
    </rPh>
    <phoneticPr fontId="4"/>
  </si>
  <si>
    <t>STG</t>
  </si>
  <si>
    <t>SCG</t>
  </si>
  <si>
    <t>SJG</t>
  </si>
  <si>
    <t>SSG</t>
  </si>
  <si>
    <t>SMG</t>
  </si>
  <si>
    <t>TTG</t>
  </si>
  <si>
    <t>TMG</t>
  </si>
  <si>
    <r>
      <t>バス貨物3.5t～</t>
    </r>
    <r>
      <rPr>
        <sz val="11"/>
        <rFont val="ＭＳ Ｐゴシック"/>
        <family val="3"/>
        <charset val="128"/>
      </rPr>
      <t>(軽油)</t>
    </r>
    <r>
      <rPr>
        <sz val="11"/>
        <rFont val="ＭＳ Ｐゴシック"/>
        <family val="3"/>
        <charset val="128"/>
      </rPr>
      <t/>
    </r>
    <rPh sb="2" eb="4">
      <t>カモツ</t>
    </rPh>
    <rPh sb="10" eb="12">
      <t>ケイユ</t>
    </rPh>
    <phoneticPr fontId="4"/>
  </si>
  <si>
    <t>H28</t>
  </si>
  <si>
    <t>2DG</t>
  </si>
  <si>
    <t>2KG</t>
  </si>
  <si>
    <r>
      <t>バス貨物3.5t～(軽油)</t>
    </r>
    <r>
      <rPr>
        <sz val="11"/>
        <rFont val="ＭＳ Ｐゴシック"/>
        <family val="3"/>
        <charset val="128"/>
      </rPr>
      <t/>
    </r>
    <rPh sb="2" eb="4">
      <t>カモツ</t>
    </rPh>
    <rPh sb="10" eb="12">
      <t>ケイユ</t>
    </rPh>
    <phoneticPr fontId="4"/>
  </si>
  <si>
    <t>2PG</t>
  </si>
  <si>
    <t>2RG</t>
  </si>
  <si>
    <t>2TG</t>
  </si>
  <si>
    <t>2CG</t>
  </si>
  <si>
    <t>2JG</t>
  </si>
  <si>
    <t>2NG</t>
  </si>
  <si>
    <t>2QG</t>
  </si>
  <si>
    <t>2SG</t>
  </si>
  <si>
    <t>2MG</t>
  </si>
  <si>
    <t>☆,CNG</t>
  </si>
  <si>
    <t>☆☆,CNG</t>
  </si>
  <si>
    <t>☆☆☆,CNG</t>
  </si>
  <si>
    <t>AFE</t>
  </si>
  <si>
    <t>AEE</t>
  </si>
  <si>
    <t>CNG,ハイブリット</t>
  </si>
  <si>
    <t>LFE</t>
  </si>
  <si>
    <t>LEE</t>
  </si>
  <si>
    <t>MFE</t>
  </si>
  <si>
    <t>MEE</t>
  </si>
  <si>
    <t>RFE</t>
  </si>
  <si>
    <t>REE</t>
  </si>
  <si>
    <t>3FE</t>
  </si>
  <si>
    <t>3EE</t>
  </si>
  <si>
    <t>4FE</t>
  </si>
  <si>
    <t>4EE</t>
  </si>
  <si>
    <t>5FE</t>
  </si>
  <si>
    <t>5EE</t>
  </si>
  <si>
    <t>6FE</t>
  </si>
  <si>
    <t>6EE</t>
  </si>
  <si>
    <t>AFF</t>
  </si>
  <si>
    <t>AEF</t>
  </si>
  <si>
    <t>LFF</t>
  </si>
  <si>
    <t>LEF</t>
  </si>
  <si>
    <t>MFF</t>
  </si>
  <si>
    <t>MEF</t>
  </si>
  <si>
    <t>RFF</t>
  </si>
  <si>
    <t>REF</t>
  </si>
  <si>
    <t>3FF</t>
  </si>
  <si>
    <t>3EF</t>
  </si>
  <si>
    <t>4FF</t>
  </si>
  <si>
    <t>4EF</t>
  </si>
  <si>
    <t>5FF</t>
  </si>
  <si>
    <t>5EF</t>
  </si>
  <si>
    <t>6FF</t>
  </si>
  <si>
    <t>6EF</t>
  </si>
  <si>
    <t>TR</t>
  </si>
  <si>
    <t>LR</t>
  </si>
  <si>
    <t>UR</t>
  </si>
  <si>
    <t>AFG</t>
  </si>
  <si>
    <t>AEG</t>
  </si>
  <si>
    <t>NEG</t>
  </si>
  <si>
    <t>NFG</t>
  </si>
  <si>
    <t>PEG</t>
  </si>
  <si>
    <t>PFG</t>
  </si>
  <si>
    <r>
      <t>バス貨物1</t>
    </r>
    <r>
      <rPr>
        <sz val="11"/>
        <rFont val="ＭＳ Ｐゴシック"/>
        <family val="3"/>
        <charset val="128"/>
      </rPr>
      <t>2</t>
    </r>
    <r>
      <rPr>
        <sz val="11"/>
        <rFont val="ＭＳ Ｐゴシック"/>
        <family val="3"/>
        <charset val="128"/>
      </rPr>
      <t>t～(CNG)</t>
    </r>
    <rPh sb="2" eb="4">
      <t>カモツ</t>
    </rPh>
    <phoneticPr fontId="4"/>
  </si>
  <si>
    <t>LFG</t>
  </si>
  <si>
    <t>LEG</t>
  </si>
  <si>
    <r>
      <t>バス貨物12t～(CNG)</t>
    </r>
    <r>
      <rPr>
        <sz val="11"/>
        <rFont val="ＭＳ Ｐゴシック"/>
        <family val="3"/>
        <charset val="128"/>
      </rPr>
      <t/>
    </r>
    <rPh sb="2" eb="4">
      <t>カモツ</t>
    </rPh>
    <phoneticPr fontId="4"/>
  </si>
  <si>
    <t>MFG</t>
  </si>
  <si>
    <t>MEG</t>
  </si>
  <si>
    <t>RFG</t>
  </si>
  <si>
    <t>REG</t>
  </si>
  <si>
    <r>
      <t>バス貨物3.5t～</t>
    </r>
    <r>
      <rPr>
        <sz val="11"/>
        <rFont val="ＭＳ Ｐゴシック"/>
        <family val="3"/>
        <charset val="128"/>
      </rPr>
      <t>12t</t>
    </r>
    <r>
      <rPr>
        <sz val="11"/>
        <rFont val="ＭＳ Ｐゴシック"/>
        <family val="3"/>
        <charset val="128"/>
      </rPr>
      <t>(CNG)</t>
    </r>
    <rPh sb="2" eb="4">
      <t>カモツ</t>
    </rPh>
    <phoneticPr fontId="4"/>
  </si>
  <si>
    <t>SFG</t>
  </si>
  <si>
    <t>SEG</t>
  </si>
  <si>
    <r>
      <t>バス貨物3.5t～</t>
    </r>
    <r>
      <rPr>
        <sz val="11"/>
        <rFont val="ＭＳ Ｐゴシック"/>
        <family val="3"/>
        <charset val="128"/>
      </rPr>
      <t>12t(CNG)</t>
    </r>
    <r>
      <rPr>
        <sz val="11"/>
        <rFont val="ＭＳ Ｐゴシック"/>
        <family val="3"/>
        <charset val="128"/>
      </rPr>
      <t/>
    </r>
    <rPh sb="2" eb="4">
      <t>カモツ</t>
    </rPh>
    <phoneticPr fontId="4"/>
  </si>
  <si>
    <t>2FG</t>
  </si>
  <si>
    <t>2EG</t>
  </si>
  <si>
    <t>メ</t>
  </si>
  <si>
    <t>☆,メタノール</t>
  </si>
  <si>
    <t>☆☆,メタノール</t>
  </si>
  <si>
    <t>☆☆☆,メタノール</t>
  </si>
  <si>
    <t>AHE</t>
  </si>
  <si>
    <t>AGE</t>
  </si>
  <si>
    <t>メタノール,ハイブリット</t>
  </si>
  <si>
    <t>CGE</t>
  </si>
  <si>
    <t>CHE</t>
  </si>
  <si>
    <t>DGE</t>
  </si>
  <si>
    <t>DHE</t>
  </si>
  <si>
    <t>LHE</t>
  </si>
  <si>
    <t>LGE</t>
  </si>
  <si>
    <t>MHE</t>
  </si>
  <si>
    <t>MGE</t>
  </si>
  <si>
    <t>RHE</t>
  </si>
  <si>
    <t>RGE</t>
  </si>
  <si>
    <t>3HE</t>
  </si>
  <si>
    <t>3GE</t>
  </si>
  <si>
    <t>4HE</t>
  </si>
  <si>
    <t>4GE</t>
  </si>
  <si>
    <t>5HE</t>
  </si>
  <si>
    <t>5GE</t>
  </si>
  <si>
    <t>6HE</t>
  </si>
  <si>
    <t>6GE</t>
  </si>
  <si>
    <t>AHF</t>
  </si>
  <si>
    <t>AGF</t>
  </si>
  <si>
    <t>CGF</t>
  </si>
  <si>
    <t>CHF</t>
  </si>
  <si>
    <t>DGF</t>
  </si>
  <si>
    <t>DHF</t>
  </si>
  <si>
    <t>LHF</t>
  </si>
  <si>
    <t>LGF</t>
  </si>
  <si>
    <t>MHF</t>
  </si>
  <si>
    <t>MGF</t>
  </si>
  <si>
    <t>RHF</t>
  </si>
  <si>
    <t>RGF</t>
  </si>
  <si>
    <t>3HF</t>
  </si>
  <si>
    <t>3GF</t>
  </si>
  <si>
    <t>4HF</t>
  </si>
  <si>
    <t>4GF</t>
  </si>
  <si>
    <t>5HF</t>
  </si>
  <si>
    <t>5GF</t>
  </si>
  <si>
    <t>6HF</t>
  </si>
  <si>
    <t>6GF</t>
  </si>
  <si>
    <t>AHG</t>
  </si>
  <si>
    <t>AGG</t>
  </si>
  <si>
    <t>BGG</t>
  </si>
  <si>
    <t>BHG</t>
  </si>
  <si>
    <r>
      <t>バス貨物1</t>
    </r>
    <r>
      <rPr>
        <sz val="11"/>
        <rFont val="ＭＳ Ｐゴシック"/>
        <family val="3"/>
        <charset val="128"/>
      </rPr>
      <t>2</t>
    </r>
    <r>
      <rPr>
        <sz val="11"/>
        <rFont val="ＭＳ Ｐゴシック"/>
        <family val="3"/>
        <charset val="128"/>
      </rPr>
      <t>t～(メタノール)</t>
    </r>
    <rPh sb="2" eb="4">
      <t>カモツ</t>
    </rPh>
    <phoneticPr fontId="4"/>
  </si>
  <si>
    <t>LHG</t>
  </si>
  <si>
    <t>LGG</t>
  </si>
  <si>
    <r>
      <t>バス貨物12t～(メタノール)</t>
    </r>
    <r>
      <rPr>
        <sz val="11"/>
        <rFont val="ＭＳ Ｐゴシック"/>
        <family val="3"/>
        <charset val="128"/>
      </rPr>
      <t/>
    </r>
    <rPh sb="2" eb="4">
      <t>カモツ</t>
    </rPh>
    <phoneticPr fontId="4"/>
  </si>
  <si>
    <t>MHG</t>
  </si>
  <si>
    <t>MGG</t>
  </si>
  <si>
    <t>RHG</t>
  </si>
  <si>
    <t>RGG</t>
  </si>
  <si>
    <r>
      <t>バス貨物3.5t～</t>
    </r>
    <r>
      <rPr>
        <sz val="11"/>
        <rFont val="ＭＳ Ｐゴシック"/>
        <family val="3"/>
        <charset val="128"/>
      </rPr>
      <t>12t</t>
    </r>
    <r>
      <rPr>
        <sz val="11"/>
        <rFont val="ＭＳ Ｐゴシック"/>
        <family val="3"/>
        <charset val="128"/>
      </rPr>
      <t>(メタノール)</t>
    </r>
    <rPh sb="2" eb="4">
      <t>カモツ</t>
    </rPh>
    <phoneticPr fontId="4"/>
  </si>
  <si>
    <t>SHG</t>
  </si>
  <si>
    <t>SGG</t>
  </si>
  <si>
    <r>
      <t>バス貨物3.5t～</t>
    </r>
    <r>
      <rPr>
        <sz val="11"/>
        <rFont val="ＭＳ Ｐゴシック"/>
        <family val="3"/>
        <charset val="128"/>
      </rPr>
      <t>12t(メタノール)</t>
    </r>
    <r>
      <rPr>
        <sz val="11"/>
        <rFont val="ＭＳ Ｐゴシック"/>
        <family val="3"/>
        <charset val="128"/>
      </rPr>
      <t/>
    </r>
    <rPh sb="2" eb="4">
      <t>カモツ</t>
    </rPh>
    <phoneticPr fontId="4"/>
  </si>
  <si>
    <t>2HG</t>
  </si>
  <si>
    <t>2GG</t>
  </si>
  <si>
    <t>ABA</t>
  </si>
  <si>
    <t>AAA</t>
  </si>
  <si>
    <t>ALA</t>
  </si>
  <si>
    <t>プラグインハイブリット</t>
  </si>
  <si>
    <t>CLA</t>
  </si>
  <si>
    <t>DLA</t>
  </si>
  <si>
    <t>LBA</t>
  </si>
  <si>
    <t>LAA</t>
  </si>
  <si>
    <t>LLA</t>
  </si>
  <si>
    <t>MBA</t>
  </si>
  <si>
    <t>MAA</t>
  </si>
  <si>
    <t>MLA</t>
  </si>
  <si>
    <t>RBA</t>
  </si>
  <si>
    <t>RAA</t>
  </si>
  <si>
    <t>RLA</t>
  </si>
  <si>
    <t>3BA</t>
  </si>
  <si>
    <t>3AA</t>
  </si>
  <si>
    <t>3LA</t>
  </si>
  <si>
    <t>4BA</t>
  </si>
  <si>
    <t>4AA</t>
  </si>
  <si>
    <t>4LA</t>
  </si>
  <si>
    <t>5BA</t>
  </si>
  <si>
    <t>5AA</t>
  </si>
  <si>
    <t>5LA</t>
  </si>
  <si>
    <t>6BA</t>
  </si>
  <si>
    <t>6AA</t>
  </si>
  <si>
    <t>6LA</t>
  </si>
  <si>
    <t>DA</t>
  </si>
  <si>
    <t>WA</t>
  </si>
  <si>
    <t>DB</t>
  </si>
  <si>
    <t>WB</t>
  </si>
  <si>
    <t>DC</t>
  </si>
  <si>
    <t>WC</t>
  </si>
  <si>
    <t>DK</t>
  </si>
  <si>
    <t>WK</t>
  </si>
  <si>
    <t>DL</t>
  </si>
  <si>
    <t>WL</t>
  </si>
  <si>
    <t>DM</t>
  </si>
  <si>
    <t>WM</t>
  </si>
  <si>
    <t>TF</t>
  </si>
  <si>
    <t>XF</t>
  </si>
  <si>
    <t>TG</t>
  </si>
  <si>
    <t>XG</t>
  </si>
  <si>
    <t>LF</t>
  </si>
  <si>
    <t>YF</t>
  </si>
  <si>
    <t>LG</t>
  </si>
  <si>
    <t>YG</t>
  </si>
  <si>
    <t>UF</t>
  </si>
  <si>
    <t>ZF</t>
  </si>
  <si>
    <t>UG</t>
  </si>
  <si>
    <t>ZG</t>
  </si>
  <si>
    <t>ADB</t>
  </si>
  <si>
    <t>ADC</t>
  </si>
  <si>
    <t>ACB</t>
  </si>
  <si>
    <t>ACC</t>
  </si>
  <si>
    <t>AMB</t>
  </si>
  <si>
    <t>AMC</t>
  </si>
  <si>
    <t>CMB</t>
  </si>
  <si>
    <t>CMC</t>
  </si>
  <si>
    <t>DMB</t>
  </si>
  <si>
    <t>DMC</t>
  </si>
  <si>
    <t>3DA</t>
  </si>
  <si>
    <t>3CA</t>
  </si>
  <si>
    <t>3MA</t>
  </si>
  <si>
    <t>4DA</t>
  </si>
  <si>
    <t>4CA</t>
  </si>
  <si>
    <t>4MA</t>
  </si>
  <si>
    <t>5DA</t>
  </si>
  <si>
    <t>5CA</t>
  </si>
  <si>
    <t>5MA</t>
  </si>
  <si>
    <t>6DA</t>
  </si>
  <si>
    <t>6CA</t>
  </si>
  <si>
    <t>6MA</t>
  </si>
  <si>
    <t>AFA</t>
  </si>
  <si>
    <t>AFB</t>
  </si>
  <si>
    <t>AEA</t>
  </si>
  <si>
    <t>AEB</t>
  </si>
  <si>
    <t>CNG、ハイブリット</t>
  </si>
  <si>
    <t>LFA</t>
  </si>
  <si>
    <t>LEA</t>
  </si>
  <si>
    <t>MFA</t>
  </si>
  <si>
    <t>MEA</t>
  </si>
  <si>
    <t>RFA</t>
  </si>
  <si>
    <t>REA</t>
  </si>
  <si>
    <t>3FA</t>
  </si>
  <si>
    <t>3EA</t>
  </si>
  <si>
    <t>4FA</t>
  </si>
  <si>
    <t>4EA</t>
  </si>
  <si>
    <t>5FA</t>
  </si>
  <si>
    <t>5EA</t>
  </si>
  <si>
    <t>6FA</t>
  </si>
  <si>
    <t>6EA</t>
  </si>
  <si>
    <t>AHA</t>
  </si>
  <si>
    <t>AGA</t>
  </si>
  <si>
    <t>CGA</t>
  </si>
  <si>
    <t>CHA</t>
  </si>
  <si>
    <t>DGA</t>
  </si>
  <si>
    <t>DHA</t>
  </si>
  <si>
    <t>LHA</t>
  </si>
  <si>
    <t>LGA</t>
  </si>
  <si>
    <t>MHA</t>
  </si>
  <si>
    <t>MGA</t>
  </si>
  <si>
    <t>RHA</t>
  </si>
  <si>
    <t>RGA</t>
  </si>
  <si>
    <t>3HA</t>
  </si>
  <si>
    <t>3GA</t>
  </si>
  <si>
    <t>4HA</t>
  </si>
  <si>
    <t>4GA</t>
  </si>
  <si>
    <t>5HA</t>
  </si>
  <si>
    <t>5GA</t>
  </si>
  <si>
    <t>6HA</t>
  </si>
  <si>
    <t>6GA</t>
  </si>
  <si>
    <t>EA</t>
  </si>
  <si>
    <t>EB</t>
  </si>
  <si>
    <t>EC</t>
  </si>
  <si>
    <t>1.7～3.5t</t>
  </si>
  <si>
    <t>3.5 t～</t>
  </si>
  <si>
    <t>12 t～</t>
  </si>
  <si>
    <t>～1.7 t</t>
  </si>
  <si>
    <t>1.7～2.5 t</t>
  </si>
  <si>
    <t>2.5～3.5 t</t>
  </si>
  <si>
    <t>ALE</t>
  </si>
  <si>
    <t>CLE</t>
  </si>
  <si>
    <t>DLE</t>
  </si>
  <si>
    <t>ALG</t>
  </si>
  <si>
    <t>BLG</t>
  </si>
  <si>
    <t>NLG</t>
  </si>
  <si>
    <t>PLG</t>
  </si>
  <si>
    <t>AME</t>
  </si>
  <si>
    <t>CME</t>
  </si>
  <si>
    <t>DME</t>
  </si>
  <si>
    <t>LME</t>
  </si>
  <si>
    <t>MME</t>
  </si>
  <si>
    <t>RME</t>
  </si>
  <si>
    <t>QME</t>
  </si>
  <si>
    <t>3DE</t>
  </si>
  <si>
    <t>3CE</t>
  </si>
  <si>
    <t>3ME</t>
  </si>
  <si>
    <t>4DE</t>
  </si>
  <si>
    <t>4CE</t>
  </si>
  <si>
    <t>4ME</t>
  </si>
  <si>
    <t>5DE</t>
  </si>
  <si>
    <t>5CE</t>
  </si>
  <si>
    <t>5ME</t>
  </si>
  <si>
    <t>6DE</t>
  </si>
  <si>
    <t>6CE</t>
  </si>
  <si>
    <t>6ME</t>
  </si>
  <si>
    <t>SMF</t>
  </si>
  <si>
    <t>TMF</t>
  </si>
  <si>
    <t>LMF</t>
  </si>
  <si>
    <t>MMF</t>
  </si>
  <si>
    <t>RMF</t>
  </si>
  <si>
    <t>QMF</t>
  </si>
  <si>
    <t>(GVW)バス貨物～1.7t(ガソリン・LPG)</t>
    <rPh sb="7" eb="9">
      <t>カモツ</t>
    </rPh>
    <phoneticPr fontId="6"/>
  </si>
  <si>
    <t>貨1ガ</t>
    <rPh sb="0" eb="1">
      <t>カ</t>
    </rPh>
    <phoneticPr fontId="6"/>
  </si>
  <si>
    <t>GVW範囲外設定</t>
    <rPh sb="3" eb="5">
      <t>ハンイ</t>
    </rPh>
    <rPh sb="5" eb="6">
      <t>ガイ</t>
    </rPh>
    <rPh sb="6" eb="8">
      <t>セッテイ</t>
    </rPh>
    <phoneticPr fontId="6"/>
  </si>
  <si>
    <t>H29年提出度用に追加</t>
    <rPh sb="3" eb="4">
      <t>ネン</t>
    </rPh>
    <rPh sb="4" eb="6">
      <t>テイシュツ</t>
    </rPh>
    <rPh sb="6" eb="7">
      <t>ド</t>
    </rPh>
    <rPh sb="7" eb="8">
      <t>ヨウ</t>
    </rPh>
    <rPh sb="9" eb="11">
      <t>ツイカ</t>
    </rPh>
    <phoneticPr fontId="4"/>
  </si>
  <si>
    <t>(GVW)バス貨物3.5t～(ガソリン・LPG)</t>
    <rPh sb="7" eb="9">
      <t>カモツ</t>
    </rPh>
    <phoneticPr fontId="6"/>
  </si>
  <si>
    <t>貨4ガ</t>
    <rPh sb="0" eb="1">
      <t>カ</t>
    </rPh>
    <phoneticPr fontId="6"/>
  </si>
  <si>
    <r>
      <t>貨2</t>
    </r>
    <r>
      <rPr>
        <sz val="11"/>
        <rFont val="ＭＳ Ｐゴシック"/>
        <family val="3"/>
        <charset val="128"/>
      </rPr>
      <t>C</t>
    </r>
    <rPh sb="0" eb="1">
      <t>カ</t>
    </rPh>
    <phoneticPr fontId="6"/>
  </si>
  <si>
    <t>貨3ガ</t>
    <rPh sb="0" eb="1">
      <t>カ</t>
    </rPh>
    <phoneticPr fontId="6"/>
  </si>
  <si>
    <t>貨2ガ</t>
    <rPh sb="0" eb="1">
      <t>カ</t>
    </rPh>
    <phoneticPr fontId="2"/>
  </si>
  <si>
    <r>
      <t>H</t>
    </r>
    <r>
      <rPr>
        <sz val="11"/>
        <rFont val="ＭＳ Ｐゴシック"/>
        <family val="3"/>
        <charset val="128"/>
      </rPr>
      <t>30</t>
    </r>
    <r>
      <rPr>
        <sz val="11"/>
        <rFont val="ＭＳ Ｐゴシック"/>
        <family val="3"/>
        <charset val="128"/>
      </rPr>
      <t>年提出度用に追加</t>
    </r>
    <rPh sb="3" eb="4">
      <t>ネン</t>
    </rPh>
    <rPh sb="4" eb="6">
      <t>テイシュツ</t>
    </rPh>
    <rPh sb="6" eb="7">
      <t>ド</t>
    </rPh>
    <rPh sb="7" eb="8">
      <t>ヨウ</t>
    </rPh>
    <rPh sb="9" eb="11">
      <t>ツイカ</t>
    </rPh>
    <phoneticPr fontId="4"/>
  </si>
  <si>
    <t>(GVW)バス貨物3.5t～(軽油)</t>
    <rPh sb="7" eb="9">
      <t>カモツ</t>
    </rPh>
    <rPh sb="15" eb="17">
      <t>ケイユ</t>
    </rPh>
    <phoneticPr fontId="6"/>
  </si>
  <si>
    <t>貨4軽</t>
    <rPh sb="0" eb="1">
      <t>カ</t>
    </rPh>
    <rPh sb="2" eb="3">
      <t>ケイ</t>
    </rPh>
    <phoneticPr fontId="6"/>
  </si>
  <si>
    <t>軽3</t>
    <rPh sb="0" eb="1">
      <t>ケイ</t>
    </rPh>
    <phoneticPr fontId="6"/>
  </si>
  <si>
    <t>GVW範囲外設定</t>
    <rPh sb="3" eb="5">
      <t>ハンイ</t>
    </rPh>
    <rPh sb="5" eb="6">
      <t>ガイ</t>
    </rPh>
    <rPh sb="6" eb="8">
      <t>セッテイ</t>
    </rPh>
    <phoneticPr fontId="4"/>
  </si>
  <si>
    <r>
      <t>貨</t>
    </r>
    <r>
      <rPr>
        <sz val="11"/>
        <color rgb="FFFF0000"/>
        <rFont val="ＭＳ Ｐゴシック"/>
        <family val="3"/>
        <charset val="128"/>
        <scheme val="minor"/>
      </rPr>
      <t>2</t>
    </r>
    <r>
      <rPr>
        <sz val="11"/>
        <rFont val="ＭＳ Ｐゴシック"/>
        <family val="3"/>
        <charset val="128"/>
      </rPr>
      <t>ガ</t>
    </r>
    <rPh sb="0" eb="1">
      <t>カ</t>
    </rPh>
    <phoneticPr fontId="6"/>
  </si>
  <si>
    <t>(GVW)バス貨物1.7～2.5t(軽油)</t>
    <rPh sb="7" eb="9">
      <t>カモツ</t>
    </rPh>
    <rPh sb="18" eb="20">
      <t>ケイユ</t>
    </rPh>
    <phoneticPr fontId="6"/>
  </si>
  <si>
    <t>貨2軽</t>
    <rPh sb="0" eb="1">
      <t>カ</t>
    </rPh>
    <rPh sb="2" eb="3">
      <t>ケイ</t>
    </rPh>
    <phoneticPr fontId="6"/>
  </si>
  <si>
    <t>軽ポ</t>
    <rPh sb="0" eb="1">
      <t>ケイ</t>
    </rPh>
    <phoneticPr fontId="6"/>
  </si>
  <si>
    <r>
      <rPr>
        <sz val="11"/>
        <rFont val="ＭＳ Ｐゴシック"/>
        <family val="3"/>
        <charset val="128"/>
      </rPr>
      <t>(GVW)</t>
    </r>
    <r>
      <rPr>
        <sz val="11"/>
        <rFont val="ＭＳ Ｐゴシック"/>
        <family val="3"/>
        <charset val="128"/>
      </rPr>
      <t>バス貨物1</t>
    </r>
    <r>
      <rPr>
        <sz val="11"/>
        <rFont val="ＭＳ Ｐゴシック"/>
        <family val="3"/>
        <charset val="128"/>
      </rPr>
      <t>.7～2.5t(ガソリン・LPG)</t>
    </r>
    <rPh sb="7" eb="9">
      <t>カモツ</t>
    </rPh>
    <phoneticPr fontId="2"/>
  </si>
  <si>
    <t>(GVW)バス貨物3.5t～ (ガソリン・LPG)</t>
    <rPh sb="7" eb="9">
      <t>カモツ</t>
    </rPh>
    <phoneticPr fontId="6"/>
  </si>
  <si>
    <t>貨1C</t>
    <rPh sb="0" eb="1">
      <t>カ</t>
    </rPh>
    <phoneticPr fontId="6"/>
  </si>
  <si>
    <t>(改）バス貨物～1.7t(CNG)</t>
    <rPh sb="5" eb="7">
      <t>カモツ</t>
    </rPh>
    <phoneticPr fontId="6"/>
  </si>
  <si>
    <r>
      <t>貨1</t>
    </r>
    <r>
      <rPr>
        <sz val="11"/>
        <rFont val="ＭＳ Ｐゴシック"/>
        <family val="3"/>
        <charset val="128"/>
      </rPr>
      <t>C</t>
    </r>
    <rPh sb="0" eb="1">
      <t>カ</t>
    </rPh>
    <phoneticPr fontId="6"/>
  </si>
  <si>
    <t>ガソリン・LPG→CNGへの改造</t>
    <rPh sb="14" eb="16">
      <t>カイゾウ</t>
    </rPh>
    <phoneticPr fontId="5"/>
  </si>
  <si>
    <t>(改)バス貨物2.5～3.5t(CNG)</t>
    <rPh sb="1" eb="2">
      <t>カイ</t>
    </rPh>
    <rPh sb="5" eb="7">
      <t>カモツ</t>
    </rPh>
    <phoneticPr fontId="6"/>
  </si>
  <si>
    <t>貨3C</t>
    <rPh sb="0" eb="1">
      <t>カ</t>
    </rPh>
    <phoneticPr fontId="6"/>
  </si>
  <si>
    <t>(改)乗用(CNG)</t>
    <rPh sb="1" eb="2">
      <t>カイ</t>
    </rPh>
    <rPh sb="3" eb="5">
      <t>ジョウヨウ</t>
    </rPh>
    <phoneticPr fontId="6"/>
  </si>
  <si>
    <r>
      <t>乗0</t>
    </r>
    <r>
      <rPr>
        <sz val="11"/>
        <rFont val="ＭＳ Ｐゴシック"/>
        <family val="3"/>
        <charset val="128"/>
      </rPr>
      <t>C</t>
    </r>
    <rPh sb="0" eb="1">
      <t>ジョウ</t>
    </rPh>
    <phoneticPr fontId="6"/>
  </si>
  <si>
    <r>
      <t>貨3</t>
    </r>
    <r>
      <rPr>
        <sz val="11"/>
        <rFont val="ＭＳ Ｐゴシック"/>
        <family val="3"/>
        <charset val="128"/>
      </rPr>
      <t>C</t>
    </r>
    <rPh sb="0" eb="1">
      <t>カ</t>
    </rPh>
    <phoneticPr fontId="6"/>
  </si>
  <si>
    <t>(改)バス貨物3.5t～(CNG)</t>
    <rPh sb="1" eb="2">
      <t>カイ</t>
    </rPh>
    <rPh sb="5" eb="7">
      <t>カモツ</t>
    </rPh>
    <phoneticPr fontId="6"/>
  </si>
  <si>
    <r>
      <t>貨</t>
    </r>
    <r>
      <rPr>
        <sz val="11"/>
        <rFont val="ＭＳ Ｐゴシック"/>
        <family val="3"/>
        <charset val="128"/>
      </rPr>
      <t>4C</t>
    </r>
    <rPh sb="0" eb="1">
      <t>カ</t>
    </rPh>
    <phoneticPr fontId="6"/>
  </si>
  <si>
    <r>
      <t>(改）バス貨物3.5t～(</t>
    </r>
    <r>
      <rPr>
        <sz val="11"/>
        <color theme="1"/>
        <rFont val="ＭＳ Ｐゴシック"/>
        <family val="3"/>
        <charset val="128"/>
        <scheme val="minor"/>
      </rPr>
      <t>CNG)</t>
    </r>
    <rPh sb="1" eb="2">
      <t>カイ</t>
    </rPh>
    <rPh sb="5" eb="7">
      <t>カモツ</t>
    </rPh>
    <phoneticPr fontId="6"/>
  </si>
  <si>
    <t>貨4C</t>
    <rPh sb="0" eb="1">
      <t>カ</t>
    </rPh>
    <phoneticPr fontId="6"/>
  </si>
  <si>
    <t>(改)バス貨物～1.7t(CNG)</t>
    <rPh sb="1" eb="2">
      <t>カイ</t>
    </rPh>
    <rPh sb="5" eb="7">
      <t>カモツ</t>
    </rPh>
    <phoneticPr fontId="6"/>
  </si>
  <si>
    <r>
      <t>貨4</t>
    </r>
    <r>
      <rPr>
        <sz val="11"/>
        <rFont val="ＭＳ Ｐゴシック"/>
        <family val="3"/>
        <charset val="128"/>
      </rPr>
      <t>C</t>
    </r>
    <rPh sb="0" eb="1">
      <t>カ</t>
    </rPh>
    <phoneticPr fontId="6"/>
  </si>
  <si>
    <t>軽油→CNGへの改造</t>
    <rPh sb="0" eb="2">
      <t>ケイユ</t>
    </rPh>
    <rPh sb="8" eb="10">
      <t>カイゾウ</t>
    </rPh>
    <phoneticPr fontId="5"/>
  </si>
  <si>
    <t>軽油→CNGへの改造</t>
    <rPh sb="0" eb="2">
      <t>ケイユ</t>
    </rPh>
    <rPh sb="8" eb="10">
      <t>カイゾウ</t>
    </rPh>
    <phoneticPr fontId="6"/>
  </si>
  <si>
    <r>
      <t>(改)バス貨物3.5t～(</t>
    </r>
    <r>
      <rPr>
        <sz val="11"/>
        <color theme="1"/>
        <rFont val="ＭＳ Ｐゴシック"/>
        <family val="3"/>
        <charset val="128"/>
        <scheme val="minor"/>
      </rPr>
      <t>CNG)</t>
    </r>
    <rPh sb="1" eb="2">
      <t>カイ</t>
    </rPh>
    <rPh sb="5" eb="7">
      <t>カモツ</t>
    </rPh>
    <phoneticPr fontId="6"/>
  </si>
  <si>
    <r>
      <rPr>
        <sz val="11"/>
        <color rgb="FFFF0000"/>
        <rFont val="ＭＳ Ｐゴシック"/>
        <family val="3"/>
        <charset val="128"/>
        <scheme val="minor"/>
      </rPr>
      <t>(改)</t>
    </r>
    <r>
      <rPr>
        <sz val="11"/>
        <rFont val="ＭＳ Ｐゴシック"/>
        <family val="3"/>
        <charset val="128"/>
        <scheme val="minor"/>
      </rPr>
      <t>バス貨物3.5t～(CNG)</t>
    </r>
    <rPh sb="5" eb="7">
      <t>カモツ</t>
    </rPh>
    <phoneticPr fontId="6"/>
  </si>
  <si>
    <r>
      <t>(改</t>
    </r>
    <r>
      <rPr>
        <sz val="11"/>
        <color theme="1"/>
        <rFont val="ＭＳ Ｐゴシック"/>
        <family val="3"/>
        <charset val="128"/>
        <scheme val="minor"/>
      </rPr>
      <t>)バス貨物3.5t～(CNG)</t>
    </r>
    <rPh sb="1" eb="2">
      <t>カイ</t>
    </rPh>
    <rPh sb="5" eb="7">
      <t>カモツ</t>
    </rPh>
    <phoneticPr fontId="6"/>
  </si>
  <si>
    <t>(改)バス貨物3.5t～(LPG)</t>
    <rPh sb="1" eb="2">
      <t>カイ</t>
    </rPh>
    <rPh sb="5" eb="7">
      <t>カモツ</t>
    </rPh>
    <phoneticPr fontId="6"/>
  </si>
  <si>
    <r>
      <t>貨</t>
    </r>
    <r>
      <rPr>
        <sz val="11"/>
        <rFont val="ＭＳ Ｐゴシック"/>
        <family val="3"/>
        <charset val="128"/>
      </rPr>
      <t>4L</t>
    </r>
    <rPh sb="0" eb="1">
      <t>カ</t>
    </rPh>
    <phoneticPr fontId="6"/>
  </si>
  <si>
    <t>軽油→LPGへの改造</t>
    <rPh sb="0" eb="2">
      <t>ケイユ</t>
    </rPh>
    <rPh sb="8" eb="10">
      <t>カイゾウ</t>
    </rPh>
    <phoneticPr fontId="5"/>
  </si>
  <si>
    <r>
      <t>貨4</t>
    </r>
    <r>
      <rPr>
        <sz val="11"/>
        <rFont val="ＭＳ Ｐゴシック"/>
        <family val="3"/>
        <charset val="128"/>
      </rPr>
      <t>L</t>
    </r>
    <rPh sb="0" eb="1">
      <t>カ</t>
    </rPh>
    <phoneticPr fontId="6"/>
  </si>
  <si>
    <t>軽油→ガソリンへの改造</t>
    <rPh sb="0" eb="2">
      <t>ケイユ</t>
    </rPh>
    <rPh sb="9" eb="11">
      <t>カイゾウ</t>
    </rPh>
    <phoneticPr fontId="5"/>
  </si>
  <si>
    <t>乗用車(ガソリン・LPG)</t>
    <rPh sb="0" eb="3">
      <t>ジョウヨウシャ</t>
    </rPh>
    <phoneticPr fontId="4"/>
  </si>
  <si>
    <t>乗0ガ</t>
    <rPh sb="0" eb="1">
      <t>ノ</t>
    </rPh>
    <phoneticPr fontId="4"/>
  </si>
  <si>
    <t>乗用車追加</t>
    <rPh sb="0" eb="3">
      <t>ジョウヨウシャ</t>
    </rPh>
    <rPh sb="3" eb="5">
      <t>ツイカ</t>
    </rPh>
    <phoneticPr fontId="4"/>
  </si>
  <si>
    <t>H28・30規制</t>
    <rPh sb="6" eb="8">
      <t>キセイ</t>
    </rPh>
    <phoneticPr fontId="4"/>
  </si>
  <si>
    <t>BLF</t>
  </si>
  <si>
    <t>ガソリン・LPG（新☆☆☆☆☆)</t>
    <rPh sb="9" eb="10">
      <t>シン</t>
    </rPh>
    <phoneticPr fontId="4"/>
  </si>
  <si>
    <t>ガL4</t>
    <phoneticPr fontId="4"/>
  </si>
  <si>
    <t>軽新長1</t>
    <rPh sb="0" eb="1">
      <t>ケイ</t>
    </rPh>
    <rPh sb="1" eb="2">
      <t>シン</t>
    </rPh>
    <rPh sb="2" eb="3">
      <t>ナガ</t>
    </rPh>
    <phoneticPr fontId="4"/>
  </si>
  <si>
    <t>軽油(H28・30規制)</t>
    <rPh sb="0" eb="2">
      <t>ケイユ</t>
    </rPh>
    <rPh sb="9" eb="11">
      <t>キセイ</t>
    </rPh>
    <phoneticPr fontId="4"/>
  </si>
  <si>
    <t>軽</t>
    <rPh sb="0" eb="1">
      <t>ケイ</t>
    </rPh>
    <phoneticPr fontId="4"/>
  </si>
  <si>
    <t>軽ポポ</t>
    <rPh sb="0" eb="1">
      <t>ケイ</t>
    </rPh>
    <phoneticPr fontId="4"/>
  </si>
  <si>
    <t>12t超</t>
    <rPh sb="3" eb="4">
      <t>チョウ</t>
    </rPh>
    <phoneticPr fontId="4"/>
  </si>
  <si>
    <t>新☆(新長期)</t>
    <rPh sb="3" eb="4">
      <t>シン</t>
    </rPh>
    <rPh sb="4" eb="6">
      <t>チョウキ</t>
    </rPh>
    <phoneticPr fontId="4"/>
  </si>
  <si>
    <t>ポスト新長期</t>
    <rPh sb="3" eb="4">
      <t>シン</t>
    </rPh>
    <rPh sb="4" eb="6">
      <t>チョウキ</t>
    </rPh>
    <phoneticPr fontId="4"/>
  </si>
  <si>
    <t>H28・30規制</t>
    <phoneticPr fontId="4"/>
  </si>
  <si>
    <t>新長期</t>
    <rPh sb="0" eb="1">
      <t>シン</t>
    </rPh>
    <rPh sb="1" eb="3">
      <t>チョウキ</t>
    </rPh>
    <phoneticPr fontId="4"/>
  </si>
  <si>
    <t>貨4軽LDF</t>
  </si>
  <si>
    <r>
      <t>A</t>
    </r>
    <r>
      <rPr>
        <sz val="11"/>
        <rFont val="ＭＳ Ｐゴシック"/>
        <family val="3"/>
        <charset val="128"/>
      </rPr>
      <t>LE</t>
    </r>
    <phoneticPr fontId="4"/>
  </si>
  <si>
    <t>Pハ</t>
    <phoneticPr fontId="4"/>
  </si>
  <si>
    <r>
      <t>C</t>
    </r>
    <r>
      <rPr>
        <sz val="11"/>
        <rFont val="ＭＳ Ｐゴシック"/>
        <family val="3"/>
        <charset val="128"/>
      </rPr>
      <t>LE</t>
    </r>
    <phoneticPr fontId="4"/>
  </si>
  <si>
    <r>
      <t>D</t>
    </r>
    <r>
      <rPr>
        <sz val="11"/>
        <rFont val="ＭＳ Ｐゴシック"/>
        <family val="3"/>
        <charset val="128"/>
      </rPr>
      <t>LE</t>
    </r>
    <phoneticPr fontId="4"/>
  </si>
  <si>
    <r>
      <t>L</t>
    </r>
    <r>
      <rPr>
        <sz val="11"/>
        <rFont val="ＭＳ Ｐゴシック"/>
        <family val="3"/>
        <charset val="128"/>
      </rPr>
      <t>LE</t>
    </r>
    <phoneticPr fontId="4"/>
  </si>
  <si>
    <t>MLE</t>
    <phoneticPr fontId="4"/>
  </si>
  <si>
    <t>RLE</t>
    <phoneticPr fontId="4"/>
  </si>
  <si>
    <t>QLE</t>
    <phoneticPr fontId="4"/>
  </si>
  <si>
    <r>
      <t>H</t>
    </r>
    <r>
      <rPr>
        <sz val="11"/>
        <rFont val="ＭＳ Ｐゴシック"/>
        <family val="3"/>
        <charset val="128"/>
      </rPr>
      <t>30</t>
    </r>
    <phoneticPr fontId="4"/>
  </si>
  <si>
    <t>3BE</t>
    <phoneticPr fontId="4"/>
  </si>
  <si>
    <t>H30</t>
    <phoneticPr fontId="4"/>
  </si>
  <si>
    <t>3AE</t>
    <phoneticPr fontId="4"/>
  </si>
  <si>
    <r>
      <t>H</t>
    </r>
    <r>
      <rPr>
        <sz val="11"/>
        <rFont val="ＭＳ Ｐゴシック"/>
        <family val="3"/>
        <charset val="128"/>
      </rPr>
      <t>30</t>
    </r>
    <r>
      <rPr>
        <sz val="11"/>
        <rFont val="ＭＳ Ｐゴシック"/>
        <family val="3"/>
        <charset val="128"/>
      </rPr>
      <t/>
    </r>
  </si>
  <si>
    <t>3LE</t>
    <phoneticPr fontId="4"/>
  </si>
  <si>
    <t>4BE</t>
    <phoneticPr fontId="4"/>
  </si>
  <si>
    <t>4AE</t>
    <phoneticPr fontId="4"/>
  </si>
  <si>
    <t>4LE</t>
    <phoneticPr fontId="4"/>
  </si>
  <si>
    <t>5BE</t>
    <phoneticPr fontId="4"/>
  </si>
  <si>
    <t>5AE</t>
    <phoneticPr fontId="4"/>
  </si>
  <si>
    <t>5LE</t>
    <phoneticPr fontId="4"/>
  </si>
  <si>
    <t>6BE</t>
    <phoneticPr fontId="4"/>
  </si>
  <si>
    <t>6AE</t>
    <phoneticPr fontId="4"/>
  </si>
  <si>
    <t>6LE</t>
    <phoneticPr fontId="4"/>
  </si>
  <si>
    <r>
      <t>A</t>
    </r>
    <r>
      <rPr>
        <sz val="11"/>
        <rFont val="ＭＳ Ｐゴシック"/>
        <family val="3"/>
        <charset val="128"/>
      </rPr>
      <t>LF</t>
    </r>
    <phoneticPr fontId="4"/>
  </si>
  <si>
    <t>CLF</t>
    <phoneticPr fontId="4"/>
  </si>
  <si>
    <r>
      <t>D</t>
    </r>
    <r>
      <rPr>
        <sz val="11"/>
        <rFont val="ＭＳ Ｐゴシック"/>
        <family val="3"/>
        <charset val="128"/>
      </rPr>
      <t>LF</t>
    </r>
    <phoneticPr fontId="4"/>
  </si>
  <si>
    <t>LLF</t>
    <phoneticPr fontId="4"/>
  </si>
  <si>
    <t>MLF</t>
    <phoneticPr fontId="4"/>
  </si>
  <si>
    <r>
      <t>R</t>
    </r>
    <r>
      <rPr>
        <sz val="11"/>
        <rFont val="ＭＳ Ｐゴシック"/>
        <family val="3"/>
        <charset val="128"/>
      </rPr>
      <t>LF</t>
    </r>
    <phoneticPr fontId="4"/>
  </si>
  <si>
    <r>
      <t>Q</t>
    </r>
    <r>
      <rPr>
        <sz val="11"/>
        <rFont val="ＭＳ Ｐゴシック"/>
        <family val="3"/>
        <charset val="128"/>
      </rPr>
      <t>LF</t>
    </r>
    <phoneticPr fontId="4"/>
  </si>
  <si>
    <r>
      <t>3</t>
    </r>
    <r>
      <rPr>
        <sz val="11"/>
        <rFont val="ＭＳ Ｐゴシック"/>
        <family val="3"/>
        <charset val="128"/>
      </rPr>
      <t>BF</t>
    </r>
    <phoneticPr fontId="4"/>
  </si>
  <si>
    <r>
      <t>3</t>
    </r>
    <r>
      <rPr>
        <sz val="11"/>
        <rFont val="ＭＳ Ｐゴシック"/>
        <family val="3"/>
        <charset val="128"/>
      </rPr>
      <t>AF</t>
    </r>
    <phoneticPr fontId="4"/>
  </si>
  <si>
    <t>3LF</t>
    <phoneticPr fontId="4"/>
  </si>
  <si>
    <r>
      <t>4</t>
    </r>
    <r>
      <rPr>
        <sz val="11"/>
        <rFont val="ＭＳ Ｐゴシック"/>
        <family val="3"/>
        <charset val="128"/>
      </rPr>
      <t>BF</t>
    </r>
    <phoneticPr fontId="4"/>
  </si>
  <si>
    <r>
      <t>4</t>
    </r>
    <r>
      <rPr>
        <sz val="11"/>
        <rFont val="ＭＳ Ｐゴシック"/>
        <family val="3"/>
        <charset val="128"/>
      </rPr>
      <t>AF</t>
    </r>
    <phoneticPr fontId="4"/>
  </si>
  <si>
    <t>4LF</t>
    <phoneticPr fontId="4"/>
  </si>
  <si>
    <r>
      <t>5</t>
    </r>
    <r>
      <rPr>
        <sz val="11"/>
        <rFont val="ＭＳ Ｐゴシック"/>
        <family val="3"/>
        <charset val="128"/>
      </rPr>
      <t>BF</t>
    </r>
    <phoneticPr fontId="4"/>
  </si>
  <si>
    <r>
      <t>5</t>
    </r>
    <r>
      <rPr>
        <sz val="11"/>
        <rFont val="ＭＳ Ｐゴシック"/>
        <family val="3"/>
        <charset val="128"/>
      </rPr>
      <t>AF</t>
    </r>
    <phoneticPr fontId="4"/>
  </si>
  <si>
    <t>5LF</t>
    <phoneticPr fontId="4"/>
  </si>
  <si>
    <r>
      <t>6</t>
    </r>
    <r>
      <rPr>
        <sz val="11"/>
        <rFont val="ＭＳ Ｐゴシック"/>
        <family val="3"/>
        <charset val="128"/>
      </rPr>
      <t>BF</t>
    </r>
    <phoneticPr fontId="4"/>
  </si>
  <si>
    <r>
      <t>6</t>
    </r>
    <r>
      <rPr>
        <sz val="11"/>
        <rFont val="ＭＳ Ｐゴシック"/>
        <family val="3"/>
        <charset val="128"/>
      </rPr>
      <t>AF</t>
    </r>
    <phoneticPr fontId="4"/>
  </si>
  <si>
    <t>6LF</t>
    <phoneticPr fontId="4"/>
  </si>
  <si>
    <r>
      <t>A</t>
    </r>
    <r>
      <rPr>
        <sz val="11"/>
        <rFont val="ＭＳ Ｐゴシック"/>
        <family val="3"/>
        <charset val="128"/>
      </rPr>
      <t>LG</t>
    </r>
    <phoneticPr fontId="4"/>
  </si>
  <si>
    <r>
      <t>B</t>
    </r>
    <r>
      <rPr>
        <sz val="11"/>
        <rFont val="ＭＳ Ｐゴシック"/>
        <family val="3"/>
        <charset val="128"/>
      </rPr>
      <t>LG</t>
    </r>
    <phoneticPr fontId="4"/>
  </si>
  <si>
    <t>NLG</t>
    <phoneticPr fontId="4"/>
  </si>
  <si>
    <t>PLG</t>
    <phoneticPr fontId="4"/>
  </si>
  <si>
    <r>
      <t>L</t>
    </r>
    <r>
      <rPr>
        <sz val="11"/>
        <rFont val="ＭＳ Ｐゴシック"/>
        <family val="3"/>
        <charset val="128"/>
      </rPr>
      <t>LG</t>
    </r>
    <phoneticPr fontId="4"/>
  </si>
  <si>
    <r>
      <t>M</t>
    </r>
    <r>
      <rPr>
        <sz val="11"/>
        <rFont val="ＭＳ Ｐゴシック"/>
        <family val="3"/>
        <charset val="128"/>
      </rPr>
      <t>LG</t>
    </r>
    <phoneticPr fontId="4"/>
  </si>
  <si>
    <r>
      <t>R</t>
    </r>
    <r>
      <rPr>
        <sz val="11"/>
        <rFont val="ＭＳ Ｐゴシック"/>
        <family val="3"/>
        <charset val="128"/>
      </rPr>
      <t>LG</t>
    </r>
    <phoneticPr fontId="4"/>
  </si>
  <si>
    <r>
      <t>Q</t>
    </r>
    <r>
      <rPr>
        <sz val="11"/>
        <rFont val="ＭＳ Ｐゴシック"/>
        <family val="3"/>
        <charset val="128"/>
      </rPr>
      <t>LG</t>
    </r>
    <phoneticPr fontId="4"/>
  </si>
  <si>
    <t>CLE</t>
    <phoneticPr fontId="4"/>
  </si>
  <si>
    <t>DLE</t>
    <phoneticPr fontId="4"/>
  </si>
  <si>
    <t>ALF</t>
    <phoneticPr fontId="4"/>
  </si>
  <si>
    <t>ALG</t>
    <phoneticPr fontId="4"/>
  </si>
  <si>
    <r>
      <t>N</t>
    </r>
    <r>
      <rPr>
        <sz val="11"/>
        <rFont val="ＭＳ Ｐゴシック"/>
        <family val="3"/>
        <charset val="128"/>
      </rPr>
      <t>LG</t>
    </r>
    <phoneticPr fontId="4"/>
  </si>
  <si>
    <t>AME</t>
    <phoneticPr fontId="4"/>
  </si>
  <si>
    <t>CME</t>
    <phoneticPr fontId="4"/>
  </si>
  <si>
    <t>DME</t>
    <phoneticPr fontId="4"/>
  </si>
  <si>
    <r>
      <t>L</t>
    </r>
    <r>
      <rPr>
        <sz val="11"/>
        <rFont val="ＭＳ Ｐゴシック"/>
        <family val="3"/>
        <charset val="128"/>
      </rPr>
      <t>ME</t>
    </r>
    <phoneticPr fontId="4"/>
  </si>
  <si>
    <r>
      <t>M</t>
    </r>
    <r>
      <rPr>
        <sz val="11"/>
        <rFont val="ＭＳ Ｐゴシック"/>
        <family val="3"/>
        <charset val="128"/>
      </rPr>
      <t>ME</t>
    </r>
    <phoneticPr fontId="4"/>
  </si>
  <si>
    <r>
      <t>R</t>
    </r>
    <r>
      <rPr>
        <sz val="11"/>
        <rFont val="ＭＳ Ｐゴシック"/>
        <family val="3"/>
        <charset val="128"/>
      </rPr>
      <t>ME</t>
    </r>
    <phoneticPr fontId="4"/>
  </si>
  <si>
    <r>
      <t>Q</t>
    </r>
    <r>
      <rPr>
        <sz val="11"/>
        <rFont val="ＭＳ Ｐゴシック"/>
        <family val="3"/>
        <charset val="128"/>
      </rPr>
      <t>ME</t>
    </r>
    <phoneticPr fontId="4"/>
  </si>
  <si>
    <r>
      <t>3</t>
    </r>
    <r>
      <rPr>
        <sz val="11"/>
        <rFont val="ＭＳ Ｐゴシック"/>
        <family val="3"/>
        <charset val="128"/>
      </rPr>
      <t>DE</t>
    </r>
    <phoneticPr fontId="4"/>
  </si>
  <si>
    <r>
      <t>3</t>
    </r>
    <r>
      <rPr>
        <sz val="11"/>
        <rFont val="ＭＳ Ｐゴシック"/>
        <family val="3"/>
        <charset val="128"/>
      </rPr>
      <t>CE</t>
    </r>
    <phoneticPr fontId="4"/>
  </si>
  <si>
    <t>3ME</t>
    <phoneticPr fontId="4"/>
  </si>
  <si>
    <r>
      <t>4</t>
    </r>
    <r>
      <rPr>
        <sz val="11"/>
        <rFont val="ＭＳ Ｐゴシック"/>
        <family val="3"/>
        <charset val="128"/>
      </rPr>
      <t>DE</t>
    </r>
    <phoneticPr fontId="4"/>
  </si>
  <si>
    <r>
      <t>4</t>
    </r>
    <r>
      <rPr>
        <sz val="11"/>
        <rFont val="ＭＳ Ｐゴシック"/>
        <family val="3"/>
        <charset val="128"/>
      </rPr>
      <t>CE</t>
    </r>
    <phoneticPr fontId="4"/>
  </si>
  <si>
    <t>4ME</t>
    <phoneticPr fontId="4"/>
  </si>
  <si>
    <r>
      <t>5</t>
    </r>
    <r>
      <rPr>
        <sz val="11"/>
        <rFont val="ＭＳ Ｐゴシック"/>
        <family val="3"/>
        <charset val="128"/>
      </rPr>
      <t>DE</t>
    </r>
    <phoneticPr fontId="4"/>
  </si>
  <si>
    <r>
      <t>5</t>
    </r>
    <r>
      <rPr>
        <sz val="11"/>
        <rFont val="ＭＳ Ｐゴシック"/>
        <family val="3"/>
        <charset val="128"/>
      </rPr>
      <t>CE</t>
    </r>
    <phoneticPr fontId="4"/>
  </si>
  <si>
    <t>5ME</t>
    <phoneticPr fontId="4"/>
  </si>
  <si>
    <r>
      <t>6</t>
    </r>
    <r>
      <rPr>
        <sz val="11"/>
        <rFont val="ＭＳ Ｐゴシック"/>
        <family val="3"/>
        <charset val="128"/>
      </rPr>
      <t>DE</t>
    </r>
    <phoneticPr fontId="4"/>
  </si>
  <si>
    <r>
      <t>6</t>
    </r>
    <r>
      <rPr>
        <sz val="11"/>
        <rFont val="ＭＳ Ｐゴシック"/>
        <family val="3"/>
        <charset val="128"/>
      </rPr>
      <t>CE</t>
    </r>
    <phoneticPr fontId="4"/>
  </si>
  <si>
    <t>6ME</t>
    <phoneticPr fontId="4"/>
  </si>
  <si>
    <r>
      <t>A</t>
    </r>
    <r>
      <rPr>
        <sz val="11"/>
        <rFont val="ＭＳ Ｐゴシック"/>
        <family val="3"/>
        <charset val="128"/>
      </rPr>
      <t>MF</t>
    </r>
    <phoneticPr fontId="4"/>
  </si>
  <si>
    <r>
      <t>C</t>
    </r>
    <r>
      <rPr>
        <sz val="11"/>
        <rFont val="ＭＳ Ｐゴシック"/>
        <family val="3"/>
        <charset val="128"/>
      </rPr>
      <t>MF</t>
    </r>
    <phoneticPr fontId="4"/>
  </si>
  <si>
    <r>
      <t>D</t>
    </r>
    <r>
      <rPr>
        <sz val="11"/>
        <rFont val="ＭＳ Ｐゴシック"/>
        <family val="3"/>
        <charset val="128"/>
      </rPr>
      <t>MF</t>
    </r>
    <phoneticPr fontId="4"/>
  </si>
  <si>
    <t>SMF</t>
    <phoneticPr fontId="4"/>
  </si>
  <si>
    <t>TMF</t>
    <phoneticPr fontId="4"/>
  </si>
  <si>
    <t>3DF</t>
    <phoneticPr fontId="4"/>
  </si>
  <si>
    <t>3CF</t>
    <phoneticPr fontId="4"/>
  </si>
  <si>
    <t>3MF</t>
    <phoneticPr fontId="4"/>
  </si>
  <si>
    <t>4DF</t>
    <phoneticPr fontId="4"/>
  </si>
  <si>
    <t>4CF</t>
    <phoneticPr fontId="4"/>
  </si>
  <si>
    <t>4MF</t>
    <phoneticPr fontId="4"/>
  </si>
  <si>
    <t>5DF</t>
    <phoneticPr fontId="4"/>
  </si>
  <si>
    <t>5CF</t>
    <phoneticPr fontId="4"/>
  </si>
  <si>
    <t>5MF</t>
    <phoneticPr fontId="4"/>
  </si>
  <si>
    <t>6DF</t>
    <phoneticPr fontId="4"/>
  </si>
  <si>
    <t>6CF</t>
    <phoneticPr fontId="4"/>
  </si>
  <si>
    <t>6MF</t>
    <phoneticPr fontId="4"/>
  </si>
  <si>
    <r>
      <t>L</t>
    </r>
    <r>
      <rPr>
        <sz val="11"/>
        <rFont val="ＭＳ Ｐゴシック"/>
        <family val="3"/>
        <charset val="128"/>
      </rPr>
      <t>MF</t>
    </r>
    <phoneticPr fontId="4"/>
  </si>
  <si>
    <r>
      <t>M</t>
    </r>
    <r>
      <rPr>
        <sz val="11"/>
        <rFont val="ＭＳ Ｐゴシック"/>
        <family val="3"/>
        <charset val="128"/>
      </rPr>
      <t>MF</t>
    </r>
    <phoneticPr fontId="4"/>
  </si>
  <si>
    <r>
      <t>R</t>
    </r>
    <r>
      <rPr>
        <sz val="11"/>
        <rFont val="ＭＳ Ｐゴシック"/>
        <family val="3"/>
        <charset val="128"/>
      </rPr>
      <t>MF</t>
    </r>
    <phoneticPr fontId="4"/>
  </si>
  <si>
    <r>
      <t>Q</t>
    </r>
    <r>
      <rPr>
        <sz val="11"/>
        <rFont val="ＭＳ Ｐゴシック"/>
        <family val="3"/>
        <charset val="128"/>
      </rPr>
      <t>MF</t>
    </r>
    <phoneticPr fontId="4"/>
  </si>
  <si>
    <t>AMG</t>
    <phoneticPr fontId="4"/>
  </si>
  <si>
    <t>BMG</t>
    <phoneticPr fontId="4"/>
  </si>
  <si>
    <t>NMG</t>
    <phoneticPr fontId="4"/>
  </si>
  <si>
    <t>PMG</t>
    <phoneticPr fontId="4"/>
  </si>
  <si>
    <r>
      <t>H</t>
    </r>
    <r>
      <rPr>
        <sz val="11"/>
        <rFont val="ＭＳ Ｐゴシック"/>
        <family val="3"/>
        <charset val="128"/>
      </rPr>
      <t>21</t>
    </r>
    <phoneticPr fontId="4"/>
  </si>
  <si>
    <t>LTG</t>
    <phoneticPr fontId="4"/>
  </si>
  <si>
    <r>
      <t>L</t>
    </r>
    <r>
      <rPr>
        <sz val="11"/>
        <rFont val="ＭＳ Ｐゴシック"/>
        <family val="3"/>
        <charset val="128"/>
      </rPr>
      <t>SG</t>
    </r>
    <phoneticPr fontId="4"/>
  </si>
  <si>
    <r>
      <t>L</t>
    </r>
    <r>
      <rPr>
        <sz val="11"/>
        <rFont val="ＭＳ Ｐゴシック"/>
        <family val="3"/>
        <charset val="128"/>
      </rPr>
      <t>MG</t>
    </r>
    <phoneticPr fontId="4"/>
  </si>
  <si>
    <t>MMG</t>
    <phoneticPr fontId="4"/>
  </si>
  <si>
    <t>RMG</t>
    <phoneticPr fontId="4"/>
  </si>
  <si>
    <t>QDG</t>
    <phoneticPr fontId="4"/>
  </si>
  <si>
    <t>QKG</t>
    <phoneticPr fontId="4"/>
  </si>
  <si>
    <t>QPG</t>
    <phoneticPr fontId="4"/>
  </si>
  <si>
    <t>QRG</t>
    <phoneticPr fontId="4"/>
  </si>
  <si>
    <t>QTG</t>
    <phoneticPr fontId="4"/>
  </si>
  <si>
    <t>QCG</t>
    <phoneticPr fontId="4"/>
  </si>
  <si>
    <t>QJG</t>
    <phoneticPr fontId="4"/>
  </si>
  <si>
    <t>QNG</t>
    <phoneticPr fontId="4"/>
  </si>
  <si>
    <t>QQG</t>
    <phoneticPr fontId="4"/>
  </si>
  <si>
    <t>QSG</t>
    <phoneticPr fontId="4"/>
  </si>
  <si>
    <t>QMG</t>
    <phoneticPr fontId="4"/>
  </si>
  <si>
    <r>
      <t>S</t>
    </r>
    <r>
      <rPr>
        <sz val="11"/>
        <rFont val="ＭＳ Ｐゴシック"/>
        <family val="3"/>
        <charset val="128"/>
      </rPr>
      <t>TG</t>
    </r>
    <phoneticPr fontId="4"/>
  </si>
  <si>
    <r>
      <t>S</t>
    </r>
    <r>
      <rPr>
        <sz val="11"/>
        <rFont val="ＭＳ Ｐゴシック"/>
        <family val="3"/>
        <charset val="128"/>
      </rPr>
      <t>SG</t>
    </r>
    <phoneticPr fontId="4"/>
  </si>
  <si>
    <r>
      <t>S</t>
    </r>
    <r>
      <rPr>
        <sz val="11"/>
        <rFont val="ＭＳ Ｐゴシック"/>
        <family val="3"/>
        <charset val="128"/>
      </rPr>
      <t>MG</t>
    </r>
    <phoneticPr fontId="4"/>
  </si>
  <si>
    <r>
      <t>T</t>
    </r>
    <r>
      <rPr>
        <sz val="11"/>
        <rFont val="ＭＳ Ｐゴシック"/>
        <family val="3"/>
        <charset val="128"/>
      </rPr>
      <t>TG</t>
    </r>
    <phoneticPr fontId="4"/>
  </si>
  <si>
    <r>
      <t>T</t>
    </r>
    <r>
      <rPr>
        <sz val="11"/>
        <rFont val="ＭＳ Ｐゴシック"/>
        <family val="3"/>
        <charset val="128"/>
      </rPr>
      <t>SG</t>
    </r>
    <phoneticPr fontId="4"/>
  </si>
  <si>
    <r>
      <t>T</t>
    </r>
    <r>
      <rPr>
        <sz val="11"/>
        <rFont val="ＭＳ Ｐゴシック"/>
        <family val="3"/>
        <charset val="128"/>
      </rPr>
      <t>MG</t>
    </r>
    <phoneticPr fontId="4"/>
  </si>
  <si>
    <r>
      <t>H</t>
    </r>
    <r>
      <rPr>
        <sz val="11"/>
        <rFont val="ＭＳ Ｐゴシック"/>
        <family val="3"/>
        <charset val="128"/>
      </rPr>
      <t>28</t>
    </r>
    <phoneticPr fontId="4"/>
  </si>
  <si>
    <r>
      <t>2</t>
    </r>
    <r>
      <rPr>
        <sz val="11"/>
        <rFont val="ＭＳ Ｐゴシック"/>
        <family val="3"/>
        <charset val="128"/>
      </rPr>
      <t>DG</t>
    </r>
    <phoneticPr fontId="4"/>
  </si>
  <si>
    <t>2KG</t>
    <phoneticPr fontId="4"/>
  </si>
  <si>
    <r>
      <t>H</t>
    </r>
    <r>
      <rPr>
        <sz val="11"/>
        <rFont val="ＭＳ Ｐゴシック"/>
        <family val="3"/>
        <charset val="128"/>
      </rPr>
      <t>28</t>
    </r>
    <r>
      <rPr>
        <sz val="11"/>
        <rFont val="ＭＳ Ｐゴシック"/>
        <family val="3"/>
        <charset val="128"/>
      </rPr>
      <t/>
    </r>
  </si>
  <si>
    <r>
      <t>2</t>
    </r>
    <r>
      <rPr>
        <sz val="11"/>
        <rFont val="ＭＳ Ｐゴシック"/>
        <family val="3"/>
        <charset val="128"/>
      </rPr>
      <t>PG</t>
    </r>
    <phoneticPr fontId="4"/>
  </si>
  <si>
    <r>
      <t>2</t>
    </r>
    <r>
      <rPr>
        <sz val="11"/>
        <rFont val="ＭＳ Ｐゴシック"/>
        <family val="3"/>
        <charset val="128"/>
      </rPr>
      <t>RG</t>
    </r>
    <phoneticPr fontId="4"/>
  </si>
  <si>
    <r>
      <t>2</t>
    </r>
    <r>
      <rPr>
        <sz val="11"/>
        <rFont val="ＭＳ Ｐゴシック"/>
        <family val="3"/>
        <charset val="128"/>
      </rPr>
      <t>TG</t>
    </r>
    <phoneticPr fontId="4"/>
  </si>
  <si>
    <r>
      <t>2</t>
    </r>
    <r>
      <rPr>
        <sz val="11"/>
        <rFont val="ＭＳ Ｐゴシック"/>
        <family val="3"/>
        <charset val="128"/>
      </rPr>
      <t>CG</t>
    </r>
    <phoneticPr fontId="4"/>
  </si>
  <si>
    <r>
      <t>2</t>
    </r>
    <r>
      <rPr>
        <sz val="11"/>
        <rFont val="ＭＳ Ｐゴシック"/>
        <family val="3"/>
        <charset val="128"/>
      </rPr>
      <t>JG</t>
    </r>
    <phoneticPr fontId="4"/>
  </si>
  <si>
    <r>
      <t>2</t>
    </r>
    <r>
      <rPr>
        <sz val="11"/>
        <rFont val="ＭＳ Ｐゴシック"/>
        <family val="3"/>
        <charset val="128"/>
      </rPr>
      <t>NG</t>
    </r>
    <phoneticPr fontId="4"/>
  </si>
  <si>
    <r>
      <t>2</t>
    </r>
    <r>
      <rPr>
        <sz val="11"/>
        <rFont val="ＭＳ Ｐゴシック"/>
        <family val="3"/>
        <charset val="128"/>
      </rPr>
      <t>QG</t>
    </r>
    <phoneticPr fontId="4"/>
  </si>
  <si>
    <t>2SG</t>
    <phoneticPr fontId="4"/>
  </si>
  <si>
    <t>2MG</t>
    <phoneticPr fontId="4"/>
  </si>
  <si>
    <r>
      <t>3</t>
    </r>
    <r>
      <rPr>
        <sz val="11"/>
        <rFont val="ＭＳ Ｐゴシック"/>
        <family val="3"/>
        <charset val="128"/>
      </rPr>
      <t>FE</t>
    </r>
    <phoneticPr fontId="4"/>
  </si>
  <si>
    <r>
      <t>3</t>
    </r>
    <r>
      <rPr>
        <sz val="11"/>
        <rFont val="ＭＳ Ｐゴシック"/>
        <family val="3"/>
        <charset val="128"/>
      </rPr>
      <t>EE</t>
    </r>
    <phoneticPr fontId="4"/>
  </si>
  <si>
    <r>
      <t>4</t>
    </r>
    <r>
      <rPr>
        <sz val="11"/>
        <rFont val="ＭＳ Ｐゴシック"/>
        <family val="3"/>
        <charset val="128"/>
      </rPr>
      <t>FE</t>
    </r>
    <phoneticPr fontId="4"/>
  </si>
  <si>
    <r>
      <t>4</t>
    </r>
    <r>
      <rPr>
        <sz val="11"/>
        <rFont val="ＭＳ Ｐゴシック"/>
        <family val="3"/>
        <charset val="128"/>
      </rPr>
      <t>EE</t>
    </r>
    <phoneticPr fontId="4"/>
  </si>
  <si>
    <r>
      <t>5</t>
    </r>
    <r>
      <rPr>
        <sz val="11"/>
        <rFont val="ＭＳ Ｐゴシック"/>
        <family val="3"/>
        <charset val="128"/>
      </rPr>
      <t>FE</t>
    </r>
    <phoneticPr fontId="4"/>
  </si>
  <si>
    <r>
      <t>5</t>
    </r>
    <r>
      <rPr>
        <sz val="11"/>
        <rFont val="ＭＳ Ｐゴシック"/>
        <family val="3"/>
        <charset val="128"/>
      </rPr>
      <t>EE</t>
    </r>
    <phoneticPr fontId="4"/>
  </si>
  <si>
    <r>
      <t>6</t>
    </r>
    <r>
      <rPr>
        <sz val="11"/>
        <rFont val="ＭＳ Ｐゴシック"/>
        <family val="3"/>
        <charset val="128"/>
      </rPr>
      <t>FE</t>
    </r>
    <phoneticPr fontId="4"/>
  </si>
  <si>
    <r>
      <t>6</t>
    </r>
    <r>
      <rPr>
        <sz val="11"/>
        <rFont val="ＭＳ Ｐゴシック"/>
        <family val="3"/>
        <charset val="128"/>
      </rPr>
      <t>EE</t>
    </r>
    <phoneticPr fontId="4"/>
  </si>
  <si>
    <r>
      <t>3</t>
    </r>
    <r>
      <rPr>
        <sz val="11"/>
        <rFont val="ＭＳ Ｐゴシック"/>
        <family val="3"/>
        <charset val="128"/>
      </rPr>
      <t>FF</t>
    </r>
    <phoneticPr fontId="4"/>
  </si>
  <si>
    <r>
      <t>3</t>
    </r>
    <r>
      <rPr>
        <sz val="11"/>
        <rFont val="ＭＳ Ｐゴシック"/>
        <family val="3"/>
        <charset val="128"/>
      </rPr>
      <t>EF</t>
    </r>
    <phoneticPr fontId="4"/>
  </si>
  <si>
    <r>
      <t>4</t>
    </r>
    <r>
      <rPr>
        <sz val="11"/>
        <rFont val="ＭＳ Ｐゴシック"/>
        <family val="3"/>
        <charset val="128"/>
      </rPr>
      <t>FF</t>
    </r>
    <phoneticPr fontId="4"/>
  </si>
  <si>
    <r>
      <t>4</t>
    </r>
    <r>
      <rPr>
        <sz val="11"/>
        <rFont val="ＭＳ Ｐゴシック"/>
        <family val="3"/>
        <charset val="128"/>
      </rPr>
      <t>EF</t>
    </r>
    <phoneticPr fontId="4"/>
  </si>
  <si>
    <r>
      <t>5</t>
    </r>
    <r>
      <rPr>
        <sz val="11"/>
        <rFont val="ＭＳ Ｐゴシック"/>
        <family val="3"/>
        <charset val="128"/>
      </rPr>
      <t>FF</t>
    </r>
    <phoneticPr fontId="4"/>
  </si>
  <si>
    <r>
      <t>5</t>
    </r>
    <r>
      <rPr>
        <sz val="11"/>
        <rFont val="ＭＳ Ｐゴシック"/>
        <family val="3"/>
        <charset val="128"/>
      </rPr>
      <t>EF</t>
    </r>
    <phoneticPr fontId="4"/>
  </si>
  <si>
    <r>
      <t>6</t>
    </r>
    <r>
      <rPr>
        <sz val="11"/>
        <rFont val="ＭＳ Ｐゴシック"/>
        <family val="3"/>
        <charset val="128"/>
      </rPr>
      <t>FF</t>
    </r>
    <phoneticPr fontId="4"/>
  </si>
  <si>
    <r>
      <t>6</t>
    </r>
    <r>
      <rPr>
        <sz val="11"/>
        <rFont val="ＭＳ Ｐゴシック"/>
        <family val="3"/>
        <charset val="128"/>
      </rPr>
      <t>EF</t>
    </r>
    <phoneticPr fontId="4"/>
  </si>
  <si>
    <r>
      <t>H2</t>
    </r>
    <r>
      <rPr>
        <sz val="11"/>
        <rFont val="ＭＳ Ｐゴシック"/>
        <family val="3"/>
        <charset val="128"/>
      </rPr>
      <t>8</t>
    </r>
    <phoneticPr fontId="4"/>
  </si>
  <si>
    <r>
      <t>2</t>
    </r>
    <r>
      <rPr>
        <sz val="11"/>
        <rFont val="ＭＳ Ｐゴシック"/>
        <family val="3"/>
        <charset val="128"/>
      </rPr>
      <t>FG</t>
    </r>
    <phoneticPr fontId="4"/>
  </si>
  <si>
    <r>
      <t>2</t>
    </r>
    <r>
      <rPr>
        <sz val="11"/>
        <rFont val="ＭＳ Ｐゴシック"/>
        <family val="3"/>
        <charset val="128"/>
      </rPr>
      <t>EG</t>
    </r>
    <phoneticPr fontId="4"/>
  </si>
  <si>
    <t>3HE</t>
    <phoneticPr fontId="4"/>
  </si>
  <si>
    <t>3GE</t>
    <phoneticPr fontId="4"/>
  </si>
  <si>
    <t>4HE</t>
    <phoneticPr fontId="4"/>
  </si>
  <si>
    <t>4GE</t>
    <phoneticPr fontId="4"/>
  </si>
  <si>
    <t>5HE</t>
    <phoneticPr fontId="4"/>
  </si>
  <si>
    <t>5GE</t>
    <phoneticPr fontId="4"/>
  </si>
  <si>
    <t>6HE</t>
    <phoneticPr fontId="4"/>
  </si>
  <si>
    <t>6GE</t>
    <phoneticPr fontId="4"/>
  </si>
  <si>
    <r>
      <t>3</t>
    </r>
    <r>
      <rPr>
        <sz val="11"/>
        <rFont val="ＭＳ Ｐゴシック"/>
        <family val="3"/>
        <charset val="128"/>
      </rPr>
      <t>HF</t>
    </r>
    <phoneticPr fontId="4"/>
  </si>
  <si>
    <r>
      <t>3</t>
    </r>
    <r>
      <rPr>
        <sz val="11"/>
        <rFont val="ＭＳ Ｐゴシック"/>
        <family val="3"/>
        <charset val="128"/>
      </rPr>
      <t>GF</t>
    </r>
    <phoneticPr fontId="4"/>
  </si>
  <si>
    <r>
      <t>4</t>
    </r>
    <r>
      <rPr>
        <sz val="11"/>
        <rFont val="ＭＳ Ｐゴシック"/>
        <family val="3"/>
        <charset val="128"/>
      </rPr>
      <t>HF</t>
    </r>
    <phoneticPr fontId="4"/>
  </si>
  <si>
    <r>
      <t>4</t>
    </r>
    <r>
      <rPr>
        <sz val="11"/>
        <rFont val="ＭＳ Ｐゴシック"/>
        <family val="3"/>
        <charset val="128"/>
      </rPr>
      <t>GF</t>
    </r>
    <phoneticPr fontId="4"/>
  </si>
  <si>
    <r>
      <t>5</t>
    </r>
    <r>
      <rPr>
        <sz val="11"/>
        <rFont val="ＭＳ Ｐゴシック"/>
        <family val="3"/>
        <charset val="128"/>
      </rPr>
      <t>HF</t>
    </r>
    <phoneticPr fontId="4"/>
  </si>
  <si>
    <r>
      <t>5</t>
    </r>
    <r>
      <rPr>
        <sz val="11"/>
        <rFont val="ＭＳ Ｐゴシック"/>
        <family val="3"/>
        <charset val="128"/>
      </rPr>
      <t>GF</t>
    </r>
    <phoneticPr fontId="4"/>
  </si>
  <si>
    <r>
      <t>6</t>
    </r>
    <r>
      <rPr>
        <sz val="11"/>
        <rFont val="ＭＳ Ｐゴシック"/>
        <family val="3"/>
        <charset val="128"/>
      </rPr>
      <t>HF</t>
    </r>
    <phoneticPr fontId="4"/>
  </si>
  <si>
    <r>
      <t>6</t>
    </r>
    <r>
      <rPr>
        <sz val="11"/>
        <rFont val="ＭＳ Ｐゴシック"/>
        <family val="3"/>
        <charset val="128"/>
      </rPr>
      <t>GF</t>
    </r>
    <phoneticPr fontId="4"/>
  </si>
  <si>
    <r>
      <t>2</t>
    </r>
    <r>
      <rPr>
        <sz val="11"/>
        <rFont val="ＭＳ Ｐゴシック"/>
        <family val="3"/>
        <charset val="128"/>
      </rPr>
      <t>HG</t>
    </r>
    <phoneticPr fontId="4"/>
  </si>
  <si>
    <r>
      <t>2</t>
    </r>
    <r>
      <rPr>
        <sz val="11"/>
        <rFont val="ＭＳ Ｐゴシック"/>
        <family val="3"/>
        <charset val="128"/>
      </rPr>
      <t>GG</t>
    </r>
    <phoneticPr fontId="4"/>
  </si>
  <si>
    <t>3BA</t>
    <phoneticPr fontId="4"/>
  </si>
  <si>
    <t>3AA</t>
    <phoneticPr fontId="4"/>
  </si>
  <si>
    <t>3LA</t>
    <phoneticPr fontId="4"/>
  </si>
  <si>
    <t>4BA</t>
    <phoneticPr fontId="4"/>
  </si>
  <si>
    <t>4AA</t>
    <phoneticPr fontId="4"/>
  </si>
  <si>
    <t>4LA</t>
    <phoneticPr fontId="4"/>
  </si>
  <si>
    <t>5BA</t>
    <phoneticPr fontId="4"/>
  </si>
  <si>
    <t>5AA</t>
    <phoneticPr fontId="4"/>
  </si>
  <si>
    <t>5LA</t>
    <phoneticPr fontId="4"/>
  </si>
  <si>
    <t>6BA</t>
    <phoneticPr fontId="4"/>
  </si>
  <si>
    <t>6AA</t>
    <phoneticPr fontId="4"/>
  </si>
  <si>
    <t>6LA</t>
    <phoneticPr fontId="4"/>
  </si>
  <si>
    <r>
      <t>3</t>
    </r>
    <r>
      <rPr>
        <sz val="11"/>
        <rFont val="ＭＳ Ｐゴシック"/>
        <family val="3"/>
        <charset val="128"/>
      </rPr>
      <t>LA</t>
    </r>
    <phoneticPr fontId="4"/>
  </si>
  <si>
    <r>
      <t>4</t>
    </r>
    <r>
      <rPr>
        <sz val="11"/>
        <rFont val="ＭＳ Ｐゴシック"/>
        <family val="3"/>
        <charset val="128"/>
      </rPr>
      <t>LA</t>
    </r>
    <phoneticPr fontId="4"/>
  </si>
  <si>
    <r>
      <t>5</t>
    </r>
    <r>
      <rPr>
        <sz val="11"/>
        <rFont val="ＭＳ Ｐゴシック"/>
        <family val="3"/>
        <charset val="128"/>
      </rPr>
      <t>LA</t>
    </r>
    <phoneticPr fontId="4"/>
  </si>
  <si>
    <r>
      <t>6</t>
    </r>
    <r>
      <rPr>
        <sz val="11"/>
        <rFont val="ＭＳ Ｐゴシック"/>
        <family val="3"/>
        <charset val="128"/>
      </rPr>
      <t>LA</t>
    </r>
    <phoneticPr fontId="4"/>
  </si>
  <si>
    <r>
      <t>3</t>
    </r>
    <r>
      <rPr>
        <sz val="11"/>
        <rFont val="ＭＳ Ｐゴシック"/>
        <family val="3"/>
        <charset val="128"/>
      </rPr>
      <t>DA</t>
    </r>
    <phoneticPr fontId="4"/>
  </si>
  <si>
    <r>
      <t>3</t>
    </r>
    <r>
      <rPr>
        <sz val="11"/>
        <rFont val="ＭＳ Ｐゴシック"/>
        <family val="3"/>
        <charset val="128"/>
      </rPr>
      <t>CA</t>
    </r>
    <phoneticPr fontId="4"/>
  </si>
  <si>
    <r>
      <t>3</t>
    </r>
    <r>
      <rPr>
        <sz val="11"/>
        <rFont val="ＭＳ Ｐゴシック"/>
        <family val="3"/>
        <charset val="128"/>
      </rPr>
      <t>MA</t>
    </r>
    <phoneticPr fontId="4"/>
  </si>
  <si>
    <r>
      <t>4</t>
    </r>
    <r>
      <rPr>
        <sz val="11"/>
        <rFont val="ＭＳ Ｐゴシック"/>
        <family val="3"/>
        <charset val="128"/>
      </rPr>
      <t>DA</t>
    </r>
    <phoneticPr fontId="4"/>
  </si>
  <si>
    <r>
      <t>4</t>
    </r>
    <r>
      <rPr>
        <sz val="11"/>
        <rFont val="ＭＳ Ｐゴシック"/>
        <family val="3"/>
        <charset val="128"/>
      </rPr>
      <t>CA</t>
    </r>
    <phoneticPr fontId="4"/>
  </si>
  <si>
    <r>
      <t>4</t>
    </r>
    <r>
      <rPr>
        <sz val="11"/>
        <rFont val="ＭＳ Ｐゴシック"/>
        <family val="3"/>
        <charset val="128"/>
      </rPr>
      <t>MA</t>
    </r>
    <phoneticPr fontId="4"/>
  </si>
  <si>
    <t>5DA</t>
    <phoneticPr fontId="4"/>
  </si>
  <si>
    <r>
      <t>5</t>
    </r>
    <r>
      <rPr>
        <sz val="11"/>
        <rFont val="ＭＳ Ｐゴシック"/>
        <family val="3"/>
        <charset val="128"/>
      </rPr>
      <t>CA</t>
    </r>
    <phoneticPr fontId="4"/>
  </si>
  <si>
    <r>
      <t>5</t>
    </r>
    <r>
      <rPr>
        <sz val="11"/>
        <rFont val="ＭＳ Ｐゴシック"/>
        <family val="3"/>
        <charset val="128"/>
      </rPr>
      <t>MA</t>
    </r>
    <phoneticPr fontId="4"/>
  </si>
  <si>
    <r>
      <t>6</t>
    </r>
    <r>
      <rPr>
        <sz val="11"/>
        <rFont val="ＭＳ Ｐゴシック"/>
        <family val="3"/>
        <charset val="128"/>
      </rPr>
      <t>DA</t>
    </r>
    <phoneticPr fontId="4"/>
  </si>
  <si>
    <r>
      <t>6</t>
    </r>
    <r>
      <rPr>
        <sz val="11"/>
        <rFont val="ＭＳ Ｐゴシック"/>
        <family val="3"/>
        <charset val="128"/>
      </rPr>
      <t>CA</t>
    </r>
    <phoneticPr fontId="4"/>
  </si>
  <si>
    <r>
      <t>6</t>
    </r>
    <r>
      <rPr>
        <sz val="11"/>
        <rFont val="ＭＳ Ｐゴシック"/>
        <family val="3"/>
        <charset val="128"/>
      </rPr>
      <t>MA</t>
    </r>
    <phoneticPr fontId="4"/>
  </si>
  <si>
    <r>
      <t>3</t>
    </r>
    <r>
      <rPr>
        <sz val="11"/>
        <rFont val="ＭＳ Ｐゴシック"/>
        <family val="3"/>
        <charset val="128"/>
      </rPr>
      <t>FA</t>
    </r>
    <phoneticPr fontId="4"/>
  </si>
  <si>
    <r>
      <t>3</t>
    </r>
    <r>
      <rPr>
        <sz val="11"/>
        <rFont val="ＭＳ Ｐゴシック"/>
        <family val="3"/>
        <charset val="128"/>
      </rPr>
      <t>EA</t>
    </r>
    <phoneticPr fontId="4"/>
  </si>
  <si>
    <r>
      <t>4</t>
    </r>
    <r>
      <rPr>
        <sz val="11"/>
        <rFont val="ＭＳ Ｐゴシック"/>
        <family val="3"/>
        <charset val="128"/>
      </rPr>
      <t>FA</t>
    </r>
    <phoneticPr fontId="4"/>
  </si>
  <si>
    <r>
      <t>4</t>
    </r>
    <r>
      <rPr>
        <sz val="11"/>
        <rFont val="ＭＳ Ｐゴシック"/>
        <family val="3"/>
        <charset val="128"/>
      </rPr>
      <t>EA</t>
    </r>
    <phoneticPr fontId="4"/>
  </si>
  <si>
    <r>
      <t>5</t>
    </r>
    <r>
      <rPr>
        <sz val="11"/>
        <rFont val="ＭＳ Ｐゴシック"/>
        <family val="3"/>
        <charset val="128"/>
      </rPr>
      <t>FA</t>
    </r>
    <phoneticPr fontId="4"/>
  </si>
  <si>
    <r>
      <t>5</t>
    </r>
    <r>
      <rPr>
        <sz val="11"/>
        <rFont val="ＭＳ Ｐゴシック"/>
        <family val="3"/>
        <charset val="128"/>
      </rPr>
      <t>EA</t>
    </r>
    <phoneticPr fontId="4"/>
  </si>
  <si>
    <r>
      <t>6</t>
    </r>
    <r>
      <rPr>
        <sz val="11"/>
        <rFont val="ＭＳ Ｐゴシック"/>
        <family val="3"/>
        <charset val="128"/>
      </rPr>
      <t>FA</t>
    </r>
    <phoneticPr fontId="4"/>
  </si>
  <si>
    <r>
      <t>6</t>
    </r>
    <r>
      <rPr>
        <sz val="11"/>
        <rFont val="ＭＳ Ｐゴシック"/>
        <family val="3"/>
        <charset val="128"/>
      </rPr>
      <t>EA</t>
    </r>
    <phoneticPr fontId="4"/>
  </si>
  <si>
    <r>
      <t>3</t>
    </r>
    <r>
      <rPr>
        <sz val="11"/>
        <rFont val="ＭＳ Ｐゴシック"/>
        <family val="3"/>
        <charset val="128"/>
      </rPr>
      <t>HA</t>
    </r>
    <phoneticPr fontId="4"/>
  </si>
  <si>
    <r>
      <t>3</t>
    </r>
    <r>
      <rPr>
        <sz val="11"/>
        <rFont val="ＭＳ Ｐゴシック"/>
        <family val="3"/>
        <charset val="128"/>
      </rPr>
      <t>GA</t>
    </r>
    <phoneticPr fontId="4"/>
  </si>
  <si>
    <r>
      <t>4</t>
    </r>
    <r>
      <rPr>
        <sz val="11"/>
        <rFont val="ＭＳ Ｐゴシック"/>
        <family val="3"/>
        <charset val="128"/>
      </rPr>
      <t>HA</t>
    </r>
    <phoneticPr fontId="4"/>
  </si>
  <si>
    <r>
      <t>4</t>
    </r>
    <r>
      <rPr>
        <sz val="11"/>
        <rFont val="ＭＳ Ｐゴシック"/>
        <family val="3"/>
        <charset val="128"/>
      </rPr>
      <t>GA</t>
    </r>
    <phoneticPr fontId="4"/>
  </si>
  <si>
    <r>
      <t>5</t>
    </r>
    <r>
      <rPr>
        <sz val="11"/>
        <rFont val="ＭＳ Ｐゴシック"/>
        <family val="3"/>
        <charset val="128"/>
      </rPr>
      <t>HA</t>
    </r>
    <phoneticPr fontId="4"/>
  </si>
  <si>
    <r>
      <t>5</t>
    </r>
    <r>
      <rPr>
        <sz val="11"/>
        <rFont val="ＭＳ Ｐゴシック"/>
        <family val="3"/>
        <charset val="128"/>
      </rPr>
      <t>GA</t>
    </r>
    <phoneticPr fontId="4"/>
  </si>
  <si>
    <r>
      <t>6</t>
    </r>
    <r>
      <rPr>
        <sz val="11"/>
        <rFont val="ＭＳ Ｐゴシック"/>
        <family val="3"/>
        <charset val="128"/>
      </rPr>
      <t>HA</t>
    </r>
    <phoneticPr fontId="4"/>
  </si>
  <si>
    <r>
      <t>6</t>
    </r>
    <r>
      <rPr>
        <sz val="11"/>
        <rFont val="ＭＳ Ｐゴシック"/>
        <family val="3"/>
        <charset val="128"/>
      </rPr>
      <t>GA</t>
    </r>
    <phoneticPr fontId="4"/>
  </si>
  <si>
    <t>新☆☆☆☆☆</t>
    <rPh sb="0" eb="1">
      <t>シン</t>
    </rPh>
    <phoneticPr fontId="4"/>
  </si>
  <si>
    <t>新☆☆☆☆</t>
    <rPh sb="0" eb="1">
      <t>シン</t>
    </rPh>
    <phoneticPr fontId="4"/>
  </si>
  <si>
    <t>新☆☆☆</t>
    <rPh sb="0" eb="1">
      <t>シン</t>
    </rPh>
    <phoneticPr fontId="4"/>
  </si>
  <si>
    <t>貨2ガZ</t>
  </si>
  <si>
    <t>貨2ガGE</t>
  </si>
  <si>
    <r>
      <t>(GVW)バス貨物1.7～</t>
    </r>
    <r>
      <rPr>
        <sz val="11"/>
        <rFont val="ＭＳ Ｐゴシック"/>
        <family val="3"/>
        <charset val="128"/>
      </rPr>
      <t>2.5t</t>
    </r>
    <r>
      <rPr>
        <sz val="11"/>
        <rFont val="ＭＳ Ｐゴシック"/>
        <family val="3"/>
        <charset val="128"/>
      </rPr>
      <t>(CNG)</t>
    </r>
    <rPh sb="7" eb="9">
      <t>カモツ</t>
    </rPh>
    <phoneticPr fontId="6"/>
  </si>
  <si>
    <r>
      <t>(GVW)バス貨物～1.7</t>
    </r>
    <r>
      <rPr>
        <sz val="11"/>
        <rFont val="ＭＳ Ｐゴシック"/>
        <family val="3"/>
        <charset val="128"/>
      </rPr>
      <t>t</t>
    </r>
    <r>
      <rPr>
        <sz val="11"/>
        <rFont val="ＭＳ Ｐゴシック"/>
        <family val="3"/>
        <charset val="128"/>
      </rPr>
      <t>(ガソリン・LPG)</t>
    </r>
    <rPh sb="7" eb="9">
      <t>カモツ</t>
    </rPh>
    <phoneticPr fontId="6"/>
  </si>
  <si>
    <r>
      <t>(GVW)バス貨物2.5～</t>
    </r>
    <r>
      <rPr>
        <sz val="11"/>
        <rFont val="ＭＳ Ｐゴシック"/>
        <family val="3"/>
        <charset val="128"/>
      </rPr>
      <t>3.5t</t>
    </r>
    <r>
      <rPr>
        <sz val="11"/>
        <rFont val="ＭＳ Ｐゴシック"/>
        <family val="3"/>
        <charset val="128"/>
      </rPr>
      <t>(ガソリン・LPG)</t>
    </r>
    <rPh sb="7" eb="9">
      <t>カモツ</t>
    </rPh>
    <phoneticPr fontId="6"/>
  </si>
  <si>
    <t>(GVW)バス貨物1.7～2.5t(ガソリン・LPG)</t>
    <rPh sb="7" eb="9">
      <t>カモツ</t>
    </rPh>
    <phoneticPr fontId="2"/>
  </si>
  <si>
    <t>(GVW)バス貨物1.7～2.5t(ガソリン・LPG)</t>
    <rPh sb="7" eb="9">
      <t>カモツ</t>
    </rPh>
    <phoneticPr fontId="6"/>
  </si>
  <si>
    <r>
      <t>(GVW)バス貨物～1.7</t>
    </r>
    <r>
      <rPr>
        <sz val="11"/>
        <rFont val="ＭＳ Ｐゴシック"/>
        <family val="3"/>
        <charset val="128"/>
      </rPr>
      <t>t</t>
    </r>
    <r>
      <rPr>
        <sz val="11"/>
        <rFont val="ＭＳ Ｐゴシック"/>
        <family val="3"/>
        <charset val="128"/>
      </rPr>
      <t>(CNG)</t>
    </r>
    <rPh sb="7" eb="9">
      <t>カモツ</t>
    </rPh>
    <phoneticPr fontId="6"/>
  </si>
  <si>
    <t>令和</t>
    <rPh sb="0" eb="1">
      <t>レイ</t>
    </rPh>
    <rPh sb="1" eb="2">
      <t>ワ</t>
    </rPh>
    <phoneticPr fontId="4"/>
  </si>
  <si>
    <t>元号　　R:令和
H:平成
S:昭和</t>
    <rPh sb="0" eb="2">
      <t>ゲンゴウ</t>
    </rPh>
    <rPh sb="6" eb="7">
      <t>レイ</t>
    </rPh>
    <rPh sb="7" eb="8">
      <t>ワ</t>
    </rPh>
    <rPh sb="11" eb="13">
      <t>ヘイセイ</t>
    </rPh>
    <rPh sb="16" eb="18">
      <t>ショウワ</t>
    </rPh>
    <phoneticPr fontId="4"/>
  </si>
  <si>
    <t>R</t>
    <phoneticPr fontId="4"/>
  </si>
  <si>
    <t>－</t>
    <phoneticPr fontId="4"/>
  </si>
  <si>
    <t>住　所</t>
    <rPh sb="0" eb="3">
      <t>ジュウショ</t>
    </rPh>
    <phoneticPr fontId="4"/>
  </si>
  <si>
    <t>フリガナ</t>
    <phoneticPr fontId="4"/>
  </si>
  <si>
    <t>氏名又は名称</t>
    <rPh sb="0" eb="2">
      <t>シメイ</t>
    </rPh>
    <rPh sb="2" eb="3">
      <t>マタ</t>
    </rPh>
    <rPh sb="4" eb="6">
      <t>メイショウ</t>
    </rPh>
    <phoneticPr fontId="4"/>
  </si>
  <si>
    <t>代表者役職名　氏名</t>
    <rPh sb="0" eb="3">
      <t>ダイヒョウシャ</t>
    </rPh>
    <rPh sb="3" eb="6">
      <t>ヤクショクメイ</t>
    </rPh>
    <rPh sb="7" eb="9">
      <t>シメイ</t>
    </rPh>
    <phoneticPr fontId="4"/>
  </si>
  <si>
    <t xml:space="preserve">  所　属</t>
    <rPh sb="2" eb="3">
      <t>ショ</t>
    </rPh>
    <rPh sb="4" eb="5">
      <t>ゾク</t>
    </rPh>
    <phoneticPr fontId="4"/>
  </si>
  <si>
    <t xml:space="preserve">  氏　名</t>
    <rPh sb="2" eb="3">
      <t>シ</t>
    </rPh>
    <rPh sb="4" eb="5">
      <t>ナ</t>
    </rPh>
    <phoneticPr fontId="4"/>
  </si>
  <si>
    <t xml:space="preserve">  電　話</t>
    <rPh sb="2" eb="5">
      <t>デンワ</t>
    </rPh>
    <phoneticPr fontId="4"/>
  </si>
  <si>
    <t>様</t>
    <rPh sb="0" eb="1">
      <t>サマ</t>
    </rPh>
    <phoneticPr fontId="4"/>
  </si>
  <si>
    <t>※の欄には記載しないこと。</t>
    <rPh sb="2" eb="3">
      <t>ラン</t>
    </rPh>
    <rPh sb="5" eb="7">
      <t>キサイ</t>
    </rPh>
    <phoneticPr fontId="4"/>
  </si>
  <si>
    <t>整理番号</t>
    <rPh sb="0" eb="2">
      <t>セイリ</t>
    </rPh>
    <rPh sb="2" eb="4">
      <t>バンゴウ</t>
    </rPh>
    <phoneticPr fontId="4"/>
  </si>
  <si>
    <t>　　　千葉　５００</t>
    <rPh sb="3" eb="5">
      <t>チバ</t>
    </rPh>
    <phoneticPr fontId="4"/>
  </si>
  <si>
    <t>　　　さ　２３－４５</t>
    <phoneticPr fontId="4"/>
  </si>
  <si>
    <t>貨1LDAA</t>
  </si>
  <si>
    <t>乗用車(ガソリン・LPG)</t>
    <rPh sb="0" eb="2">
      <t>ジョウヨウ</t>
    </rPh>
    <rPh sb="2" eb="3">
      <t>シャ</t>
    </rPh>
    <phoneticPr fontId="4"/>
  </si>
  <si>
    <t>R3年提出度用に追加</t>
    <rPh sb="2" eb="3">
      <t>ネン</t>
    </rPh>
    <rPh sb="3" eb="5">
      <t>テイシュツ</t>
    </rPh>
    <rPh sb="5" eb="6">
      <t>ド</t>
    </rPh>
    <rPh sb="6" eb="7">
      <t>ヨウ</t>
    </rPh>
    <rPh sb="8" eb="10">
      <t>ツイカ</t>
    </rPh>
    <phoneticPr fontId="4"/>
  </si>
  <si>
    <t>貨4電TPG</t>
  </si>
  <si>
    <t>（改）バス貨物3.5t～12t(電気)</t>
    <rPh sb="1" eb="2">
      <t>カイ</t>
    </rPh>
    <rPh sb="5" eb="7">
      <t>カモツ</t>
    </rPh>
    <rPh sb="16" eb="18">
      <t>デンキ</t>
    </rPh>
    <phoneticPr fontId="5"/>
  </si>
  <si>
    <t>貨4電</t>
    <rPh sb="2" eb="3">
      <t>デン</t>
    </rPh>
    <phoneticPr fontId="5"/>
  </si>
  <si>
    <t>軽油→電気への改造</t>
    <rPh sb="0" eb="2">
      <t>ケイユ</t>
    </rPh>
    <rPh sb="3" eb="5">
      <t>デンキ</t>
    </rPh>
    <rPh sb="7" eb="9">
      <t>カイゾウ</t>
    </rPh>
    <phoneticPr fontId="5"/>
  </si>
  <si>
    <t>[用意するもの]</t>
    <rPh sb="1" eb="3">
      <t>ヨウイ</t>
    </rPh>
    <phoneticPr fontId="4"/>
  </si>
  <si>
    <r>
      <t>・・・水色は記載してください。</t>
    </r>
    <r>
      <rPr>
        <sz val="11"/>
        <color rgb="FFFF0000"/>
        <rFont val="ＭＳ Ｐゴシック"/>
        <family val="3"/>
        <charset val="128"/>
      </rPr>
      <t>(必須項目)</t>
    </r>
    <rPh sb="3" eb="5">
      <t>ミズイロ</t>
    </rPh>
    <rPh sb="6" eb="8">
      <t>キサイ</t>
    </rPh>
    <rPh sb="16" eb="18">
      <t>ヒッス</t>
    </rPh>
    <rPh sb="18" eb="20">
      <t>コウモク</t>
    </rPh>
    <phoneticPr fontId="4"/>
  </si>
  <si>
    <r>
      <t>・・・橙色は必要であれば記載してください。</t>
    </r>
    <r>
      <rPr>
        <sz val="11"/>
        <color rgb="FFFF0000"/>
        <rFont val="ＭＳ Ｐゴシック"/>
        <family val="3"/>
        <charset val="128"/>
      </rPr>
      <t>(任意項目)</t>
    </r>
    <rPh sb="3" eb="4">
      <t>ダイダイ</t>
    </rPh>
    <rPh sb="4" eb="5">
      <t>イロ</t>
    </rPh>
    <rPh sb="6" eb="8">
      <t>ヒツヨウ</t>
    </rPh>
    <rPh sb="12" eb="14">
      <t>キサイ</t>
    </rPh>
    <rPh sb="22" eb="24">
      <t>ニンイ</t>
    </rPh>
    <rPh sb="24" eb="26">
      <t>コウモク</t>
    </rPh>
    <phoneticPr fontId="4"/>
  </si>
  <si>
    <t>・・・白色は入力しないでください。(入力不可)</t>
    <rPh sb="3" eb="4">
      <t>シロ</t>
    </rPh>
    <rPh sb="4" eb="5">
      <t>イロ</t>
    </rPh>
    <rPh sb="6" eb="8">
      <t>ニュウリョク</t>
    </rPh>
    <rPh sb="18" eb="20">
      <t>ニュウリョク</t>
    </rPh>
    <rPh sb="20" eb="22">
      <t>フカ</t>
    </rPh>
    <phoneticPr fontId="4"/>
  </si>
  <si>
    <t>※この様式の体裁は変更しないでください。（タブ追加や名前の変更等）</t>
    <rPh sb="3" eb="5">
      <t>ヨウシキ</t>
    </rPh>
    <rPh sb="6" eb="8">
      <t>テイサイ</t>
    </rPh>
    <rPh sb="9" eb="11">
      <t>ヘンコウ</t>
    </rPh>
    <rPh sb="23" eb="25">
      <t>ツイカ</t>
    </rPh>
    <rPh sb="26" eb="28">
      <t>ナマエ</t>
    </rPh>
    <rPh sb="29" eb="31">
      <t>ヘンコウ</t>
    </rPh>
    <rPh sb="31" eb="32">
      <t>トウ</t>
    </rPh>
    <phoneticPr fontId="4"/>
  </si>
  <si>
    <t>保険業（保険媒介代理業、保険サービス業を含む）</t>
  </si>
  <si>
    <t>プラグインハイブリッド（ガソリン）</t>
  </si>
  <si>
    <t>プラグインハイブリッド（軽油）</t>
    <rPh sb="12" eb="14">
      <t>ケイユ</t>
    </rPh>
    <phoneticPr fontId="6"/>
  </si>
  <si>
    <t>H17</t>
    <phoneticPr fontId="4"/>
  </si>
  <si>
    <r>
      <t>A</t>
    </r>
    <r>
      <rPr>
        <sz val="11"/>
        <rFont val="ＭＳ Ｐゴシック"/>
        <family val="3"/>
        <charset val="128"/>
      </rPr>
      <t>BF</t>
    </r>
    <phoneticPr fontId="4"/>
  </si>
  <si>
    <t>H30年提出度用に追加</t>
    <rPh sb="3" eb="4">
      <t>ネン</t>
    </rPh>
    <rPh sb="4" eb="6">
      <t>テイシュツ</t>
    </rPh>
    <rPh sb="6" eb="7">
      <t>ド</t>
    </rPh>
    <rPh sb="7" eb="8">
      <t>ヨウ</t>
    </rPh>
    <rPh sb="9" eb="11">
      <t>ツイカ</t>
    </rPh>
    <phoneticPr fontId="4"/>
  </si>
  <si>
    <t>DBF</t>
    <phoneticPr fontId="4"/>
  </si>
  <si>
    <r>
      <t>ガL</t>
    </r>
    <r>
      <rPr>
        <sz val="11"/>
        <rFont val="ＭＳ Ｐゴシック"/>
        <family val="3"/>
        <charset val="128"/>
      </rPr>
      <t>2</t>
    </r>
    <phoneticPr fontId="4"/>
  </si>
  <si>
    <t>バス貨物～1.7t(ガソリン・LPG)</t>
    <rPh sb="2" eb="4">
      <t>カモツ</t>
    </rPh>
    <phoneticPr fontId="2"/>
  </si>
  <si>
    <t>貨1L</t>
    <rPh sb="0" eb="1">
      <t>カ</t>
    </rPh>
    <phoneticPr fontId="2"/>
  </si>
  <si>
    <t>☆☆☆☆(優先),ハイブリット</t>
    <rPh sb="5" eb="7">
      <t>ユウセン</t>
    </rPh>
    <phoneticPr fontId="2"/>
  </si>
  <si>
    <t>バス貨物～2.0t(ガソリン・LPG)</t>
    <rPh sb="2" eb="4">
      <t>カモツ</t>
    </rPh>
    <phoneticPr fontId="4"/>
  </si>
  <si>
    <r>
      <t>R</t>
    </r>
    <r>
      <rPr>
        <sz val="11"/>
        <rFont val="ＭＳ Ｐゴシック"/>
        <family val="3"/>
        <charset val="128"/>
      </rPr>
      <t>3年提出度用に追加</t>
    </r>
    <rPh sb="2" eb="3">
      <t>ネン</t>
    </rPh>
    <rPh sb="3" eb="5">
      <t>テイシュツ</t>
    </rPh>
    <rPh sb="5" eb="6">
      <t>ド</t>
    </rPh>
    <rPh sb="6" eb="7">
      <t>ヨウ</t>
    </rPh>
    <rPh sb="8" eb="10">
      <t>ツイカ</t>
    </rPh>
    <phoneticPr fontId="4"/>
  </si>
  <si>
    <r>
      <t>貨1電-</t>
    </r>
    <r>
      <rPr>
        <sz val="11"/>
        <rFont val="ＭＳ Ｐゴシック"/>
        <family val="3"/>
        <charset val="128"/>
      </rPr>
      <t/>
    </r>
    <rPh sb="0" eb="1">
      <t>カ</t>
    </rPh>
    <rPh sb="2" eb="3">
      <t>デン</t>
    </rPh>
    <phoneticPr fontId="4"/>
  </si>
  <si>
    <t>貨1電</t>
    <rPh sb="0" eb="1">
      <t>カ</t>
    </rPh>
    <rPh sb="2" eb="3">
      <t>デン</t>
    </rPh>
    <phoneticPr fontId="4"/>
  </si>
  <si>
    <t>R3,R4</t>
    <phoneticPr fontId="4"/>
  </si>
  <si>
    <t>乗0ガGE</t>
  </si>
  <si>
    <t>貨4電2RG</t>
    <rPh sb="2" eb="3">
      <t>デン</t>
    </rPh>
    <phoneticPr fontId="4"/>
  </si>
  <si>
    <r>
      <t>（改）バス貨物3.5t～(電気)</t>
    </r>
    <r>
      <rPr>
        <sz val="11"/>
        <rFont val="ＭＳ Ｐゴシック"/>
        <family val="3"/>
        <charset val="128"/>
      </rPr>
      <t/>
    </r>
    <rPh sb="1" eb="2">
      <t>カイ</t>
    </rPh>
    <rPh sb="5" eb="7">
      <t>カモツ</t>
    </rPh>
    <rPh sb="13" eb="15">
      <t>デンキ</t>
    </rPh>
    <phoneticPr fontId="4"/>
  </si>
  <si>
    <t>貨4電</t>
    <rPh sb="0" eb="1">
      <t>カ</t>
    </rPh>
    <rPh sb="2" eb="3">
      <t>デン</t>
    </rPh>
    <phoneticPr fontId="4"/>
  </si>
  <si>
    <t>R3年度提出用に追加</t>
    <rPh sb="2" eb="3">
      <t>ネン</t>
    </rPh>
    <rPh sb="3" eb="4">
      <t>ド</t>
    </rPh>
    <rPh sb="4" eb="6">
      <t>テイシュツ</t>
    </rPh>
    <rPh sb="6" eb="7">
      <t>ヨウ</t>
    </rPh>
    <rPh sb="8" eb="10">
      <t>ツイカ</t>
    </rPh>
    <phoneticPr fontId="4"/>
  </si>
  <si>
    <t>貨2ガCBA</t>
  </si>
  <si>
    <t>マイクロ・(ガソリン・LPG)</t>
  </si>
  <si>
    <t>貸2ガ</t>
    <rPh sb="0" eb="1">
      <t>カシ</t>
    </rPh>
    <phoneticPr fontId="4"/>
  </si>
  <si>
    <t>R5年度提出用に追加</t>
    <rPh sb="2" eb="4">
      <t>ネンド</t>
    </rPh>
    <rPh sb="4" eb="6">
      <t>テイシュツ</t>
    </rPh>
    <rPh sb="6" eb="7">
      <t>ヨウ</t>
    </rPh>
    <rPh sb="8" eb="10">
      <t>ツイカ</t>
    </rPh>
    <phoneticPr fontId="4"/>
  </si>
  <si>
    <t>乗0ガ7BA</t>
    <phoneticPr fontId="4"/>
  </si>
  <si>
    <t>乗0L7BA</t>
    <phoneticPr fontId="4"/>
  </si>
  <si>
    <t>7BA</t>
    <phoneticPr fontId="4"/>
  </si>
  <si>
    <t>7BA</t>
    <phoneticPr fontId="4"/>
  </si>
  <si>
    <t>R6年度提出用に追加</t>
    <rPh sb="2" eb="4">
      <t>ネンド</t>
    </rPh>
    <rPh sb="4" eb="6">
      <t>テイシュツ</t>
    </rPh>
    <rPh sb="6" eb="7">
      <t>ヨウ</t>
    </rPh>
    <rPh sb="8" eb="10">
      <t>ツイカ</t>
    </rPh>
    <phoneticPr fontId="4"/>
  </si>
  <si>
    <t>貨4電2PG</t>
    <rPh sb="2" eb="3">
      <t>デン</t>
    </rPh>
    <phoneticPr fontId="5"/>
  </si>
  <si>
    <t>バス貨物3.5t～(電気)</t>
    <rPh sb="2" eb="4">
      <t>カモツ</t>
    </rPh>
    <rPh sb="10" eb="12">
      <t>デンキ</t>
    </rPh>
    <phoneticPr fontId="5"/>
  </si>
  <si>
    <t>貨4電</t>
    <rPh sb="0" eb="1">
      <t>カ</t>
    </rPh>
    <rPh sb="2" eb="3">
      <t>デン</t>
    </rPh>
    <phoneticPr fontId="5"/>
  </si>
  <si>
    <t>電</t>
    <rPh sb="0" eb="1">
      <t>デン</t>
    </rPh>
    <phoneticPr fontId="5"/>
  </si>
  <si>
    <t>軽油→電気への改造</t>
    <rPh sb="0" eb="2">
      <t>ケイユ</t>
    </rPh>
    <rPh sb="3" eb="5">
      <t>デンキ</t>
    </rPh>
    <rPh sb="7" eb="9">
      <t>カイゾウ</t>
    </rPh>
    <phoneticPr fontId="6"/>
  </si>
  <si>
    <t>貨2ガ3BE</t>
    <rPh sb="0" eb="1">
      <t>カ</t>
    </rPh>
    <phoneticPr fontId="4"/>
  </si>
  <si>
    <t>(改）乗用車1.7～2.5t（ガソリン）</t>
    <rPh sb="1" eb="2">
      <t>カイ</t>
    </rPh>
    <rPh sb="3" eb="6">
      <t>ジョウヨウシャ</t>
    </rPh>
    <phoneticPr fontId="4"/>
  </si>
  <si>
    <t>令和</t>
    <rPh sb="0" eb="2">
      <t>レイワ</t>
    </rPh>
    <phoneticPr fontId="4"/>
  </si>
  <si>
    <t>（法人にあっては、名称及び代表者の氏名）</t>
    <phoneticPr fontId="4"/>
  </si>
  <si>
    <t>自動車使用管理計画書</t>
    <rPh sb="9" eb="10">
      <t>ショ</t>
    </rPh>
    <phoneticPr fontId="4"/>
  </si>
  <si>
    <t>　自動車から排出される窒素酸化物及び粒子状物質の特定地域における総量の削減等に関する特別措置法第３３条の規定により、特定自動車の使用管理計画を次のとおり提出します。</t>
    <rPh sb="52" eb="54">
      <t>キテイ</t>
    </rPh>
    <rPh sb="76" eb="78">
      <t>テイシュツ</t>
    </rPh>
    <phoneticPr fontId="4"/>
  </si>
  <si>
    <t>千葉県における主たる事業場の所在地</t>
    <rPh sb="0" eb="3">
      <t>チバケン</t>
    </rPh>
    <rPh sb="7" eb="8">
      <t>シュ</t>
    </rPh>
    <rPh sb="10" eb="12">
      <t>ジギョウ</t>
    </rPh>
    <rPh sb="12" eb="13">
      <t>バ</t>
    </rPh>
    <rPh sb="14" eb="17">
      <t>ショザイチ</t>
    </rPh>
    <phoneticPr fontId="4"/>
  </si>
  <si>
    <t>自 動 車 使 用 管 理 計 画</t>
    <rPh sb="0" eb="1">
      <t>ジ</t>
    </rPh>
    <rPh sb="2" eb="3">
      <t>ドウ</t>
    </rPh>
    <rPh sb="4" eb="5">
      <t>クルマ</t>
    </rPh>
    <rPh sb="6" eb="7">
      <t>ツカ</t>
    </rPh>
    <rPh sb="8" eb="9">
      <t>ヨウ</t>
    </rPh>
    <rPh sb="10" eb="11">
      <t>カン</t>
    </rPh>
    <rPh sb="12" eb="13">
      <t>リ</t>
    </rPh>
    <rPh sb="14" eb="15">
      <t>ケイ</t>
    </rPh>
    <rPh sb="16" eb="17">
      <t>ガ</t>
    </rPh>
    <phoneticPr fontId="4"/>
  </si>
  <si>
    <t>「自動車使用管理計画書」提出</t>
    <rPh sb="1" eb="4">
      <t>ジドウシャ</t>
    </rPh>
    <rPh sb="4" eb="8">
      <t>シヨウカンリ</t>
    </rPh>
    <rPh sb="8" eb="11">
      <t>ケイカクショ</t>
    </rPh>
    <rPh sb="12" eb="14">
      <t>テイシュツ</t>
    </rPh>
    <phoneticPr fontId="4"/>
  </si>
  <si>
    <t>使用状況（人数）</t>
    <rPh sb="0" eb="2">
      <t>シヨウ</t>
    </rPh>
    <rPh sb="2" eb="4">
      <t>ジョウキョウ</t>
    </rPh>
    <rPh sb="5" eb="7">
      <t>ニンズウ</t>
    </rPh>
    <phoneticPr fontId="4"/>
  </si>
  <si>
    <t>使用状況（台数）</t>
    <rPh sb="0" eb="2">
      <t>シヨウ</t>
    </rPh>
    <rPh sb="2" eb="4">
      <t>ジョウキョウ</t>
    </rPh>
    <rPh sb="5" eb="7">
      <t>ダイスウ</t>
    </rPh>
    <phoneticPr fontId="4"/>
  </si>
  <si>
    <t>使用状況（電気等台数）</t>
    <rPh sb="0" eb="2">
      <t>シヨウ</t>
    </rPh>
    <rPh sb="2" eb="4">
      <t>ジョウキョウ</t>
    </rPh>
    <rPh sb="5" eb="7">
      <t>デンキ</t>
    </rPh>
    <rPh sb="7" eb="8">
      <t>トウ</t>
    </rPh>
    <rPh sb="8" eb="10">
      <t>ダイスウ</t>
    </rPh>
    <phoneticPr fontId="4"/>
  </si>
  <si>
    <t>天然ガス</t>
    <rPh sb="0" eb="2">
      <t>テンネン</t>
    </rPh>
    <phoneticPr fontId="4"/>
  </si>
  <si>
    <t>ハイブリッド</t>
  </si>
  <si>
    <t>プラグインハイブリッド</t>
  </si>
  <si>
    <t>他（ガソリン・LPG）</t>
    <rPh sb="0" eb="1">
      <t>ホカ</t>
    </rPh>
    <phoneticPr fontId="4"/>
  </si>
  <si>
    <t>軽新長1</t>
  </si>
  <si>
    <t>新☆（新長期）</t>
    <rPh sb="0" eb="1">
      <t>シン</t>
    </rPh>
    <rPh sb="3" eb="4">
      <t>シン</t>
    </rPh>
    <rPh sb="4" eb="6">
      <t>チョウキ</t>
    </rPh>
    <phoneticPr fontId="4"/>
  </si>
  <si>
    <t>他（軽油）</t>
    <rPh sb="0" eb="1">
      <t>ホカ</t>
    </rPh>
    <rPh sb="2" eb="4">
      <t>ケイユ</t>
    </rPh>
    <phoneticPr fontId="4"/>
  </si>
  <si>
    <t>業　種</t>
    <phoneticPr fontId="4"/>
  </si>
  <si>
    <t>担当者の所属、氏名及び連絡先</t>
    <rPh sb="4" eb="6">
      <t>ショゾク</t>
    </rPh>
    <phoneticPr fontId="4"/>
  </si>
  <si>
    <t>電子メールアドレス</t>
    <rPh sb="0" eb="2">
      <t>デンシ</t>
    </rPh>
    <phoneticPr fontId="4"/>
  </si>
  <si>
    <t>使用する自動車の台数</t>
    <phoneticPr fontId="4"/>
  </si>
  <si>
    <t>その他</t>
    <rPh sb="2" eb="3">
      <t>タ</t>
    </rPh>
    <phoneticPr fontId="4"/>
  </si>
  <si>
    <t>蓄熱マット・蓄冷式クーラー等の補助装置の導入</t>
    <rPh sb="0" eb="2">
      <t>チクネツ</t>
    </rPh>
    <rPh sb="6" eb="9">
      <t>チクレイシキ</t>
    </rPh>
    <rPh sb="13" eb="14">
      <t>ナド</t>
    </rPh>
    <rPh sb="15" eb="19">
      <t>ホジョソウチ</t>
    </rPh>
    <rPh sb="20" eb="22">
      <t>ドウニュウ</t>
    </rPh>
    <phoneticPr fontId="4"/>
  </si>
  <si>
    <t>事業所等の番号</t>
    <rPh sb="3" eb="4">
      <t>トウ</t>
    </rPh>
    <rPh sb="5" eb="7">
      <t>バンゴウ</t>
    </rPh>
    <phoneticPr fontId="4"/>
  </si>
  <si>
    <t>事業所等の
名称</t>
    <rPh sb="3" eb="4">
      <t>トウ</t>
    </rPh>
    <rPh sb="6" eb="8">
      <t>メイショウ</t>
    </rPh>
    <phoneticPr fontId="4"/>
  </si>
  <si>
    <t>事業所等の
所在地</t>
    <rPh sb="3" eb="4">
      <t>トウ</t>
    </rPh>
    <rPh sb="6" eb="9">
      <t>ショザイチ</t>
    </rPh>
    <phoneticPr fontId="4"/>
  </si>
  <si>
    <t xml:space="preserve">大型バス
（定員　人以上）
</t>
    <rPh sb="0" eb="1">
      <t>ダイ</t>
    </rPh>
    <rPh sb="1" eb="2">
      <t>カタ</t>
    </rPh>
    <rPh sb="6" eb="8">
      <t>テイイン</t>
    </rPh>
    <rPh sb="9" eb="10">
      <t>ニン</t>
    </rPh>
    <rPh sb="10" eb="12">
      <t>イジョウ</t>
    </rPh>
    <phoneticPr fontId="4"/>
  </si>
  <si>
    <t>マイクロバス
（定員　人以上）</t>
    <rPh sb="8" eb="10">
      <t>テイイン</t>
    </rPh>
    <rPh sb="11" eb="12">
      <t>ニン</t>
    </rPh>
    <rPh sb="12" eb="14">
      <t>イジョウ</t>
    </rPh>
    <phoneticPr fontId="4"/>
  </si>
  <si>
    <t>事業所等の番号</t>
    <rPh sb="0" eb="2">
      <t>ジギョウ</t>
    </rPh>
    <rPh sb="2" eb="3">
      <t>ショ</t>
    </rPh>
    <rPh sb="3" eb="4">
      <t>トウ</t>
    </rPh>
    <rPh sb="5" eb="7">
      <t>バンゴウ</t>
    </rPh>
    <phoneticPr fontId="4"/>
  </si>
  <si>
    <t>自動車登録番号</t>
    <rPh sb="0" eb="3">
      <t>ジドウシャ</t>
    </rPh>
    <rPh sb="3" eb="7">
      <t>トウロクバンゴウ</t>
    </rPh>
    <phoneticPr fontId="4"/>
  </si>
  <si>
    <t xml:space="preserve">車両
総重量
(kg)
</t>
    <rPh sb="0" eb="2">
      <t>シャリョウ</t>
    </rPh>
    <rPh sb="3" eb="6">
      <t>ソウジュウリョウ</t>
    </rPh>
    <phoneticPr fontId="4"/>
  </si>
  <si>
    <t>排出ガス
低減装置</t>
    <rPh sb="0" eb="2">
      <t>ハイシュツ</t>
    </rPh>
    <rPh sb="5" eb="9">
      <t>テイゲンソウチ</t>
    </rPh>
    <phoneticPr fontId="4"/>
  </si>
  <si>
    <t>自動車一覧</t>
    <rPh sb="0" eb="3">
      <t>ジドウシャ</t>
    </rPh>
    <rPh sb="3" eb="5">
      <t>イチラン</t>
    </rPh>
    <phoneticPr fontId="4"/>
  </si>
  <si>
    <t>３　自動車の低公害車等への代替計画及び自動車に対する排出ガス低減装置装着計画</t>
  </si>
  <si>
    <t>低　公　害　車　等　へ　の　代　替　計　画</t>
    <rPh sb="0" eb="1">
      <t>テイ</t>
    </rPh>
    <rPh sb="2" eb="3">
      <t>コウ</t>
    </rPh>
    <rPh sb="4" eb="5">
      <t>ガイ</t>
    </rPh>
    <rPh sb="6" eb="7">
      <t>クルマ</t>
    </rPh>
    <rPh sb="8" eb="9">
      <t>トウ</t>
    </rPh>
    <rPh sb="14" eb="15">
      <t>ダイ</t>
    </rPh>
    <rPh sb="16" eb="17">
      <t>タイ</t>
    </rPh>
    <rPh sb="18" eb="19">
      <t>ケイ</t>
    </rPh>
    <rPh sb="20" eb="21">
      <t>ガ</t>
    </rPh>
    <phoneticPr fontId="4"/>
  </si>
  <si>
    <t>排出ガス低減装置
装着車の合計</t>
    <rPh sb="0" eb="2">
      <t>ハイシュツ</t>
    </rPh>
    <rPh sb="4" eb="6">
      <t>テイゲン</t>
    </rPh>
    <rPh sb="6" eb="8">
      <t>ソウチ</t>
    </rPh>
    <rPh sb="9" eb="11">
      <t>ソウチャク</t>
    </rPh>
    <rPh sb="11" eb="12">
      <t>シャ</t>
    </rPh>
    <phoneticPr fontId="4"/>
  </si>
  <si>
    <t>天然ガス自動車</t>
    <rPh sb="4" eb="7">
      <t>ジドウシャ</t>
    </rPh>
    <phoneticPr fontId="4"/>
  </si>
  <si>
    <t>ハイブリッド自動車</t>
    <rPh sb="6" eb="9">
      <t>ジドウシャ</t>
    </rPh>
    <phoneticPr fontId="4"/>
  </si>
  <si>
    <t>プラグインハイブリッド自動車</t>
    <rPh sb="11" eb="14">
      <t>ジドウシャ</t>
    </rPh>
    <phoneticPr fontId="4"/>
  </si>
  <si>
    <r>
      <t xml:space="preserve">その他
</t>
    </r>
    <r>
      <rPr>
        <sz val="10"/>
        <rFont val="ＭＳ Ｐゴシック"/>
        <family val="3"/>
        <charset val="128"/>
      </rPr>
      <t>(低公害車以外）</t>
    </r>
    <rPh sb="5" eb="9">
      <t>テイコウガイシャ</t>
    </rPh>
    <rPh sb="9" eb="11">
      <t>イガイ</t>
    </rPh>
    <phoneticPr fontId="4"/>
  </si>
  <si>
    <t>電気自動車</t>
    <rPh sb="0" eb="2">
      <t>デンキ</t>
    </rPh>
    <rPh sb="2" eb="5">
      <t>ジドウシャ</t>
    </rPh>
    <phoneticPr fontId="4"/>
  </si>
  <si>
    <t>メタノール自動車</t>
    <rPh sb="5" eb="8">
      <t>ジドウシャ</t>
    </rPh>
    <phoneticPr fontId="4"/>
  </si>
  <si>
    <t>燃料電池自動車</t>
    <rPh sb="0" eb="2">
      <t>ネンリョウ</t>
    </rPh>
    <rPh sb="2" eb="4">
      <t>デンチ</t>
    </rPh>
    <rPh sb="4" eb="7">
      <t>ジドウシャ</t>
    </rPh>
    <phoneticPr fontId="4"/>
  </si>
  <si>
    <t>ジャスト・イン・タイムサービス（多頻度少量輸送をいう。）の改善</t>
    <rPh sb="16" eb="19">
      <t>タヒンド</t>
    </rPh>
    <rPh sb="19" eb="21">
      <t>ショウリョウ</t>
    </rPh>
    <rPh sb="21" eb="23">
      <t>ユソウ</t>
    </rPh>
    <rPh sb="29" eb="31">
      <t>カイゼン</t>
    </rPh>
    <phoneticPr fontId="4"/>
  </si>
  <si>
    <t>モーダルシフト（鉄道および海運の活用をいう。）の推進</t>
    <rPh sb="8" eb="10">
      <t>テツドウ</t>
    </rPh>
    <rPh sb="13" eb="14">
      <t>カイ</t>
    </rPh>
    <rPh sb="14" eb="15">
      <t>ウン</t>
    </rPh>
    <rPh sb="16" eb="18">
      <t>カツヨウ</t>
    </rPh>
    <phoneticPr fontId="4"/>
  </si>
  <si>
    <t>【シートの概要と作成方法】</t>
    <rPh sb="5" eb="7">
      <t>ガイヨウ</t>
    </rPh>
    <rPh sb="8" eb="10">
      <t>サクセイ</t>
    </rPh>
    <rPh sb="10" eb="12">
      <t>ホウホウ</t>
    </rPh>
    <phoneticPr fontId="4"/>
  </si>
  <si>
    <t>車検証などの自動車一覧に記載する車両の情報がわかる資料</t>
    <rPh sb="0" eb="3">
      <t>シャケンショウ</t>
    </rPh>
    <rPh sb="6" eb="9">
      <t>ジドウシャ</t>
    </rPh>
    <rPh sb="9" eb="11">
      <t>イチラン</t>
    </rPh>
    <rPh sb="12" eb="14">
      <t>キサイ</t>
    </rPh>
    <rPh sb="16" eb="18">
      <t>シャリョウ</t>
    </rPh>
    <rPh sb="19" eb="21">
      <t>ジョウホウ</t>
    </rPh>
    <rPh sb="25" eb="27">
      <t>シリョウ</t>
    </rPh>
    <phoneticPr fontId="4"/>
  </si>
  <si>
    <t>車両区分</t>
    <rPh sb="0" eb="2">
      <t>シャリョウ</t>
    </rPh>
    <rPh sb="2" eb="4">
      <t>クブン</t>
    </rPh>
    <phoneticPr fontId="4"/>
  </si>
  <si>
    <t>他（ガソリン・LPG）</t>
  </si>
  <si>
    <t>ハイブリッド</t>
    <phoneticPr fontId="4"/>
  </si>
  <si>
    <t>プラグインハイブリッド</t>
    <phoneticPr fontId="4"/>
  </si>
  <si>
    <t>新☆☆☆</t>
  </si>
  <si>
    <t>新☆☆☆☆</t>
    <phoneticPr fontId="4"/>
  </si>
  <si>
    <t>新☆☆☆☆</t>
  </si>
  <si>
    <t>新☆☆☆☆☆</t>
  </si>
  <si>
    <t>新☆☆☆</t>
    <phoneticPr fontId="4"/>
  </si>
  <si>
    <t>新☆☆☆</t>
    <rPh sb="0" eb="2">
      <t>シンホシ</t>
    </rPh>
    <phoneticPr fontId="4"/>
  </si>
  <si>
    <t>他（軽油）</t>
  </si>
  <si>
    <t>新長期</t>
  </si>
  <si>
    <t>新長期</t>
    <phoneticPr fontId="4"/>
  </si>
  <si>
    <t>ポスト新長期</t>
  </si>
  <si>
    <t>ポスト新長期</t>
    <phoneticPr fontId="4"/>
  </si>
  <si>
    <t>H28・30規制</t>
  </si>
  <si>
    <t>新☆（新長期）</t>
    <rPh sb="3" eb="6">
      <t>シンチョウキ</t>
    </rPh>
    <phoneticPr fontId="4"/>
  </si>
  <si>
    <t>新☆（新長期）</t>
    <rPh sb="0" eb="1">
      <t>シン</t>
    </rPh>
    <rPh sb="3" eb="6">
      <t>シンチョウキ</t>
    </rPh>
    <phoneticPr fontId="4"/>
  </si>
  <si>
    <t>他（軽油）</t>
    <phoneticPr fontId="4"/>
  </si>
  <si>
    <t>新長期</t>
    <rPh sb="0" eb="3">
      <t>シンチョウキ</t>
    </rPh>
    <phoneticPr fontId="4"/>
  </si>
  <si>
    <t>ポスト新長期</t>
    <rPh sb="3" eb="6">
      <t>シンチョウキ</t>
    </rPh>
    <phoneticPr fontId="4"/>
  </si>
  <si>
    <t>燃料電池</t>
    <rPh sb="0" eb="4">
      <t>ネンリョウデンチ</t>
    </rPh>
    <phoneticPr fontId="4"/>
  </si>
  <si>
    <t>車両区分一覧表</t>
    <rPh sb="0" eb="4">
      <t>シャリョウクブン</t>
    </rPh>
    <phoneticPr fontId="4"/>
  </si>
  <si>
    <t>[自動車登録番号の記載について]</t>
    <rPh sb="1" eb="4">
      <t>ジドウシャ</t>
    </rPh>
    <rPh sb="4" eb="6">
      <t>トウロク</t>
    </rPh>
    <rPh sb="6" eb="8">
      <t>バンゴウ</t>
    </rPh>
    <rPh sb="9" eb="11">
      <t>キサイ</t>
    </rPh>
    <phoneticPr fontId="4"/>
  </si>
  <si>
    <t>A-２．参考シート（車両区分一覧表、産業分類表、車検証対応図）</t>
    <rPh sb="10" eb="14">
      <t>シャリョウクブン</t>
    </rPh>
    <rPh sb="14" eb="16">
      <t>イチラン</t>
    </rPh>
    <rPh sb="16" eb="17">
      <t>ヒョウ</t>
    </rPh>
    <rPh sb="24" eb="26">
      <t>シャケン</t>
    </rPh>
    <rPh sb="26" eb="27">
      <t>ショウ</t>
    </rPh>
    <rPh sb="27" eb="29">
      <t>タイオウ</t>
    </rPh>
    <rPh sb="29" eb="30">
      <t>ズ</t>
    </rPh>
    <phoneticPr fontId="4"/>
  </si>
  <si>
    <t>２</t>
    <phoneticPr fontId="4"/>
  </si>
  <si>
    <t>計</t>
    <rPh sb="0" eb="1">
      <t>ケイ</t>
    </rPh>
    <phoneticPr fontId="4"/>
  </si>
  <si>
    <r>
      <t>軽油自動車　 　　　　　　　　　　　　　</t>
    </r>
    <r>
      <rPr>
        <sz val="8"/>
        <rFont val="ＭＳ Ｐゴシック"/>
        <family val="3"/>
        <charset val="128"/>
      </rPr>
      <t>（ハイブリッド自動車及びプラグインハイブリッド自動車を除く。）</t>
    </r>
    <rPh sb="0" eb="2">
      <t>ケイユ</t>
    </rPh>
    <rPh sb="2" eb="5">
      <t>ジドウシャ</t>
    </rPh>
    <phoneticPr fontId="4"/>
  </si>
  <si>
    <t>排出ガス低減
装置装着計画</t>
    <rPh sb="0" eb="2">
      <t>ハイシュツ</t>
    </rPh>
    <rPh sb="4" eb="6">
      <t>テイゲン</t>
    </rPh>
    <rPh sb="7" eb="9">
      <t>ソウチ</t>
    </rPh>
    <rPh sb="9" eb="11">
      <t>ソウチャク</t>
    </rPh>
    <rPh sb="11" eb="13">
      <t>ケイカク</t>
    </rPh>
    <phoneticPr fontId="4"/>
  </si>
  <si>
    <t>計</t>
    <rPh sb="0" eb="1">
      <t>ケイ</t>
    </rPh>
    <phoneticPr fontId="4"/>
  </si>
  <si>
    <t>型式の識別番号</t>
    <rPh sb="0" eb="2">
      <t>カタシキ</t>
    </rPh>
    <rPh sb="3" eb="7">
      <t>シキベツバンゴウ</t>
    </rPh>
    <phoneticPr fontId="4"/>
  </si>
  <si>
    <r>
      <t>ガソリン・LPG自動車　 　　　</t>
    </r>
    <r>
      <rPr>
        <sz val="8"/>
        <rFont val="ＭＳ Ｐゴシック"/>
        <family val="3"/>
        <charset val="128"/>
      </rPr>
      <t>（ハイブリッド自動車及びプラグインハイブリッド自動車を除く。）</t>
    </r>
    <rPh sb="8" eb="11">
      <t>ジドウシャ</t>
    </rPh>
    <phoneticPr fontId="4"/>
  </si>
  <si>
    <t>乗0ガ3BF</t>
    <rPh sb="0" eb="1">
      <t>ジョウ</t>
    </rPh>
    <phoneticPr fontId="4"/>
  </si>
  <si>
    <t>乗3軽QDF</t>
    <rPh sb="0" eb="1">
      <t>ノ</t>
    </rPh>
    <rPh sb="1" eb="2">
      <t>ケイ</t>
    </rPh>
    <phoneticPr fontId="4"/>
  </si>
  <si>
    <t>乗用車(ガソリン・LPG)</t>
    <phoneticPr fontId="4"/>
  </si>
  <si>
    <t>乗3軽</t>
    <rPh sb="0" eb="1">
      <t>ノ</t>
    </rPh>
    <phoneticPr fontId="4"/>
  </si>
  <si>
    <t>R2</t>
    <phoneticPr fontId="4"/>
  </si>
  <si>
    <t>R7年度提出用に追加</t>
    <rPh sb="2" eb="4">
      <t>ネンド</t>
    </rPh>
    <rPh sb="4" eb="6">
      <t>テイシュツ</t>
    </rPh>
    <rPh sb="6" eb="7">
      <t>ヨウ</t>
    </rPh>
    <rPh sb="8" eb="10">
      <t>ツイカ</t>
    </rPh>
    <phoneticPr fontId="4"/>
  </si>
  <si>
    <t>使用する自動車の台数</t>
    <phoneticPr fontId="4"/>
  </si>
  <si>
    <t>貨4電</t>
  </si>
  <si>
    <t>日東交通の型式なしに対応（外車で車検証に記載なし）</t>
    <rPh sb="0" eb="2">
      <t>ニットウ</t>
    </rPh>
    <rPh sb="2" eb="4">
      <t>コウツウ</t>
    </rPh>
    <rPh sb="5" eb="7">
      <t>カタシキ</t>
    </rPh>
    <rPh sb="10" eb="12">
      <t>タイオウ</t>
    </rPh>
    <rPh sb="13" eb="15">
      <t>ガイシャ</t>
    </rPh>
    <rPh sb="16" eb="19">
      <t>シャケンショウ</t>
    </rPh>
    <rPh sb="20" eb="22">
      <t>キサイ</t>
    </rPh>
    <phoneticPr fontId="4"/>
  </si>
  <si>
    <t>R8年度用提出に追加</t>
    <rPh sb="2" eb="4">
      <t>ネンド</t>
    </rPh>
    <rPh sb="4" eb="5">
      <t>ヨウ</t>
    </rPh>
    <rPh sb="5" eb="7">
      <t>テイシュツ</t>
    </rPh>
    <rPh sb="8" eb="10">
      <t>ツイカ</t>
    </rPh>
    <phoneticPr fontId="4"/>
  </si>
  <si>
    <t>貨4CTKG</t>
    <phoneticPr fontId="4"/>
  </si>
  <si>
    <t>貨4C</t>
    <phoneticPr fontId="4"/>
  </si>
  <si>
    <t>H27</t>
    <phoneticPr fontId="4"/>
  </si>
  <si>
    <t>TKG</t>
    <phoneticPr fontId="4"/>
  </si>
  <si>
    <t>貨2電-</t>
    <rPh sb="0" eb="1">
      <t>カ</t>
    </rPh>
    <rPh sb="2" eb="3">
      <t>デン</t>
    </rPh>
    <phoneticPr fontId="4"/>
  </si>
  <si>
    <t>貨2電</t>
    <rPh sb="0" eb="1">
      <t>カ</t>
    </rPh>
    <rPh sb="2" eb="3">
      <t>デン</t>
    </rPh>
    <phoneticPr fontId="4"/>
  </si>
  <si>
    <t>R3,R4</t>
  </si>
  <si>
    <t>貨3電-</t>
    <rPh sb="0" eb="1">
      <t>カ</t>
    </rPh>
    <rPh sb="2" eb="3">
      <t>デン</t>
    </rPh>
    <phoneticPr fontId="4"/>
  </si>
  <si>
    <t>貨3電</t>
    <rPh sb="0" eb="1">
      <t>カ</t>
    </rPh>
    <rPh sb="2" eb="3">
      <t>デン</t>
    </rPh>
    <phoneticPr fontId="4"/>
  </si>
  <si>
    <t>貨4電-</t>
    <rPh sb="0" eb="1">
      <t>カ</t>
    </rPh>
    <rPh sb="2" eb="3">
      <t>デン</t>
    </rPh>
    <phoneticPr fontId="4"/>
  </si>
  <si>
    <t>貨3軽2PG</t>
  </si>
  <si>
    <t>バス貨物2.5t～(軽油)</t>
    <rPh sb="2" eb="4">
      <t>カモツ</t>
    </rPh>
    <rPh sb="10" eb="12">
      <t>ケイユ</t>
    </rPh>
    <phoneticPr fontId="4"/>
  </si>
  <si>
    <t>2PG</t>
    <phoneticPr fontId="4"/>
  </si>
  <si>
    <t>貨3軽2RG</t>
    <phoneticPr fontId="4"/>
  </si>
  <si>
    <t>2RG</t>
    <phoneticPr fontId="4"/>
  </si>
  <si>
    <t>貨2軽2RG</t>
    <phoneticPr fontId="4"/>
  </si>
  <si>
    <t>貨4電不明</t>
  </si>
  <si>
    <t>不明</t>
    <rPh sb="0" eb="2">
      <t>フメイ</t>
    </rPh>
    <phoneticPr fontId="4"/>
  </si>
  <si>
    <t>型式なし（外車）</t>
    <rPh sb="0" eb="2">
      <t>カタシキ</t>
    </rPh>
    <rPh sb="5" eb="7">
      <t>ガイシャ</t>
    </rPh>
    <phoneticPr fontId="4"/>
  </si>
  <si>
    <t>乗0軽QDF</t>
  </si>
  <si>
    <t>乗0軽</t>
    <rPh sb="0" eb="1">
      <t>ノ</t>
    </rPh>
    <rPh sb="2" eb="3">
      <t>ケイ</t>
    </rPh>
    <phoneticPr fontId="4"/>
  </si>
  <si>
    <t>貨3ガCBA</t>
    <phoneticPr fontId="4"/>
  </si>
  <si>
    <t>R8年度提出用に追加</t>
    <rPh sb="2" eb="4">
      <t>ネンド</t>
    </rPh>
    <rPh sb="4" eb="6">
      <t>テイシュツ</t>
    </rPh>
    <rPh sb="6" eb="7">
      <t>ヨウ</t>
    </rPh>
    <rPh sb="8" eb="10">
      <t>ツイカ</t>
    </rPh>
    <phoneticPr fontId="4"/>
  </si>
  <si>
    <t>貨4電-</t>
  </si>
  <si>
    <t>型式不明（電気）</t>
    <rPh sb="0" eb="4">
      <t>カタシキフメイ</t>
    </rPh>
    <rPh sb="5" eb="7">
      <t>デンキ</t>
    </rPh>
    <phoneticPr fontId="4"/>
  </si>
  <si>
    <t>乗0ガ7AA</t>
  </si>
  <si>
    <t>7AA</t>
    <phoneticPr fontId="4"/>
  </si>
  <si>
    <t>乗0軽7CA</t>
  </si>
  <si>
    <t>7CA</t>
    <phoneticPr fontId="4"/>
  </si>
  <si>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</si>
  <si>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</si>
  <si>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</si>
  <si>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</si>
  <si>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令和12年度</t>
    <rPh sb="0" eb="2">
      <t>レイワ</t>
    </rPh>
    <rPh sb="4" eb="5">
      <t>ネン</t>
    </rPh>
    <rPh sb="5" eb="6">
      <t>ド</t>
    </rPh>
    <phoneticPr fontId="4"/>
  </si>
  <si>
    <r>
      <t>(GVW)バス貨物1.7</t>
    </r>
    <r>
      <rPr>
        <sz val="11"/>
        <rFont val="ＭＳ Ｐゴシック"/>
        <family val="3"/>
        <charset val="128"/>
      </rPr>
      <t>～</t>
    </r>
    <r>
      <rPr>
        <sz val="11"/>
        <rFont val="ＭＳ Ｐゴシック"/>
        <family val="3"/>
        <charset val="128"/>
      </rPr>
      <t>2</t>
    </r>
    <r>
      <rPr>
        <sz val="11"/>
        <rFont val="ＭＳ Ｐゴシック"/>
        <family val="3"/>
        <charset val="128"/>
      </rPr>
      <t>.5t(ガソリン・LPG)</t>
    </r>
    <rPh sb="7" eb="9">
      <t>カモツ</t>
    </rPh>
    <phoneticPr fontId="2"/>
  </si>
  <si>
    <t>(GVW)乗用(軽油)</t>
    <rPh sb="5" eb="7">
      <t>ジョウヨウ</t>
    </rPh>
    <rPh sb="8" eb="10">
      <t>ケイユ</t>
    </rPh>
    <phoneticPr fontId="1"/>
  </si>
  <si>
    <t>乗0軽</t>
    <rPh sb="0" eb="1">
      <t>ジョウ</t>
    </rPh>
    <rPh sb="2" eb="3">
      <t>ケイ</t>
    </rPh>
    <phoneticPr fontId="1"/>
  </si>
  <si>
    <t>軽ポ</t>
    <rPh sb="0" eb="1">
      <t>ケイ</t>
    </rPh>
    <phoneticPr fontId="1"/>
  </si>
  <si>
    <t>バス貨物3.5t～(軽油)</t>
    <rPh sb="2" eb="4">
      <t>カモツ</t>
    </rPh>
    <rPh sb="10" eb="12">
      <t>ケイユ</t>
    </rPh>
    <phoneticPr fontId="2"/>
  </si>
  <si>
    <t>貨4軽</t>
    <rPh sb="0" eb="1">
      <t>カ</t>
    </rPh>
    <rPh sb="2" eb="3">
      <t>ケイ</t>
    </rPh>
    <phoneticPr fontId="2"/>
  </si>
  <si>
    <t>軽ポ</t>
    <rPh sb="0" eb="1">
      <t>ケイ</t>
    </rPh>
    <phoneticPr fontId="2"/>
  </si>
  <si>
    <t>(GVW)バス貨物3.5t～(ガソリン・LPG)</t>
    <rPh sb="7" eb="9">
      <t>カモツ</t>
    </rPh>
    <phoneticPr fontId="1"/>
  </si>
  <si>
    <t>貨4ガ</t>
    <rPh sb="0" eb="1">
      <t>カ</t>
    </rPh>
    <phoneticPr fontId="1"/>
  </si>
  <si>
    <t>(GVW)バス貨物2.5～3.5t(軽油)</t>
    <rPh sb="7" eb="9">
      <t>カモツ</t>
    </rPh>
    <rPh sb="18" eb="20">
      <t>ケイユ</t>
    </rPh>
    <phoneticPr fontId="1"/>
  </si>
  <si>
    <t>貨3軽</t>
    <rPh sb="0" eb="1">
      <t>カ</t>
    </rPh>
    <rPh sb="2" eb="3">
      <t>ケイ</t>
    </rPh>
    <phoneticPr fontId="1"/>
  </si>
  <si>
    <t>(改)バス貨物3.5t～(軽油)</t>
    <rPh sb="5" eb="7">
      <t>カモツ</t>
    </rPh>
    <rPh sb="13" eb="15">
      <t>ケイユ</t>
    </rPh>
    <phoneticPr fontId="1"/>
  </si>
  <si>
    <r>
      <t>貨4</t>
    </r>
    <r>
      <rPr>
        <sz val="11"/>
        <rFont val="ＭＳ Ｐゴシック"/>
        <family val="3"/>
        <charset val="128"/>
      </rPr>
      <t>C</t>
    </r>
    <rPh sb="0" eb="1">
      <t>カ</t>
    </rPh>
    <phoneticPr fontId="1"/>
  </si>
  <si>
    <t>※詳細な作成方法は「自動車環境管理実績報告書等作成の手引き（令和8年度提出用）」を参照ください。</t>
    <rPh sb="1" eb="3">
      <t>ショウサイ</t>
    </rPh>
    <rPh sb="4" eb="8">
      <t>サクセイホウホウ</t>
    </rPh>
    <rPh sb="10" eb="22">
      <t>ジ</t>
    </rPh>
    <rPh sb="22" eb="23">
      <t>トウ</t>
    </rPh>
    <rPh sb="23" eb="25">
      <t>サクセイ</t>
    </rPh>
    <rPh sb="26" eb="28">
      <t>テビ</t>
    </rPh>
    <rPh sb="30" eb="32">
      <t>レイワ</t>
    </rPh>
    <rPh sb="33" eb="35">
      <t>ネンド</t>
    </rPh>
    <rPh sb="35" eb="37">
      <t>テイシュツ</t>
    </rPh>
    <rPh sb="37" eb="38">
      <t>ヨウ</t>
    </rPh>
    <rPh sb="41" eb="43">
      <t>サンショウ</t>
    </rPh>
    <phoneticPr fontId="4"/>
  </si>
  <si>
    <r>
      <t xml:space="preserve">A-１．計画表紙、計画事業所、自動車一覧、計画代替、計画措置のシートに必要事項を記載してください。
※車両情報の入力にあたっては別シートの車検証対応図も参考にしてください。
</t>
    </r>
    <r>
      <rPr>
        <b/>
        <sz val="11"/>
        <rFont val="ＭＳ Ｐゴシック"/>
        <family val="3"/>
        <charset val="128"/>
      </rPr>
      <t>特に後付け装置の箇所についてはご確認の上、標準搭載されていない車両のうち後から装置を付けた場合のみプルダウンメニューから選択してください。(車検証対応図の備考欄参照）</t>
    </r>
    <rPh sb="15" eb="18">
      <t>ジドウシャ</t>
    </rPh>
    <rPh sb="18" eb="20">
      <t>イチラン</t>
    </rPh>
    <rPh sb="157" eb="160">
      <t>シャケンショウ</t>
    </rPh>
    <rPh sb="160" eb="162">
      <t>タイオウ</t>
    </rPh>
    <rPh sb="162" eb="163">
      <t>ズ</t>
    </rPh>
    <rPh sb="164" eb="166">
      <t>ビコウ</t>
    </rPh>
    <rPh sb="166" eb="167">
      <t>ラン</t>
    </rPh>
    <rPh sb="167" eb="169">
      <t>サンショウ</t>
    </rPh>
    <phoneticPr fontId="4"/>
  </si>
  <si>
    <t>(令和12年度)</t>
    <rPh sb="1" eb="3">
      <t>レイワ</t>
    </rPh>
    <rPh sb="5" eb="6">
      <t>ネン</t>
    </rPh>
    <rPh sb="6" eb="7">
      <t>ド</t>
    </rPh>
    <phoneticPr fontId="4"/>
  </si>
  <si>
    <t>※令和７年度中に減車した車両は除いてください。</t>
    <rPh sb="1" eb="3">
      <t>レイワ</t>
    </rPh>
    <rPh sb="4" eb="6">
      <t>ネンド</t>
    </rPh>
    <rPh sb="6" eb="7">
      <t>チュウ</t>
    </rPh>
    <rPh sb="8" eb="10">
      <t>ゲンシャ</t>
    </rPh>
    <rPh sb="12" eb="14">
      <t>シャリョウ</t>
    </rPh>
    <rPh sb="15" eb="16">
      <t>ノゾ</t>
    </rPh>
    <phoneticPr fontId="4"/>
  </si>
  <si>
    <t>平成28年規制、
平成30年規制</t>
    <rPh sb="0" eb="2">
      <t>ヘイセイ</t>
    </rPh>
    <rPh sb="4" eb="5">
      <t>ネン</t>
    </rPh>
    <rPh sb="5" eb="7">
      <t>キセイ</t>
    </rPh>
    <rPh sb="9" eb="11">
      <t>ヘイセイ</t>
    </rPh>
    <rPh sb="13" eb="14">
      <t>ネン</t>
    </rPh>
    <rPh sb="14" eb="16">
      <t>キセイ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</si>
</sst>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
    <numFmt numFmtId="178" formatCode="[&lt;&gt;0]General"/>
    <numFmt numFmtId="179" formatCode="#,##0_ "/>
    <numFmt numFmtId="180" formatCode="0.00_ "/>
    <numFmt numFmtId="181" formatCode="0.000_ "/>
    <numFmt numFmtId="182" formatCode="General;General;"/>
    <numFmt numFmtId="183" formatCode="#,##0.0_);[Red]\(#,##0.0\)"/>
    <numFmt numFmtId="184" formatCode="0.0;[Red]0.0"/>
    <numFmt numFmtId="185" formatCode="000"/>
    <numFmt numFmtId="186" formatCode="0000"/>
    <numFmt numFmtId="187" formatCode="0_ ;[Red]\-0\ "/>
    <numFmt numFmtId="188" formatCode="&quot;平成&quot;##&quot;年度&quot;"/>
    <numFmt numFmtId="189" formatCode="&quot;（&quot;##&quot;年度末）&quot;"/>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5"/>
      <name val="ＭＳ 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color indexed="53"/>
      <name val="ＭＳ Ｐゴシック"/>
      <family val="3"/>
      <charset val="128"/>
    </font>
    <font>
      <b/>
      <sz val="11"/>
      <color indexed="10"/>
      <name val="ＭＳ Ｐゴシック"/>
      <family val="3"/>
      <charset val="128"/>
    </font>
    <font>
      <b/>
      <sz val="10"/>
      <name val="ＭＳ Ｐ明朝"/>
      <family val="1"/>
      <charset val="128"/>
    </font>
    <font>
      <sz val="10"/>
      <name val="ＭＳ Ｐ明朝"/>
      <family val="1"/>
      <charset val="128"/>
    </font>
    <font>
      <b/>
      <sz val="14"/>
      <name val="ＭＳ Ｐゴシック"/>
      <family val="3"/>
      <charset val="128"/>
    </font>
    <font>
      <sz val="11"/>
      <color indexed="9"/>
      <name val="ＭＳ Ｐゴシック"/>
      <family val="3"/>
      <charset val="128"/>
    </font>
    <font>
      <sz val="9"/>
      <name val="ＭＳ Ｐゴシック"/>
      <family val="3"/>
      <charset val="128"/>
    </font>
    <font>
      <sz val="10"/>
      <color indexed="81"/>
      <name val="ＭＳ Ｐゴシック"/>
      <family val="3"/>
      <charset val="128"/>
    </font>
    <font>
      <b/>
      <sz val="14"/>
      <color indexed="10"/>
      <name val="ＭＳ Ｐゴシック"/>
      <family val="3"/>
      <charset val="128"/>
    </font>
    <font>
      <sz val="10.5"/>
      <name val="ＭＳ Ｐゴシック"/>
      <family val="3"/>
      <charset val="128"/>
    </font>
    <font>
      <sz val="11"/>
      <name val="ＭＳ Ｐゴシック"/>
      <family val="3"/>
      <charset val="128"/>
    </font>
    <font>
      <sz val="14"/>
      <name val="ＭＳ Ｐゴシック"/>
      <family val="3"/>
      <charset val="128"/>
    </font>
    <font>
      <b/>
      <sz val="12"/>
      <name val="ＭＳ Ｐゴシック"/>
      <family val="3"/>
      <charset val="128"/>
    </font>
    <font>
      <b/>
      <sz val="16"/>
      <name val="ＭＳ Ｐゴシック"/>
      <family val="3"/>
      <charset val="128"/>
    </font>
    <font>
      <b/>
      <u/>
      <sz val="16"/>
      <name val="ＭＳ Ｐゴシック"/>
      <family val="3"/>
      <charset val="128"/>
    </font>
    <font>
      <b/>
      <sz val="11"/>
      <name val="ＭＳ Ｐゴシック"/>
      <family val="3"/>
      <charset val="128"/>
    </font>
    <font>
      <sz val="11"/>
      <color theme="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b/>
      <sz val="10.5"/>
      <name val="ＭＳ Ｐゴシック"/>
      <family val="3"/>
      <charset val="128"/>
    </font>
    <font>
      <b/>
      <sz val="14"/>
      <color indexed="10"/>
      <name val="メイリオ"/>
      <family val="3"/>
      <charset val="128"/>
    </font>
    <font>
      <b/>
      <sz val="14"/>
      <color indexed="81"/>
      <name val="メイリオ"/>
      <family val="3"/>
      <charset val="128"/>
    </font>
    <font>
      <b/>
      <sz val="14"/>
      <color theme="1"/>
      <name val="ＭＳ Ｐゴシック"/>
      <family val="3"/>
      <charset val="128"/>
    </font>
    <font>
      <b/>
      <sz val="10.5"/>
      <color rgb="FFFF0000"/>
      <name val="ＭＳ Ｐゴシック"/>
      <family val="3"/>
      <charset val="128"/>
    </font>
    <font>
      <sz val="10"/>
      <color rgb="FFFF0000"/>
      <name val="ＭＳ Ｐゴシック"/>
      <family val="3"/>
      <charset val="128"/>
    </font>
    <font>
      <sz val="18"/>
      <color rgb="FFFF0000"/>
      <name val="ＭＳ Ｐゴシック"/>
      <family val="3"/>
      <charset val="128"/>
    </font>
  </fonts>
  <fills count="24">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27"/>
        <bgColor indexed="29"/>
      </patternFill>
    </fill>
    <fill>
      <patternFill patternType="solid">
        <fgColor indexed="47"/>
        <bgColor indexed="64"/>
      </patternFill>
    </fill>
    <fill>
      <patternFill patternType="solid">
        <fgColor indexed="65"/>
        <bgColor indexed="64"/>
      </patternFill>
    </fill>
    <fill>
      <patternFill patternType="solid">
        <fgColor indexed="13"/>
        <bgColor indexed="64"/>
      </patternFill>
    </fill>
    <fill>
      <patternFill patternType="solid">
        <fgColor indexed="44"/>
        <bgColor indexed="64"/>
      </patternFill>
    </fill>
    <fill>
      <patternFill patternType="solid">
        <fgColor indexed="17"/>
        <bgColor indexed="64"/>
      </patternFill>
    </fill>
    <fill>
      <patternFill patternType="solid">
        <fgColor rgb="FF00FF00"/>
        <bgColor indexed="64"/>
      </patternFill>
    </fill>
    <fill>
      <patternFill patternType="solid">
        <fgColor theme="9" tint="0.39997558519241921"/>
        <bgColor indexed="64"/>
      </patternFill>
    </fill>
    <fill>
      <patternFill patternType="solid">
        <fgColor rgb="FFFFFFCC"/>
        <bgColor indexed="29"/>
      </patternFill>
    </fill>
    <fill>
      <patternFill patternType="solid">
        <fgColor theme="0" tint="-0.14999847407452621"/>
        <bgColor indexed="64"/>
      </patternFill>
    </fill>
    <fill>
      <patternFill patternType="solid">
        <fgColor rgb="FFCCFFFF"/>
        <bgColor indexed="64"/>
      </patternFill>
    </fill>
    <fill>
      <patternFill patternType="solid">
        <fgColor rgb="FFFF0000"/>
        <bgColor indexed="64"/>
      </patternFill>
    </fill>
    <fill>
      <patternFill patternType="solid">
        <fgColor rgb="FFFFFF00"/>
        <bgColor indexed="64"/>
      </patternFill>
    </fill>
    <fill>
      <patternFill patternType="solid">
        <fgColor rgb="FFFFFF66"/>
        <bgColor indexed="64"/>
      </patternFill>
    </fill>
    <fill>
      <patternFill patternType="solid">
        <fgColor theme="7" tint="0.39997558519241921"/>
        <bgColor indexed="64"/>
      </patternFill>
    </fill>
    <fill>
      <patternFill patternType="solid">
        <fgColor rgb="FFFFCCFF"/>
        <bgColor indexed="64"/>
      </patternFill>
    </fill>
    <fill>
      <patternFill patternType="solid">
        <fgColor rgb="FF92D050"/>
        <bgColor indexed="64"/>
      </patternFill>
    </fill>
    <fill>
      <patternFill patternType="solid">
        <fgColor rgb="FFFFFFCC"/>
        <bgColor indexed="64"/>
      </patternFill>
    </fill>
    <fill>
      <patternFill patternType="solid">
        <fgColor theme="4"/>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double">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style="double">
        <color indexed="64"/>
      </right>
      <top/>
      <bottom/>
      <diagonal/>
    </border>
    <border>
      <left/>
      <right style="double">
        <color indexed="64"/>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thick">
        <color indexed="64"/>
      </top>
      <bottom style="thick">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6">
    <xf numFmtId="0" fontId="0" fillId="0" borderId="0"/>
    <xf numFmtId="0" fontId="5" fillId="0" borderId="0" applyNumberFormat="0" applyFill="0" applyBorder="0" applyAlignment="0" applyProtection="0">
      <alignment vertical="top"/>
      <protection locked="0"/>
    </xf>
    <xf numFmtId="38" fontId="3" fillId="0" borderId="0" applyFont="0" applyFill="0" applyBorder="0" applyAlignment="0" applyProtection="0"/>
    <xf numFmtId="0" fontId="3" fillId="0" borderId="0"/>
    <xf numFmtId="0" fontId="3" fillId="0" borderId="0">
      <alignment vertical="center"/>
    </xf>
    <xf numFmtId="0" fontId="2" fillId="0" borderId="0"/>
  </cellStyleXfs>
  <cellXfs count="753">
    <xf numFmtId="0" fontId="0" fillId="0" borderId="0" xfId="0"/>
    <xf numFmtId="0" fontId="7" fillId="0" borderId="0" xfId="0" applyFont="1"/>
    <xf numFmtId="0" fontId="8" fillId="0" borderId="0" xfId="0" applyFont="1" applyAlignment="1">
      <alignment vertical="center"/>
    </xf>
    <xf numFmtId="0" fontId="0" fillId="0" borderId="0" xfId="0" applyAlignment="1">
      <alignment horizontal="center"/>
    </xf>
    <xf numFmtId="0" fontId="10" fillId="0" borderId="0" xfId="0" applyFont="1" applyProtection="1">
      <protection hidden="1"/>
    </xf>
    <xf numFmtId="0" fontId="11" fillId="0" borderId="0" xfId="0" applyFont="1" applyAlignment="1" applyProtection="1">
      <alignment horizontal="center"/>
      <protection hidden="1"/>
    </xf>
    <xf numFmtId="0" fontId="7" fillId="0" borderId="1" xfId="0" applyFont="1" applyBorder="1"/>
    <xf numFmtId="0" fontId="7" fillId="0" borderId="1" xfId="0" applyFont="1" applyBorder="1" applyAlignment="1">
      <alignment horizontal="center"/>
    </xf>
    <xf numFmtId="0" fontId="12" fillId="0" borderId="0" xfId="4" applyFont="1" applyAlignment="1"/>
    <xf numFmtId="0" fontId="12" fillId="0" borderId="0" xfId="4" applyFont="1" applyAlignment="1">
      <alignment vertical="top"/>
    </xf>
    <xf numFmtId="176" fontId="0" fillId="0" borderId="0" xfId="0" applyNumberFormat="1"/>
    <xf numFmtId="0" fontId="13" fillId="0" borderId="0" xfId="4" applyFont="1" applyAlignment="1"/>
    <xf numFmtId="0" fontId="13" fillId="0" borderId="0" xfId="4" applyFont="1" applyAlignment="1">
      <alignment vertical="top"/>
    </xf>
    <xf numFmtId="0" fontId="0" fillId="0" borderId="0" xfId="0" applyAlignment="1">
      <alignment horizontal="right" vertical="center"/>
    </xf>
    <xf numFmtId="0" fontId="14" fillId="0" borderId="0" xfId="0" applyFont="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15" fillId="0" borderId="0" xfId="0" applyFont="1"/>
    <xf numFmtId="0" fontId="3" fillId="0" borderId="0" xfId="0" applyFont="1" applyAlignment="1">
      <alignment vertical="top"/>
    </xf>
    <xf numFmtId="0" fontId="7" fillId="0" borderId="8" xfId="0" applyFont="1" applyBorder="1" applyAlignment="1" applyProtection="1">
      <alignment shrinkToFit="1"/>
      <protection locked="0"/>
    </xf>
    <xf numFmtId="0" fontId="7" fillId="3" borderId="9" xfId="0" applyFont="1" applyFill="1" applyBorder="1" applyAlignment="1">
      <alignment horizontal="center" vertical="center"/>
    </xf>
    <xf numFmtId="0" fontId="7" fillId="3" borderId="9" xfId="0" applyFont="1" applyFill="1" applyBorder="1" applyAlignment="1">
      <alignment horizontal="center" vertical="center" wrapText="1"/>
    </xf>
    <xf numFmtId="177" fontId="7" fillId="0" borderId="10" xfId="0" applyNumberFormat="1" applyFont="1" applyBorder="1" applyAlignment="1">
      <alignment shrinkToFit="1"/>
    </xf>
    <xf numFmtId="0" fontId="7" fillId="0" borderId="10" xfId="0" applyFont="1" applyBorder="1" applyAlignment="1">
      <alignment horizontal="center" vertical="center" wrapText="1"/>
    </xf>
    <xf numFmtId="0" fontId="7" fillId="0" borderId="10" xfId="0" applyFont="1" applyBorder="1" applyAlignment="1">
      <alignment horizontal="center" vertical="center" shrinkToFit="1"/>
    </xf>
    <xf numFmtId="0" fontId="18" fillId="0" borderId="0" xfId="0" applyFont="1" applyProtection="1">
      <protection hidden="1"/>
    </xf>
    <xf numFmtId="0" fontId="3" fillId="0" borderId="0" xfId="0" applyFont="1"/>
    <xf numFmtId="0" fontId="19" fillId="4" borderId="0" xfId="0" applyFont="1" applyFill="1" applyAlignment="1">
      <alignment vertical="center"/>
    </xf>
    <xf numFmtId="0" fontId="19" fillId="0" borderId="0" xfId="0" applyFont="1" applyAlignment="1">
      <alignment vertical="center"/>
    </xf>
    <xf numFmtId="0" fontId="20" fillId="4" borderId="0" xfId="0" applyFont="1" applyFill="1" applyAlignment="1">
      <alignment vertical="center"/>
    </xf>
    <xf numFmtId="0" fontId="16" fillId="4" borderId="0" xfId="0" applyFont="1" applyFill="1" applyAlignment="1">
      <alignment vertical="center"/>
    </xf>
    <xf numFmtId="0" fontId="16" fillId="4" borderId="11" xfId="0" applyFont="1" applyFill="1" applyBorder="1" applyAlignment="1">
      <alignment vertical="center"/>
    </xf>
    <xf numFmtId="0" fontId="19" fillId="4" borderId="12" xfId="0" applyFont="1" applyFill="1" applyBorder="1" applyAlignment="1">
      <alignment horizontal="right" vertical="center"/>
    </xf>
    <xf numFmtId="0" fontId="19" fillId="4" borderId="13" xfId="0" applyFont="1" applyFill="1" applyBorder="1" applyAlignment="1">
      <alignment horizontal="left" vertical="center"/>
    </xf>
    <xf numFmtId="0" fontId="19" fillId="4" borderId="13" xfId="0" applyFont="1" applyFill="1" applyBorder="1" applyAlignment="1">
      <alignment vertical="center"/>
    </xf>
    <xf numFmtId="0" fontId="19" fillId="4" borderId="14" xfId="0" applyFont="1" applyFill="1" applyBorder="1" applyAlignment="1">
      <alignment horizontal="left" vertical="center"/>
    </xf>
    <xf numFmtId="0" fontId="19" fillId="4" borderId="15" xfId="0" applyFont="1" applyFill="1" applyBorder="1" applyAlignment="1">
      <alignment horizontal="left" vertical="center"/>
    </xf>
    <xf numFmtId="0" fontId="19" fillId="4" borderId="15" xfId="0" applyFont="1" applyFill="1" applyBorder="1" applyAlignment="1">
      <alignment vertical="center"/>
    </xf>
    <xf numFmtId="0" fontId="19" fillId="4" borderId="16" xfId="0" applyFont="1" applyFill="1" applyBorder="1" applyAlignment="1">
      <alignment horizontal="left" vertical="center"/>
    </xf>
    <xf numFmtId="0" fontId="19" fillId="4" borderId="17" xfId="0" applyFont="1" applyFill="1" applyBorder="1" applyAlignment="1">
      <alignment horizontal="left" vertical="center"/>
    </xf>
    <xf numFmtId="0" fontId="19" fillId="4" borderId="17" xfId="0" applyFont="1" applyFill="1" applyBorder="1" applyAlignment="1">
      <alignment vertical="center"/>
    </xf>
    <xf numFmtId="0" fontId="19" fillId="4" borderId="8"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0" xfId="0" applyFont="1" applyFill="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21" fillId="0" borderId="0" xfId="0" applyFont="1"/>
    <xf numFmtId="0" fontId="8" fillId="4" borderId="0" xfId="0" applyFont="1" applyFill="1" applyAlignment="1">
      <alignment horizontal="center" vertical="center" wrapText="1"/>
    </xf>
    <xf numFmtId="0" fontId="23" fillId="0" borderId="0" xfId="0" applyFont="1"/>
    <xf numFmtId="0" fontId="0" fillId="2" borderId="1" xfId="0" applyFill="1" applyBorder="1"/>
    <xf numFmtId="0" fontId="0" fillId="0" borderId="1" xfId="0" applyBorder="1"/>
    <xf numFmtId="0" fontId="0" fillId="6" borderId="1" xfId="0" applyFill="1" applyBorder="1"/>
    <xf numFmtId="0" fontId="7" fillId="3" borderId="19" xfId="0" applyFont="1" applyFill="1" applyBorder="1" applyAlignment="1">
      <alignment horizontal="center" vertical="center" wrapText="1"/>
    </xf>
    <xf numFmtId="0" fontId="7" fillId="0" borderId="0" xfId="0" applyFont="1" applyAlignment="1" applyProtection="1">
      <alignment shrinkToFit="1"/>
      <protection locked="0"/>
    </xf>
    <xf numFmtId="0" fontId="3" fillId="3" borderId="20" xfId="0" applyFont="1" applyFill="1" applyBorder="1"/>
    <xf numFmtId="182" fontId="3" fillId="0" borderId="21" xfId="0" applyNumberFormat="1" applyFont="1" applyBorder="1" applyAlignment="1">
      <alignment horizontal="center" vertical="center"/>
    </xf>
    <xf numFmtId="0" fontId="3" fillId="3" borderId="24" xfId="0" applyFont="1" applyFill="1" applyBorder="1"/>
    <xf numFmtId="0" fontId="3" fillId="3" borderId="25" xfId="0" applyFont="1" applyFill="1" applyBorder="1"/>
    <xf numFmtId="38" fontId="7" fillId="2" borderId="1" xfId="0" applyNumberFormat="1" applyFont="1" applyFill="1" applyBorder="1" applyAlignment="1" applyProtection="1">
      <alignment shrinkToFit="1"/>
      <protection locked="0"/>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7" fillId="3" borderId="19" xfId="0" applyFont="1" applyFill="1" applyBorder="1" applyAlignment="1">
      <alignment horizontal="center" vertical="center"/>
    </xf>
    <xf numFmtId="177" fontId="7" fillId="6" borderId="1" xfId="0" applyNumberFormat="1" applyFont="1" applyFill="1" applyBorder="1" applyAlignment="1" applyProtection="1">
      <alignment shrinkToFit="1"/>
      <protection locked="0"/>
    </xf>
    <xf numFmtId="0" fontId="7" fillId="6" borderId="1" xfId="0" applyFont="1" applyFill="1" applyBorder="1" applyAlignment="1" applyProtection="1">
      <alignment shrinkToFit="1"/>
      <protection locked="0"/>
    </xf>
    <xf numFmtId="178" fontId="7" fillId="0" borderId="4" xfId="0" applyNumberFormat="1" applyFont="1" applyBorder="1" applyAlignment="1">
      <alignment horizontal="center" vertical="center"/>
    </xf>
    <xf numFmtId="0" fontId="9" fillId="3" borderId="14" xfId="0" applyFont="1" applyFill="1" applyBorder="1" applyAlignment="1">
      <alignment horizontal="center" vertical="center"/>
    </xf>
    <xf numFmtId="0" fontId="9" fillId="3" borderId="9" xfId="0" applyFont="1" applyFill="1" applyBorder="1" applyAlignment="1">
      <alignment vertical="center"/>
    </xf>
    <xf numFmtId="0" fontId="9" fillId="0" borderId="15" xfId="0" applyFont="1" applyBorder="1" applyAlignment="1">
      <alignment horizontal="center" vertical="center"/>
    </xf>
    <xf numFmtId="0" fontId="9" fillId="0" borderId="15" xfId="0" applyFont="1" applyBorder="1" applyAlignment="1">
      <alignment vertical="center"/>
    </xf>
    <xf numFmtId="0" fontId="7" fillId="3" borderId="1" xfId="0" applyFont="1" applyFill="1" applyBorder="1"/>
    <xf numFmtId="0" fontId="7" fillId="3" borderId="27" xfId="0" applyFont="1" applyFill="1" applyBorder="1"/>
    <xf numFmtId="178" fontId="7" fillId="0" borderId="1" xfId="0" applyNumberFormat="1" applyFont="1" applyBorder="1" applyAlignment="1">
      <alignment horizontal="center" vertical="center"/>
    </xf>
    <xf numFmtId="178" fontId="7" fillId="0" borderId="5" xfId="0" applyNumberFormat="1" applyFont="1" applyBorder="1" applyAlignment="1">
      <alignment horizontal="center" vertical="center"/>
    </xf>
    <xf numFmtId="0" fontId="16" fillId="3" borderId="1" xfId="0" applyFont="1" applyFill="1" applyBorder="1" applyAlignment="1">
      <alignment horizontal="center" vertical="center" wrapText="1"/>
    </xf>
    <xf numFmtId="0" fontId="3" fillId="2" borderId="28"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19" fillId="4" borderId="13" xfId="0" applyFont="1" applyFill="1" applyBorder="1" applyAlignment="1">
      <alignment horizontal="center" vertical="center"/>
    </xf>
    <xf numFmtId="186" fontId="19" fillId="4" borderId="17" xfId="0" applyNumberFormat="1" applyFont="1" applyFill="1" applyBorder="1" applyAlignment="1">
      <alignment horizontal="center" vertical="center"/>
    </xf>
    <xf numFmtId="186" fontId="19" fillId="4" borderId="13" xfId="0" applyNumberFormat="1" applyFont="1" applyFill="1" applyBorder="1" applyAlignment="1">
      <alignment horizontal="center" vertical="center"/>
    </xf>
    <xf numFmtId="0" fontId="19" fillId="4" borderId="0" xfId="0" applyFont="1" applyFill="1" applyAlignment="1">
      <alignment horizontal="left" vertical="center"/>
    </xf>
    <xf numFmtId="0" fontId="0" fillId="0" borderId="24" xfId="0" applyBorder="1"/>
    <xf numFmtId="0" fontId="18" fillId="0" borderId="24" xfId="0" applyFont="1" applyBorder="1" applyProtection="1">
      <protection hidden="1"/>
    </xf>
    <xf numFmtId="0" fontId="16" fillId="0" borderId="0" xfId="0" applyFont="1"/>
    <xf numFmtId="181" fontId="7" fillId="0" borderId="33" xfId="0" applyNumberFormat="1" applyFont="1" applyBorder="1" applyAlignment="1">
      <alignment shrinkToFit="1"/>
    </xf>
    <xf numFmtId="180" fontId="7" fillId="0" borderId="33" xfId="0" applyNumberFormat="1" applyFont="1" applyBorder="1" applyAlignment="1">
      <alignment shrinkToFit="1"/>
    </xf>
    <xf numFmtId="184" fontId="7" fillId="0" borderId="33" xfId="2" applyNumberFormat="1" applyFont="1" applyFill="1" applyBorder="1" applyAlignment="1" applyProtection="1">
      <alignment vertical="center"/>
    </xf>
    <xf numFmtId="176" fontId="7" fillId="0" borderId="33" xfId="0" applyNumberFormat="1" applyFont="1" applyBorder="1" applyAlignment="1">
      <alignment shrinkToFit="1"/>
    </xf>
    <xf numFmtId="176" fontId="7" fillId="0" borderId="3" xfId="0" applyNumberFormat="1" applyFont="1" applyBorder="1" applyAlignment="1">
      <alignment shrinkToFit="1"/>
    </xf>
    <xf numFmtId="181" fontId="7" fillId="0" borderId="1" xfId="0" applyNumberFormat="1" applyFont="1" applyBorder="1" applyAlignment="1">
      <alignment shrinkToFit="1"/>
    </xf>
    <xf numFmtId="180" fontId="7" fillId="0" borderId="1" xfId="0" applyNumberFormat="1" applyFont="1" applyBorder="1" applyAlignment="1">
      <alignment shrinkToFit="1"/>
    </xf>
    <xf numFmtId="184" fontId="7" fillId="0" borderId="1" xfId="2" applyNumberFormat="1" applyFont="1" applyFill="1" applyBorder="1" applyAlignment="1" applyProtection="1">
      <alignment vertical="center"/>
    </xf>
    <xf numFmtId="176" fontId="7" fillId="0" borderId="1" xfId="0" applyNumberFormat="1" applyFont="1" applyBorder="1" applyAlignment="1">
      <alignment shrinkToFit="1"/>
    </xf>
    <xf numFmtId="176" fontId="7" fillId="0" borderId="5" xfId="0" applyNumberFormat="1" applyFont="1" applyBorder="1" applyAlignment="1">
      <alignment shrinkToFit="1"/>
    </xf>
    <xf numFmtId="0" fontId="2" fillId="2" borderId="26"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3" fillId="0" borderId="28" xfId="0" applyFont="1" applyBorder="1" applyAlignment="1">
      <alignment horizontal="center" vertical="center"/>
    </xf>
    <xf numFmtId="0" fontId="3" fillId="0" borderId="15" xfId="0" applyFont="1" applyBorder="1" applyAlignment="1">
      <alignment horizontal="center" vertical="center"/>
    </xf>
    <xf numFmtId="187" fontId="3" fillId="0" borderId="42" xfId="0" applyNumberFormat="1" applyFont="1" applyBorder="1" applyAlignment="1">
      <alignment horizontal="center" vertical="center"/>
    </xf>
    <xf numFmtId="0" fontId="0" fillId="0" borderId="0" xfId="0" applyAlignment="1">
      <alignment horizontal="center" vertical="center"/>
    </xf>
    <xf numFmtId="0" fontId="0" fillId="3" borderId="23" xfId="0" applyFill="1" applyBorder="1" applyAlignment="1">
      <alignment horizontal="center" vertical="center"/>
    </xf>
    <xf numFmtId="183" fontId="0" fillId="0" borderId="47" xfId="0" applyNumberFormat="1" applyBorder="1" applyAlignment="1">
      <alignment horizontal="center" vertical="center" wrapText="1"/>
    </xf>
    <xf numFmtId="0" fontId="0" fillId="3" borderId="48" xfId="0" applyFill="1"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183" fontId="0" fillId="0" borderId="47" xfId="0" applyNumberFormat="1" applyBorder="1" applyAlignment="1">
      <alignment horizontal="center" vertical="center"/>
    </xf>
    <xf numFmtId="183" fontId="0" fillId="0" borderId="51" xfId="0" applyNumberFormat="1" applyBorder="1" applyAlignment="1">
      <alignment horizontal="center" vertical="center"/>
    </xf>
    <xf numFmtId="9" fontId="3" fillId="0" borderId="49" xfId="0" applyNumberFormat="1" applyFont="1" applyBorder="1" applyAlignment="1">
      <alignment horizontal="center" vertical="center"/>
    </xf>
    <xf numFmtId="0" fontId="0" fillId="2" borderId="50" xfId="0" applyFill="1" applyBorder="1" applyAlignment="1" applyProtection="1">
      <alignment horizontal="center" vertical="center"/>
      <protection locked="0"/>
    </xf>
    <xf numFmtId="0" fontId="0" fillId="3" borderId="19" xfId="0" applyFill="1" applyBorder="1" applyAlignment="1">
      <alignment horizontal="center" wrapText="1"/>
    </xf>
    <xf numFmtId="0" fontId="0" fillId="3" borderId="19" xfId="0" applyFill="1" applyBorder="1" applyAlignment="1">
      <alignment horizontal="center" vertical="center"/>
    </xf>
    <xf numFmtId="0" fontId="0" fillId="0" borderId="0" xfId="0" applyAlignment="1">
      <alignment vertical="center"/>
    </xf>
    <xf numFmtId="0" fontId="19" fillId="7" borderId="0" xfId="0" applyFont="1" applyFill="1" applyAlignment="1">
      <alignment horizontal="center" vertical="center"/>
    </xf>
    <xf numFmtId="0" fontId="3" fillId="7" borderId="0" xfId="0" applyFont="1" applyFill="1" applyAlignment="1">
      <alignment horizontal="center" vertical="center"/>
    </xf>
    <xf numFmtId="0" fontId="21" fillId="2" borderId="52" xfId="0" applyFont="1" applyFill="1" applyBorder="1" applyAlignment="1" applyProtection="1">
      <alignment vertical="center" wrapText="1"/>
      <protection locked="0"/>
    </xf>
    <xf numFmtId="0" fontId="21" fillId="2" borderId="53" xfId="0" applyFont="1" applyFill="1" applyBorder="1" applyAlignment="1" applyProtection="1">
      <alignment vertical="center" wrapText="1"/>
      <protection locked="0"/>
    </xf>
    <xf numFmtId="0" fontId="21" fillId="2" borderId="54" xfId="0" applyFont="1" applyFill="1" applyBorder="1" applyAlignment="1" applyProtection="1">
      <alignment vertical="center" wrapText="1"/>
      <protection locked="0"/>
    </xf>
    <xf numFmtId="0" fontId="21" fillId="2" borderId="55" xfId="0" applyFont="1" applyFill="1" applyBorder="1" applyAlignment="1" applyProtection="1">
      <alignment vertical="center" wrapText="1"/>
      <protection locked="0"/>
    </xf>
    <xf numFmtId="0" fontId="21" fillId="2" borderId="11" xfId="0" applyFont="1" applyFill="1" applyBorder="1" applyAlignment="1" applyProtection="1">
      <alignment horizontal="left" vertical="center" wrapText="1"/>
      <protection locked="0"/>
    </xf>
    <xf numFmtId="0" fontId="21" fillId="2" borderId="56" xfId="0" applyFont="1" applyFill="1" applyBorder="1" applyAlignment="1" applyProtection="1">
      <alignment horizontal="left" vertical="center" wrapText="1"/>
      <protection locked="0"/>
    </xf>
    <xf numFmtId="0" fontId="21" fillId="2" borderId="57" xfId="0" applyFont="1" applyFill="1" applyBorder="1" applyAlignment="1" applyProtection="1">
      <alignment horizontal="left" vertical="center" wrapText="1"/>
      <protection locked="0"/>
    </xf>
    <xf numFmtId="177" fontId="7" fillId="6" borderId="33" xfId="0" applyNumberFormat="1" applyFont="1" applyFill="1" applyBorder="1" applyAlignment="1" applyProtection="1">
      <alignment shrinkToFit="1"/>
      <protection locked="0"/>
    </xf>
    <xf numFmtId="0" fontId="7" fillId="6" borderId="33" xfId="0" applyFont="1" applyFill="1" applyBorder="1" applyAlignment="1" applyProtection="1">
      <alignment shrinkToFit="1"/>
      <protection locked="0"/>
    </xf>
    <xf numFmtId="38" fontId="7" fillId="2" borderId="33" xfId="0" applyNumberFormat="1" applyFont="1" applyFill="1" applyBorder="1" applyAlignment="1" applyProtection="1">
      <alignment shrinkToFit="1"/>
      <protection locked="0"/>
    </xf>
    <xf numFmtId="0" fontId="3" fillId="3" borderId="58" xfId="0" applyFont="1" applyFill="1" applyBorder="1" applyAlignment="1">
      <alignment horizontal="center" wrapText="1"/>
    </xf>
    <xf numFmtId="0" fontId="19" fillId="4" borderId="0" xfId="0" applyFont="1" applyFill="1" applyAlignment="1">
      <alignment horizontal="center" vertical="center"/>
    </xf>
    <xf numFmtId="0" fontId="20" fillId="3" borderId="59" xfId="0" applyFont="1" applyFill="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59" xfId="0" applyFont="1" applyBorder="1" applyAlignment="1">
      <alignment horizontal="center" vertical="center"/>
    </xf>
    <xf numFmtId="0" fontId="20" fillId="0" borderId="32" xfId="0" applyFont="1" applyBorder="1" applyAlignment="1">
      <alignment horizontal="center" vertical="center"/>
    </xf>
    <xf numFmtId="0" fontId="20" fillId="0" borderId="40"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wrapText="1"/>
    </xf>
    <xf numFmtId="0" fontId="20" fillId="2" borderId="40" xfId="0" applyFont="1" applyFill="1" applyBorder="1" applyAlignment="1" applyProtection="1">
      <alignment horizontal="center" vertical="center" wrapText="1"/>
      <protection locked="0"/>
    </xf>
    <xf numFmtId="0" fontId="20" fillId="3" borderId="64" xfId="0" applyFont="1" applyFill="1" applyBorder="1" applyAlignment="1">
      <alignment horizontal="center" vertical="center"/>
    </xf>
    <xf numFmtId="0" fontId="20" fillId="0" borderId="64" xfId="0" applyFont="1" applyBorder="1" applyAlignment="1">
      <alignment horizontal="center" vertical="center"/>
    </xf>
    <xf numFmtId="0" fontId="20" fillId="0" borderId="59" xfId="0" applyFont="1" applyBorder="1" applyAlignment="1">
      <alignment horizontal="center" vertical="center" wrapText="1"/>
    </xf>
    <xf numFmtId="0" fontId="7" fillId="3" borderId="65" xfId="0" applyFont="1" applyFill="1" applyBorder="1" applyAlignment="1">
      <alignment horizontal="center" vertical="center" wrapText="1" shrinkToFit="1"/>
    </xf>
    <xf numFmtId="0" fontId="7" fillId="0" borderId="0" xfId="0" applyFont="1" applyAlignment="1">
      <alignment horizontal="center"/>
    </xf>
    <xf numFmtId="0" fontId="20" fillId="0" borderId="66" xfId="0" applyFont="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0" fillId="3" borderId="66" xfId="0" applyFont="1" applyFill="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66" xfId="0" applyFont="1" applyBorder="1" applyAlignment="1">
      <alignment horizontal="center" vertical="center"/>
    </xf>
    <xf numFmtId="0" fontId="3" fillId="4" borderId="67" xfId="0" applyFont="1" applyFill="1" applyBorder="1" applyAlignment="1">
      <alignment horizontal="left" vertical="center"/>
    </xf>
    <xf numFmtId="0" fontId="3" fillId="2" borderId="19" xfId="0" applyFont="1" applyFill="1" applyBorder="1" applyAlignment="1" applyProtection="1">
      <alignment horizontal="center" vertical="center"/>
      <protection locked="0"/>
    </xf>
    <xf numFmtId="0" fontId="0" fillId="3" borderId="1" xfId="0" applyFill="1" applyBorder="1" applyAlignment="1">
      <alignment horizontal="center" wrapText="1"/>
    </xf>
    <xf numFmtId="0" fontId="0" fillId="3" borderId="1" xfId="0" applyFill="1" applyBorder="1" applyAlignment="1">
      <alignment horizontal="center" vertical="center"/>
    </xf>
    <xf numFmtId="0" fontId="19" fillId="2" borderId="1" xfId="0" applyFont="1" applyFill="1" applyBorder="1" applyAlignment="1" applyProtection="1">
      <alignment horizontal="center" vertical="center"/>
      <protection locked="0"/>
    </xf>
    <xf numFmtId="0" fontId="19" fillId="0" borderId="17" xfId="0" applyFont="1" applyBorder="1" applyAlignment="1">
      <alignment horizontal="center" vertical="center" wrapText="1"/>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0" borderId="4" xfId="0" applyFont="1" applyBorder="1"/>
    <xf numFmtId="0" fontId="13" fillId="8" borderId="0" xfId="4" applyFont="1" applyFill="1" applyAlignment="1">
      <alignment vertical="top"/>
    </xf>
    <xf numFmtId="0" fontId="7" fillId="8" borderId="0" xfId="0" applyFont="1" applyFill="1"/>
    <xf numFmtId="0" fontId="7" fillId="0" borderId="33" xfId="0" applyFont="1" applyBorder="1" applyAlignment="1">
      <alignment horizontal="center"/>
    </xf>
    <xf numFmtId="182" fontId="3" fillId="0" borderId="70" xfId="0" applyNumberFormat="1" applyFont="1" applyBorder="1" applyAlignment="1">
      <alignment horizontal="center" vertical="center"/>
    </xf>
    <xf numFmtId="182" fontId="3" fillId="0" borderId="15"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xf numFmtId="0" fontId="3" fillId="0" borderId="33" xfId="0" applyFont="1" applyBorder="1"/>
    <xf numFmtId="0" fontId="3" fillId="0" borderId="33" xfId="0"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63" xfId="0" applyFont="1" applyBorder="1"/>
    <xf numFmtId="0" fontId="0" fillId="0" borderId="1" xfId="0" applyBorder="1" applyAlignment="1">
      <alignment horizontal="center"/>
    </xf>
    <xf numFmtId="0" fontId="3" fillId="0" borderId="9" xfId="0" applyFont="1" applyBorder="1"/>
    <xf numFmtId="0" fontId="3" fillId="4" borderId="0" xfId="0" applyFont="1" applyFill="1"/>
    <xf numFmtId="0" fontId="3" fillId="0" borderId="0" xfId="3"/>
    <xf numFmtId="0" fontId="3" fillId="9" borderId="0" xfId="3" applyFill="1"/>
    <xf numFmtId="0" fontId="3" fillId="8" borderId="0" xfId="3" applyFill="1"/>
    <xf numFmtId="0" fontId="3" fillId="10" borderId="0" xfId="3" applyFill="1"/>
    <xf numFmtId="0" fontId="3" fillId="0" borderId="0" xfId="0" applyFont="1" applyAlignment="1">
      <alignment horizontal="left"/>
    </xf>
    <xf numFmtId="0" fontId="3" fillId="0" borderId="0" xfId="0" applyFont="1" applyAlignment="1">
      <alignment horizontal="center"/>
    </xf>
    <xf numFmtId="0" fontId="7" fillId="0" borderId="104" xfId="0" applyFont="1" applyBorder="1"/>
    <xf numFmtId="0" fontId="7" fillId="0" borderId="122" xfId="0" applyFont="1" applyBorder="1"/>
    <xf numFmtId="0" fontId="7" fillId="0" borderId="52" xfId="0" applyFont="1" applyBorder="1"/>
    <xf numFmtId="0" fontId="7" fillId="0" borderId="62" xfId="0" applyFont="1" applyBorder="1"/>
    <xf numFmtId="0" fontId="7" fillId="0" borderId="65" xfId="0" applyFont="1" applyBorder="1"/>
    <xf numFmtId="0" fontId="7" fillId="0" borderId="52" xfId="0" applyFont="1" applyBorder="1" applyAlignment="1">
      <alignment shrinkToFit="1"/>
    </xf>
    <xf numFmtId="0" fontId="26" fillId="0" borderId="0" xfId="0" applyFont="1"/>
    <xf numFmtId="0" fontId="7" fillId="0" borderId="88" xfId="0" applyFont="1" applyBorder="1"/>
    <xf numFmtId="0" fontId="7" fillId="11" borderId="0" xfId="0" applyFont="1" applyFill="1"/>
    <xf numFmtId="0" fontId="20" fillId="0" borderId="7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3" borderId="71" xfId="0" applyFont="1" applyFill="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71"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23" xfId="0" applyFont="1" applyBorder="1" applyAlignment="1">
      <alignment horizontal="center" vertical="center" wrapText="1"/>
    </xf>
    <xf numFmtId="0" fontId="0" fillId="10" borderId="0" xfId="3" applyFont="1" applyFill="1"/>
    <xf numFmtId="0" fontId="2" fillId="0" borderId="0" xfId="0" applyFont="1"/>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12" borderId="0" xfId="0" applyFont="1" applyFill="1"/>
    <xf numFmtId="0" fontId="0" fillId="12" borderId="0" xfId="0" applyFill="1"/>
    <xf numFmtId="0" fontId="2" fillId="11" borderId="0" xfId="0" applyFont="1" applyFill="1"/>
    <xf numFmtId="0" fontId="0" fillId="11" borderId="0" xfId="0" applyFill="1"/>
    <xf numFmtId="0" fontId="0" fillId="4" borderId="0" xfId="0" applyFill="1" applyAlignment="1">
      <alignment horizontal="center" vertical="center"/>
    </xf>
    <xf numFmtId="49" fontId="3" fillId="2" borderId="98" xfId="0" applyNumberFormat="1" applyFont="1" applyFill="1" applyBorder="1" applyAlignment="1" applyProtection="1">
      <alignment horizontal="center" vertical="center" wrapText="1"/>
      <protection locked="0"/>
    </xf>
    <xf numFmtId="49" fontId="3" fillId="2" borderId="9" xfId="0" applyNumberFormat="1" applyFont="1" applyFill="1" applyBorder="1" applyAlignment="1" applyProtection="1">
      <alignment horizontal="center" vertical="center" wrapText="1"/>
      <protection locked="0"/>
    </xf>
    <xf numFmtId="49" fontId="3" fillId="2" borderId="65" xfId="0" applyNumberFormat="1" applyFont="1" applyFill="1" applyBorder="1" applyAlignment="1" applyProtection="1">
      <alignment horizontal="center" vertical="center" wrapText="1"/>
      <protection locked="0"/>
    </xf>
    <xf numFmtId="0" fontId="20" fillId="2" borderId="59" xfId="0" applyFont="1" applyFill="1" applyBorder="1" applyAlignment="1" applyProtection="1">
      <alignment horizontal="center" vertical="center"/>
      <protection locked="0"/>
    </xf>
    <xf numFmtId="0" fontId="20" fillId="2" borderId="64" xfId="0" applyFont="1" applyFill="1" applyBorder="1" applyAlignment="1" applyProtection="1">
      <alignment horizontal="center" vertical="center"/>
      <protection locked="0"/>
    </xf>
    <xf numFmtId="0" fontId="20" fillId="2" borderId="66" xfId="0" applyFont="1" applyFill="1" applyBorder="1" applyAlignment="1" applyProtection="1">
      <alignment horizontal="center" vertical="center"/>
      <protection locked="0"/>
    </xf>
    <xf numFmtId="0" fontId="20" fillId="2" borderId="71" xfId="0" applyFont="1" applyFill="1" applyBorder="1" applyAlignment="1" applyProtection="1">
      <alignment horizontal="center" vertical="center"/>
      <protection locked="0"/>
    </xf>
    <xf numFmtId="0" fontId="19" fillId="5" borderId="1" xfId="0" applyFont="1" applyFill="1" applyBorder="1" applyAlignment="1" applyProtection="1">
      <alignment horizontal="right" vertical="center"/>
      <protection locked="0"/>
    </xf>
    <xf numFmtId="0" fontId="19" fillId="4" borderId="0" xfId="0" applyFont="1" applyFill="1" applyAlignment="1">
      <alignment horizontal="right" vertical="center"/>
    </xf>
    <xf numFmtId="0" fontId="19" fillId="0" borderId="10" xfId="0" applyFont="1" applyBorder="1" applyAlignment="1" applyProtection="1">
      <alignment vertical="center"/>
      <protection locked="0"/>
    </xf>
    <xf numFmtId="0" fontId="0" fillId="0" borderId="12" xfId="0" applyBorder="1"/>
    <xf numFmtId="0" fontId="0" fillId="0" borderId="14" xfId="0" applyBorder="1"/>
    <xf numFmtId="0" fontId="0" fillId="0" borderId="46" xfId="0" applyBorder="1"/>
    <xf numFmtId="0" fontId="0" fillId="0" borderId="16" xfId="0" applyBorder="1"/>
    <xf numFmtId="0" fontId="2" fillId="4" borderId="0" xfId="0" applyFont="1" applyFill="1"/>
    <xf numFmtId="9" fontId="3" fillId="0" borderId="124" xfId="2" applyNumberFormat="1" applyFont="1" applyFill="1" applyBorder="1" applyAlignment="1" applyProtection="1">
      <alignment horizontal="center" vertical="center"/>
    </xf>
    <xf numFmtId="0" fontId="0" fillId="5" borderId="125" xfId="0" applyFill="1" applyBorder="1" applyAlignment="1" applyProtection="1">
      <alignment horizontal="center" vertical="center"/>
      <protection locked="0"/>
    </xf>
    <xf numFmtId="0" fontId="0" fillId="0" borderId="0" xfId="0" applyAlignment="1">
      <alignment vertical="top" wrapText="1"/>
    </xf>
    <xf numFmtId="0" fontId="25" fillId="0" borderId="0" xfId="0" applyFont="1"/>
    <xf numFmtId="0" fontId="7" fillId="0" borderId="6" xfId="0" applyFont="1" applyBorder="1"/>
    <xf numFmtId="177" fontId="7" fillId="6" borderId="19" xfId="0" applyNumberFormat="1" applyFont="1" applyFill="1" applyBorder="1" applyAlignment="1" applyProtection="1">
      <alignment shrinkToFit="1"/>
      <protection locked="0"/>
    </xf>
    <xf numFmtId="0" fontId="7" fillId="6" borderId="19" xfId="0" applyFont="1" applyFill="1" applyBorder="1" applyAlignment="1" applyProtection="1">
      <alignment shrinkToFit="1"/>
      <protection locked="0"/>
    </xf>
    <xf numFmtId="38" fontId="7" fillId="2" borderId="19" xfId="0" applyNumberFormat="1" applyFont="1" applyFill="1" applyBorder="1" applyAlignment="1" applyProtection="1">
      <alignment shrinkToFit="1"/>
      <protection locked="0"/>
    </xf>
    <xf numFmtId="181" fontId="7" fillId="0" borderId="19" xfId="0" applyNumberFormat="1" applyFont="1" applyBorder="1" applyAlignment="1">
      <alignment shrinkToFit="1"/>
    </xf>
    <xf numFmtId="180" fontId="7" fillId="0" borderId="19" xfId="0" applyNumberFormat="1" applyFont="1" applyBorder="1" applyAlignment="1">
      <alignment shrinkToFit="1"/>
    </xf>
    <xf numFmtId="184" fontId="7" fillId="0" borderId="19" xfId="2" applyNumberFormat="1" applyFont="1" applyFill="1" applyBorder="1" applyAlignment="1" applyProtection="1">
      <alignment vertical="center"/>
    </xf>
    <xf numFmtId="176" fontId="7" fillId="0" borderId="19" xfId="0" applyNumberFormat="1" applyFont="1" applyBorder="1" applyAlignment="1">
      <alignment shrinkToFit="1"/>
    </xf>
    <xf numFmtId="176" fontId="7" fillId="0" borderId="7" xfId="0" applyNumberFormat="1" applyFont="1" applyBorder="1" applyAlignment="1">
      <alignment shrinkToFit="1"/>
    </xf>
    <xf numFmtId="0" fontId="3" fillId="0" borderId="1" xfId="0" applyFont="1" applyBorder="1" applyAlignment="1">
      <alignment horizontal="left"/>
    </xf>
    <xf numFmtId="0" fontId="3" fillId="0" borderId="1" xfId="0" applyFont="1" applyBorder="1" applyAlignment="1">
      <alignment horizontal="left" vertical="top"/>
    </xf>
    <xf numFmtId="0" fontId="0" fillId="0" borderId="1" xfId="0" applyBorder="1" applyAlignment="1">
      <alignment horizontal="left"/>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22" fillId="0" borderId="1" xfId="0" applyFont="1" applyBorder="1" applyAlignment="1">
      <alignment horizontal="center" vertical="center"/>
    </xf>
    <xf numFmtId="0" fontId="3" fillId="0" borderId="6" xfId="0" applyFont="1" applyBorder="1"/>
    <xf numFmtId="0" fontId="3" fillId="0" borderId="19" xfId="0" applyFont="1" applyBorder="1"/>
    <xf numFmtId="0" fontId="16" fillId="0" borderId="0" xfId="0" applyFont="1" applyAlignment="1">
      <alignment wrapText="1"/>
    </xf>
    <xf numFmtId="0" fontId="22" fillId="0" borderId="0" xfId="0" applyFont="1" applyAlignment="1">
      <alignment horizontal="center" vertical="center"/>
    </xf>
    <xf numFmtId="0" fontId="7" fillId="13" borderId="19" xfId="0" applyFont="1" applyFill="1" applyBorder="1" applyAlignment="1">
      <alignment horizontal="center" vertical="center" wrapText="1"/>
    </xf>
    <xf numFmtId="0" fontId="13" fillId="16" borderId="0" xfId="4" applyFont="1" applyFill="1" applyAlignment="1">
      <alignment vertical="top"/>
    </xf>
    <xf numFmtId="0" fontId="7" fillId="16" borderId="0" xfId="0" applyFont="1" applyFill="1"/>
    <xf numFmtId="0" fontId="13" fillId="16" borderId="0" xfId="4" applyFont="1" applyFill="1" applyAlignment="1"/>
    <xf numFmtId="0" fontId="7" fillId="17" borderId="1" xfId="0" applyFont="1" applyFill="1" applyBorder="1"/>
    <xf numFmtId="0" fontId="2" fillId="18" borderId="0" xfId="0" applyFont="1" applyFill="1"/>
    <xf numFmtId="0" fontId="0" fillId="18" borderId="0" xfId="0" applyFill="1"/>
    <xf numFmtId="0" fontId="7" fillId="18" borderId="0" xfId="0" applyFont="1" applyFill="1"/>
    <xf numFmtId="0" fontId="2" fillId="19" borderId="0" xfId="0" applyFont="1" applyFill="1"/>
    <xf numFmtId="0" fontId="0" fillId="19" borderId="0" xfId="0" applyFill="1"/>
    <xf numFmtId="0" fontId="7" fillId="19" borderId="0" xfId="0" applyFont="1" applyFill="1"/>
    <xf numFmtId="0" fontId="0" fillId="8" borderId="0" xfId="3" applyFont="1" applyFill="1"/>
    <xf numFmtId="0" fontId="2" fillId="20" borderId="0" xfId="0" applyFont="1" applyFill="1"/>
    <xf numFmtId="0" fontId="2" fillId="4" borderId="0" xfId="0" applyFont="1" applyFill="1" applyAlignment="1">
      <alignment vertic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0" fillId="2" borderId="61" xfId="0" applyFill="1" applyBorder="1" applyAlignment="1" applyProtection="1">
      <alignment horizontal="center" vertical="center" wrapText="1"/>
      <protection locked="0"/>
    </xf>
    <xf numFmtId="178" fontId="7" fillId="17" borderId="6" xfId="0" applyNumberFormat="1" applyFont="1" applyFill="1" applyBorder="1" applyAlignment="1">
      <alignment horizontal="center" vertical="center"/>
    </xf>
    <xf numFmtId="178" fontId="7" fillId="17" borderId="19" xfId="0" applyNumberFormat="1" applyFont="1" applyFill="1" applyBorder="1" applyAlignment="1">
      <alignment horizontal="center" vertical="center"/>
    </xf>
    <xf numFmtId="178" fontId="7" fillId="17" borderId="7" xfId="0" applyNumberFormat="1" applyFont="1" applyFill="1" applyBorder="1" applyAlignment="1">
      <alignment horizontal="center" vertical="center"/>
    </xf>
    <xf numFmtId="0" fontId="19" fillId="0" borderId="1" xfId="0" applyFont="1" applyBorder="1" applyAlignment="1">
      <alignment vertical="center"/>
    </xf>
    <xf numFmtId="0" fontId="0" fillId="0" borderId="0" xfId="0" applyAlignment="1">
      <alignment shrinkToFit="1"/>
    </xf>
    <xf numFmtId="0" fontId="7" fillId="0" borderId="136" xfId="0" applyFont="1" applyBorder="1" applyAlignment="1">
      <alignment shrinkToFit="1"/>
    </xf>
    <xf numFmtId="0" fontId="7" fillId="0" borderId="137" xfId="0" applyFont="1" applyBorder="1" applyAlignment="1">
      <alignment shrinkToFit="1"/>
    </xf>
    <xf numFmtId="0" fontId="7" fillId="0" borderId="107" xfId="0" applyFont="1" applyBorder="1" applyAlignment="1">
      <alignment shrinkToFit="1"/>
    </xf>
    <xf numFmtId="0" fontId="7" fillId="0" borderId="124" xfId="0" applyFont="1" applyBorder="1" applyAlignment="1">
      <alignment shrinkToFit="1"/>
    </xf>
    <xf numFmtId="0" fontId="7" fillId="0" borderId="0" xfId="0" applyFont="1" applyAlignment="1">
      <alignment shrinkToFit="1"/>
    </xf>
    <xf numFmtId="0" fontId="3" fillId="0" borderId="39" xfId="0" applyFont="1" applyBorder="1" applyAlignment="1">
      <alignment horizontal="center" vertical="center"/>
    </xf>
    <xf numFmtId="0" fontId="30" fillId="0" borderId="0" xfId="0" applyFont="1"/>
    <xf numFmtId="0" fontId="3" fillId="3" borderId="0" xfId="0" applyFont="1" applyFill="1"/>
    <xf numFmtId="0" fontId="7" fillId="22" borderId="23" xfId="0" applyFont="1" applyFill="1" applyBorder="1"/>
    <xf numFmtId="0" fontId="7" fillId="22" borderId="10" xfId="0" applyFont="1" applyFill="1" applyBorder="1"/>
    <xf numFmtId="189" fontId="0" fillId="3" borderId="52" xfId="0" applyNumberFormat="1" applyFill="1" applyBorder="1" applyAlignment="1">
      <alignment horizontal="center" vertical="center"/>
    </xf>
    <xf numFmtId="187" fontId="3" fillId="0" borderId="144" xfId="0" applyNumberFormat="1" applyFont="1" applyBorder="1" applyAlignment="1">
      <alignment horizontal="center" vertical="center"/>
    </xf>
    <xf numFmtId="0" fontId="3" fillId="2" borderId="14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04"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protection locked="0"/>
    </xf>
    <xf numFmtId="0" fontId="3" fillId="0" borderId="145" xfId="0" applyFont="1" applyBorder="1" applyAlignment="1">
      <alignment horizontal="center" vertical="center"/>
    </xf>
    <xf numFmtId="0" fontId="3" fillId="0" borderId="89" xfId="0" applyFont="1" applyBorder="1" applyAlignment="1">
      <alignment horizontal="center" vertical="center"/>
    </xf>
    <xf numFmtId="187" fontId="3" fillId="0" borderId="122" xfId="0" applyNumberFormat="1" applyFont="1" applyBorder="1" applyAlignment="1">
      <alignment horizontal="center" vertical="center"/>
    </xf>
    <xf numFmtId="182" fontId="3" fillId="0" borderId="44" xfId="0" applyNumberFormat="1" applyFont="1" applyBorder="1" applyAlignment="1">
      <alignment horizontal="center" vertical="center"/>
    </xf>
    <xf numFmtId="0" fontId="3" fillId="2" borderId="38"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46" xfId="0" applyFont="1" applyFill="1" applyBorder="1" applyAlignment="1" applyProtection="1">
      <alignment horizontal="center" vertical="center"/>
      <protection locked="0"/>
    </xf>
    <xf numFmtId="187" fontId="3" fillId="0" borderId="3" xfId="0" applyNumberFormat="1" applyFont="1" applyBorder="1" applyAlignment="1">
      <alignment horizontal="center" vertical="center"/>
    </xf>
    <xf numFmtId="0" fontId="16" fillId="0" borderId="49" xfId="0" applyFont="1" applyBorder="1" applyAlignment="1">
      <alignment vertical="center" textRotation="255" wrapText="1"/>
    </xf>
    <xf numFmtId="0" fontId="2" fillId="2" borderId="68" xfId="0" applyFont="1" applyFill="1" applyBorder="1" applyAlignment="1" applyProtection="1">
      <alignment horizontal="center" vertical="center" wrapText="1"/>
      <protection locked="0"/>
    </xf>
    <xf numFmtId="0" fontId="24" fillId="0" borderId="0" xfId="0" applyFont="1"/>
    <xf numFmtId="0" fontId="0" fillId="0" borderId="69" xfId="0" applyBorder="1" applyAlignment="1">
      <alignment horizontal="center" vertical="center" wrapText="1"/>
    </xf>
    <xf numFmtId="0" fontId="0" fillId="0" borderId="3" xfId="0" applyBorder="1"/>
    <xf numFmtId="0" fontId="2" fillId="0" borderId="5" xfId="0" applyFont="1" applyBorder="1"/>
    <xf numFmtId="0" fontId="0" fillId="0" borderId="5" xfId="0" applyBorder="1"/>
    <xf numFmtId="0" fontId="0" fillId="0" borderId="7" xfId="0" applyBorder="1"/>
    <xf numFmtId="0" fontId="14" fillId="0" borderId="0" xfId="0" applyFont="1" applyAlignment="1">
      <alignment vertical="center"/>
    </xf>
    <xf numFmtId="0" fontId="19" fillId="0" borderId="1" xfId="0"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3" fillId="0" borderId="41" xfId="0" applyFont="1" applyBorder="1" applyAlignment="1">
      <alignment horizontal="left"/>
    </xf>
    <xf numFmtId="0" fontId="3" fillId="0" borderId="8" xfId="0" applyFont="1" applyBorder="1" applyAlignment="1">
      <alignment horizontal="left"/>
    </xf>
    <xf numFmtId="0" fontId="0" fillId="0" borderId="8" xfId="0" applyBorder="1" applyAlignment="1">
      <alignment horizontal="left"/>
    </xf>
    <xf numFmtId="0" fontId="8" fillId="0" borderId="1" xfId="0" applyFont="1" applyBorder="1" applyAlignment="1">
      <alignment horizontal="left" vertical="center"/>
    </xf>
    <xf numFmtId="0" fontId="3" fillId="0" borderId="19" xfId="0" applyFont="1" applyBorder="1" applyAlignment="1">
      <alignment horizontal="left"/>
    </xf>
    <xf numFmtId="0" fontId="3" fillId="0" borderId="33" xfId="0" applyFont="1" applyBorder="1" applyAlignment="1">
      <alignment horizontal="left"/>
    </xf>
    <xf numFmtId="0" fontId="3" fillId="0" borderId="9" xfId="0" applyFont="1" applyBorder="1" applyAlignment="1">
      <alignment horizontal="left"/>
    </xf>
    <xf numFmtId="49" fontId="23" fillId="0" borderId="0" xfId="0" applyNumberFormat="1" applyFont="1"/>
    <xf numFmtId="0" fontId="21" fillId="15" borderId="46" xfId="0" applyFont="1" applyFill="1" applyBorder="1"/>
    <xf numFmtId="0" fontId="3" fillId="0" borderId="17" xfId="0" applyFont="1" applyBorder="1" applyAlignment="1">
      <alignment horizontal="center" vertical="center"/>
    </xf>
    <xf numFmtId="187" fontId="3" fillId="0" borderId="38" xfId="0" applyNumberFormat="1" applyFont="1" applyBorder="1" applyAlignment="1">
      <alignment horizontal="center" vertical="center"/>
    </xf>
    <xf numFmtId="187" fontId="3" fillId="0" borderId="116" xfId="0" applyNumberFormat="1" applyFont="1" applyBorder="1" applyAlignment="1">
      <alignment horizontal="center" vertical="center"/>
    </xf>
    <xf numFmtId="177" fontId="3" fillId="0" borderId="28" xfId="0" applyNumberFormat="1" applyFont="1" applyBorder="1" applyAlignment="1">
      <alignment horizontal="center" vertical="center"/>
    </xf>
    <xf numFmtId="177" fontId="3" fillId="0" borderId="15" xfId="0" applyNumberFormat="1" applyFont="1" applyBorder="1" applyAlignment="1">
      <alignment horizontal="center" vertical="center"/>
    </xf>
    <xf numFmtId="177" fontId="3" fillId="0" borderId="29" xfId="0" applyNumberFormat="1" applyFont="1" applyBorder="1" applyAlignment="1">
      <alignment horizontal="center" vertical="center"/>
    </xf>
    <xf numFmtId="177" fontId="3" fillId="0" borderId="46" xfId="0" applyNumberFormat="1" applyFont="1" applyBorder="1" applyAlignment="1">
      <alignment horizontal="center" vertical="center"/>
    </xf>
    <xf numFmtId="177" fontId="3" fillId="0" borderId="16" xfId="0" applyNumberFormat="1" applyFont="1" applyBorder="1" applyAlignment="1">
      <alignment horizontal="center" vertical="center"/>
    </xf>
    <xf numFmtId="187" fontId="3" fillId="0" borderId="54" xfId="0" applyNumberFormat="1" applyFont="1" applyBorder="1" applyAlignment="1">
      <alignment horizontal="center" vertical="center"/>
    </xf>
    <xf numFmtId="0" fontId="3" fillId="2" borderId="148"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63" xfId="0" applyFont="1" applyFill="1" applyBorder="1" applyAlignment="1" applyProtection="1">
      <alignment horizontal="center" vertical="center"/>
      <protection locked="0"/>
    </xf>
    <xf numFmtId="0" fontId="3" fillId="0" borderId="148" xfId="0" applyFont="1" applyBorder="1" applyAlignment="1">
      <alignment horizontal="center" vertical="center"/>
    </xf>
    <xf numFmtId="187" fontId="3" fillId="0" borderId="5" xfId="0" applyNumberFormat="1" applyFont="1" applyBorder="1" applyAlignment="1">
      <alignment horizontal="center" vertical="center"/>
    </xf>
    <xf numFmtId="187" fontId="3" fillId="0" borderId="21" xfId="0" applyNumberFormat="1" applyFont="1" applyBorder="1" applyAlignment="1">
      <alignment horizontal="center" vertical="center"/>
    </xf>
    <xf numFmtId="1" fontId="3" fillId="0" borderId="149" xfId="0" applyNumberFormat="1" applyFont="1" applyBorder="1" applyAlignment="1">
      <alignment horizontal="center" vertical="center"/>
    </xf>
    <xf numFmtId="1" fontId="3" fillId="0" borderId="6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148" xfId="0" applyNumberFormat="1" applyFont="1" applyBorder="1" applyAlignment="1">
      <alignment horizontal="center" vertical="center"/>
    </xf>
    <xf numFmtId="0" fontId="3" fillId="0" borderId="46" xfId="0" applyFont="1" applyBorder="1" applyAlignment="1">
      <alignment horizontal="center" vertical="center"/>
    </xf>
    <xf numFmtId="180" fontId="2" fillId="0" borderId="0" xfId="0" applyNumberFormat="1" applyFont="1"/>
    <xf numFmtId="0" fontId="2" fillId="23" borderId="0" xfId="0" applyFont="1" applyFill="1"/>
    <xf numFmtId="0" fontId="21" fillId="15" borderId="54" xfId="0" applyFont="1" applyFill="1" applyBorder="1" applyProtection="1">
      <protection locked="0"/>
    </xf>
    <xf numFmtId="0" fontId="2" fillId="17" borderId="0" xfId="0" applyFont="1" applyFill="1"/>
    <xf numFmtId="0" fontId="0" fillId="17" borderId="0" xfId="0" applyFill="1"/>
    <xf numFmtId="0" fontId="7" fillId="17" borderId="0" xfId="0" applyFont="1" applyFill="1"/>
    <xf numFmtId="0" fontId="2" fillId="9" borderId="0" xfId="0" applyFont="1" applyFill="1"/>
    <xf numFmtId="0" fontId="7" fillId="9" borderId="0" xfId="0" applyFont="1" applyFill="1"/>
    <xf numFmtId="0" fontId="2" fillId="8" borderId="0" xfId="0" applyFont="1" applyFill="1"/>
    <xf numFmtId="0" fontId="0" fillId="9" borderId="0" xfId="0" applyFill="1"/>
    <xf numFmtId="0" fontId="0" fillId="8" borderId="0" xfId="0" applyFill="1"/>
    <xf numFmtId="0" fontId="2" fillId="10" borderId="0" xfId="0" applyFont="1" applyFill="1"/>
    <xf numFmtId="0" fontId="0" fillId="10" borderId="0" xfId="0" applyFill="1"/>
    <xf numFmtId="0" fontId="7" fillId="10" borderId="0" xfId="0" applyFont="1" applyFill="1"/>
    <xf numFmtId="0" fontId="35" fillId="4" borderId="0" xfId="0" applyFont="1" applyFill="1" applyAlignment="1">
      <alignment vertical="center" wrapText="1"/>
    </xf>
    <xf numFmtId="0" fontId="36" fillId="0" borderId="0" xfId="0" applyFont="1"/>
    <xf numFmtId="0" fontId="37" fillId="0" borderId="0" xfId="0" applyFont="1"/>
    <xf numFmtId="0" fontId="7" fillId="15" borderId="1" xfId="0" applyFont="1" applyFill="1" applyBorder="1" applyAlignment="1" applyProtection="1">
      <alignment shrinkToFit="1"/>
      <protection locked="0"/>
    </xf>
    <xf numFmtId="0" fontId="7" fillId="15" borderId="33" xfId="0" applyFont="1" applyFill="1" applyBorder="1" applyAlignment="1" applyProtection="1">
      <alignment shrinkToFit="1"/>
      <protection locked="0"/>
    </xf>
    <xf numFmtId="0" fontId="7" fillId="15" borderId="26" xfId="0" applyFont="1" applyFill="1" applyBorder="1" applyAlignment="1" applyProtection="1">
      <alignment shrinkToFit="1"/>
      <protection locked="0"/>
    </xf>
    <xf numFmtId="179" fontId="7" fillId="15" borderId="33" xfId="0" applyNumberFormat="1" applyFont="1" applyFill="1" applyBorder="1" applyAlignment="1" applyProtection="1">
      <alignment shrinkToFit="1"/>
      <protection locked="0"/>
    </xf>
    <xf numFmtId="179" fontId="7" fillId="15" borderId="1" xfId="0" applyNumberFormat="1" applyFont="1" applyFill="1" applyBorder="1" applyAlignment="1" applyProtection="1">
      <alignment shrinkToFit="1"/>
      <protection locked="0"/>
    </xf>
    <xf numFmtId="0" fontId="7" fillId="15" borderId="19" xfId="0" applyFont="1" applyFill="1" applyBorder="1" applyAlignment="1" applyProtection="1">
      <alignment shrinkToFit="1"/>
      <protection locked="0"/>
    </xf>
    <xf numFmtId="179" fontId="7" fillId="15" borderId="19" xfId="0" applyNumberFormat="1" applyFont="1" applyFill="1" applyBorder="1" applyAlignment="1" applyProtection="1">
      <alignment shrinkToFit="1"/>
      <protection locked="0"/>
    </xf>
    <xf numFmtId="0" fontId="0" fillId="0" borderId="0" xfId="0" applyAlignment="1">
      <alignment wrapText="1"/>
    </xf>
    <xf numFmtId="0" fontId="25" fillId="0" borderId="0" xfId="0" applyFont="1" applyAlignment="1">
      <alignment horizontal="left"/>
    </xf>
    <xf numFmtId="0" fontId="0" fillId="0" borderId="0" xfId="0"/>
    <xf numFmtId="0" fontId="0" fillId="0" borderId="0" xfId="0" applyAlignment="1">
      <alignment horizontal="left" vertical="top" wrapText="1"/>
    </xf>
    <xf numFmtId="0" fontId="19" fillId="0" borderId="128" xfId="0" applyFont="1" applyBorder="1" applyAlignment="1">
      <alignment horizontal="center" vertical="center"/>
    </xf>
    <xf numFmtId="0" fontId="19" fillId="0" borderId="129" xfId="0" applyFont="1" applyBorder="1" applyAlignment="1">
      <alignment horizontal="center" vertical="center"/>
    </xf>
    <xf numFmtId="0" fontId="31" fillId="0" borderId="132" xfId="0" applyFont="1" applyBorder="1" applyAlignment="1">
      <alignment horizontal="center" vertical="center"/>
    </xf>
    <xf numFmtId="0" fontId="31" fillId="0" borderId="130" xfId="0" applyFont="1" applyBorder="1" applyAlignment="1">
      <alignment horizontal="center" vertical="center"/>
    </xf>
    <xf numFmtId="0" fontId="31" fillId="0" borderId="131" xfId="0" applyFont="1" applyBorder="1" applyAlignment="1">
      <alignment horizontal="center" vertical="center"/>
    </xf>
    <xf numFmtId="0" fontId="19" fillId="4" borderId="59"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84" xfId="0" applyFont="1" applyFill="1" applyBorder="1" applyAlignment="1">
      <alignment horizontal="center" vertical="center" wrapText="1"/>
    </xf>
    <xf numFmtId="0" fontId="19" fillId="15" borderId="59" xfId="0" applyFont="1" applyFill="1" applyBorder="1" applyAlignment="1" applyProtection="1">
      <alignment horizontal="center" vertical="center"/>
      <protection locked="0"/>
    </xf>
    <xf numFmtId="0" fontId="19" fillId="15" borderId="97" xfId="0" applyFont="1" applyFill="1" applyBorder="1" applyAlignment="1" applyProtection="1">
      <alignment horizontal="center" vertical="center"/>
      <protection locked="0"/>
    </xf>
    <xf numFmtId="0" fontId="19" fillId="15" borderId="84" xfId="0" applyFont="1" applyFill="1" applyBorder="1" applyAlignment="1" applyProtection="1">
      <alignment horizontal="center" vertical="center"/>
      <protection locked="0"/>
    </xf>
    <xf numFmtId="0" fontId="19" fillId="4" borderId="0" xfId="0" applyFont="1" applyFill="1" applyAlignment="1">
      <alignment horizontal="center" vertical="center"/>
    </xf>
    <xf numFmtId="58" fontId="19" fillId="0" borderId="0" xfId="0" applyNumberFormat="1" applyFont="1" applyAlignment="1">
      <alignment horizontal="center" vertical="center"/>
    </xf>
    <xf numFmtId="0" fontId="19" fillId="4" borderId="0" xfId="0" applyFont="1" applyFill="1" applyAlignment="1">
      <alignment horizontal="right" vertical="center"/>
    </xf>
    <xf numFmtId="0" fontId="19" fillId="4" borderId="74" xfId="0" applyFont="1" applyFill="1" applyBorder="1" applyAlignment="1">
      <alignment horizontal="right" vertical="center"/>
    </xf>
    <xf numFmtId="0" fontId="9" fillId="4" borderId="0" xfId="0" applyFont="1" applyFill="1" applyAlignment="1">
      <alignment horizontal="right" vertical="center"/>
    </xf>
    <xf numFmtId="0" fontId="9" fillId="4" borderId="74" xfId="0" applyFont="1" applyFill="1" applyBorder="1" applyAlignment="1">
      <alignment horizontal="right" vertical="center"/>
    </xf>
    <xf numFmtId="0" fontId="19" fillId="4" borderId="0" xfId="0" applyFont="1" applyFill="1" applyAlignment="1">
      <alignment horizontal="right" vertical="center" wrapText="1"/>
    </xf>
    <xf numFmtId="0" fontId="19" fillId="4" borderId="74" xfId="0" applyFont="1" applyFill="1" applyBorder="1" applyAlignment="1">
      <alignment horizontal="right" vertical="center" wrapText="1"/>
    </xf>
    <xf numFmtId="0" fontId="19" fillId="15" borderId="76" xfId="0" applyFont="1" applyFill="1" applyBorder="1" applyAlignment="1" applyProtection="1">
      <alignment horizontal="center" vertical="center" wrapText="1" shrinkToFit="1"/>
      <protection locked="0"/>
    </xf>
    <xf numFmtId="0" fontId="19" fillId="15" borderId="77" xfId="0" applyFont="1" applyFill="1" applyBorder="1" applyAlignment="1" applyProtection="1">
      <alignment horizontal="center" vertical="center" wrapText="1" shrinkToFit="1"/>
      <protection locked="0"/>
    </xf>
    <xf numFmtId="0" fontId="19" fillId="15" borderId="75" xfId="0" applyFont="1" applyFill="1" applyBorder="1" applyAlignment="1" applyProtection="1">
      <alignment horizontal="center" vertical="center" wrapText="1" shrinkToFit="1"/>
      <protection locked="0"/>
    </xf>
    <xf numFmtId="0" fontId="7" fillId="15" borderId="63" xfId="0" applyFont="1" applyFill="1" applyBorder="1" applyAlignment="1" applyProtection="1">
      <alignment horizontal="center" vertical="center" wrapText="1" shrinkToFit="1"/>
      <protection locked="0"/>
    </xf>
    <xf numFmtId="0" fontId="7" fillId="15" borderId="17" xfId="0" applyFont="1" applyFill="1" applyBorder="1" applyAlignment="1" applyProtection="1">
      <alignment horizontal="center" vertical="center" wrapText="1" shrinkToFit="1"/>
      <protection locked="0"/>
    </xf>
    <xf numFmtId="0" fontId="7" fillId="15" borderId="8" xfId="0" applyFont="1" applyFill="1" applyBorder="1" applyAlignment="1" applyProtection="1">
      <alignment horizontal="center" vertical="center" wrapText="1" shrinkToFit="1"/>
      <protection locked="0"/>
    </xf>
    <xf numFmtId="0" fontId="16" fillId="4" borderId="13" xfId="0" applyFont="1" applyFill="1" applyBorder="1" applyAlignment="1">
      <alignment vertical="center" shrinkToFit="1"/>
    </xf>
    <xf numFmtId="185" fontId="19" fillId="2" borderId="63" xfId="0" applyNumberFormat="1" applyFont="1" applyFill="1" applyBorder="1" applyAlignment="1" applyProtection="1">
      <alignment horizontal="center" vertical="center"/>
      <protection locked="0"/>
    </xf>
    <xf numFmtId="185" fontId="0" fillId="0" borderId="17" xfId="0" applyNumberFormat="1" applyBorder="1" applyAlignment="1" applyProtection="1">
      <alignment horizontal="center" vertical="center"/>
      <protection locked="0"/>
    </xf>
    <xf numFmtId="186" fontId="19" fillId="2" borderId="17" xfId="0" applyNumberFormat="1" applyFont="1" applyFill="1" applyBorder="1" applyAlignment="1" applyProtection="1">
      <alignment horizontal="center" vertical="center"/>
      <protection locked="0"/>
    </xf>
    <xf numFmtId="186" fontId="0" fillId="0" borderId="8" xfId="0" applyNumberFormat="1" applyBorder="1" applyAlignment="1" applyProtection="1">
      <alignment horizontal="center" vertical="center"/>
      <protection locked="0"/>
    </xf>
    <xf numFmtId="0" fontId="19" fillId="15" borderId="12" xfId="0" applyFont="1" applyFill="1" applyBorder="1" applyAlignment="1" applyProtection="1">
      <alignment horizontal="center" vertical="center" wrapText="1" shrinkToFit="1"/>
      <protection locked="0"/>
    </xf>
    <xf numFmtId="0" fontId="19" fillId="15" borderId="13" xfId="0" applyFont="1" applyFill="1" applyBorder="1" applyAlignment="1" applyProtection="1">
      <alignment horizontal="center" vertical="center" wrapText="1" shrinkToFit="1"/>
      <protection locked="0"/>
    </xf>
    <xf numFmtId="0" fontId="19" fillId="15" borderId="14" xfId="0" applyFont="1" applyFill="1" applyBorder="1" applyAlignment="1" applyProtection="1">
      <alignment horizontal="center" vertical="center" wrapText="1" shrinkToFit="1"/>
      <protection locked="0"/>
    </xf>
    <xf numFmtId="0" fontId="0" fillId="15" borderId="46" xfId="0" applyFill="1" applyBorder="1" applyAlignment="1" applyProtection="1">
      <alignment horizontal="center" vertical="center" wrapText="1" shrinkToFit="1"/>
      <protection locked="0"/>
    </xf>
    <xf numFmtId="0" fontId="0" fillId="15" borderId="15" xfId="0" applyFill="1" applyBorder="1" applyAlignment="1" applyProtection="1">
      <alignment horizontal="center" vertical="center" wrapText="1" shrinkToFit="1"/>
      <protection locked="0"/>
    </xf>
    <xf numFmtId="0" fontId="0" fillId="15" borderId="16" xfId="0" applyFill="1" applyBorder="1" applyAlignment="1" applyProtection="1">
      <alignment horizontal="center" vertical="center" wrapText="1" shrinkToFit="1"/>
      <protection locked="0"/>
    </xf>
    <xf numFmtId="0" fontId="19" fillId="15" borderId="80" xfId="0" applyFont="1" applyFill="1" applyBorder="1" applyAlignment="1" applyProtection="1">
      <alignment horizontal="center" vertical="center" wrapText="1" shrinkToFit="1"/>
      <protection locked="0"/>
    </xf>
    <xf numFmtId="0" fontId="19" fillId="15" borderId="81" xfId="0" applyFont="1" applyFill="1" applyBorder="1" applyAlignment="1" applyProtection="1">
      <alignment horizontal="center" vertical="center" wrapText="1" shrinkToFit="1"/>
      <protection locked="0"/>
    </xf>
    <xf numFmtId="0" fontId="19" fillId="15" borderId="82" xfId="0" applyFont="1" applyFill="1" applyBorder="1" applyAlignment="1" applyProtection="1">
      <alignment horizontal="center" vertical="center" wrapText="1" shrinkToFit="1"/>
      <protection locked="0"/>
    </xf>
    <xf numFmtId="0" fontId="19" fillId="4" borderId="12" xfId="0" applyFont="1" applyFill="1" applyBorder="1" applyAlignment="1">
      <alignment vertical="center"/>
    </xf>
    <xf numFmtId="0" fontId="19" fillId="4" borderId="13" xfId="0" applyFont="1" applyFill="1" applyBorder="1" applyAlignment="1">
      <alignment vertical="center"/>
    </xf>
    <xf numFmtId="0" fontId="19" fillId="4" borderId="14" xfId="0" applyFont="1" applyFill="1" applyBorder="1" applyAlignment="1">
      <alignment vertical="center"/>
    </xf>
    <xf numFmtId="0" fontId="19" fillId="4" borderId="15" xfId="0" applyFont="1" applyFill="1" applyBorder="1" applyAlignment="1">
      <alignment horizontal="right" vertical="center"/>
    </xf>
    <xf numFmtId="0" fontId="19" fillId="4" borderId="63" xfId="0" applyFont="1" applyFill="1" applyBorder="1" applyAlignment="1">
      <alignment horizontal="center" vertical="center"/>
    </xf>
    <xf numFmtId="0" fontId="19" fillId="4" borderId="8" xfId="0" applyFont="1" applyFill="1" applyBorder="1" applyAlignment="1">
      <alignment horizontal="center" vertical="center"/>
    </xf>
    <xf numFmtId="0" fontId="19" fillId="2" borderId="17" xfId="0" applyFont="1" applyFill="1" applyBorder="1" applyAlignment="1" applyProtection="1">
      <alignment horizontal="center" vertical="center"/>
      <protection locked="0"/>
    </xf>
    <xf numFmtId="0" fontId="19" fillId="2" borderId="8" xfId="0" applyFont="1" applyFill="1" applyBorder="1" applyAlignment="1" applyProtection="1">
      <alignment horizontal="center" vertical="center"/>
      <protection locked="0"/>
    </xf>
    <xf numFmtId="0" fontId="19" fillId="15" borderId="63" xfId="0" applyFont="1" applyFill="1" applyBorder="1" applyAlignment="1" applyProtection="1">
      <alignment horizontal="center" vertical="center"/>
      <protection locked="0"/>
    </xf>
    <xf numFmtId="0" fontId="19" fillId="15" borderId="17" xfId="0" applyFont="1" applyFill="1" applyBorder="1" applyAlignment="1" applyProtection="1">
      <alignment horizontal="center" vertical="center"/>
      <protection locked="0"/>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15" xfId="0" applyFont="1" applyFill="1" applyBorder="1" applyAlignment="1">
      <alignment horizontal="center" vertical="center"/>
    </xf>
    <xf numFmtId="0" fontId="3" fillId="0" borderId="0" xfId="0" applyFont="1" applyAlignment="1">
      <alignment horizontal="left" vertical="center"/>
    </xf>
    <xf numFmtId="0" fontId="19" fillId="4" borderId="14"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74" xfId="0" applyFont="1" applyFill="1" applyBorder="1" applyAlignment="1">
      <alignment horizontal="center" vertical="center"/>
    </xf>
    <xf numFmtId="0" fontId="19" fillId="4" borderId="16" xfId="0" applyFont="1" applyFill="1" applyBorder="1" applyAlignment="1">
      <alignment horizontal="center" vertical="center"/>
    </xf>
    <xf numFmtId="0" fontId="5" fillId="2" borderId="63" xfId="1" applyFill="1" applyBorder="1" applyAlignment="1" applyProtection="1">
      <alignment horizontal="right" vertical="center" wrapText="1"/>
      <protection locked="0"/>
    </xf>
    <xf numFmtId="0" fontId="5" fillId="2" borderId="17" xfId="1" applyFill="1" applyBorder="1" applyAlignment="1" applyProtection="1">
      <alignment horizontal="right" vertical="center" wrapText="1"/>
      <protection locked="0"/>
    </xf>
    <xf numFmtId="0" fontId="0" fillId="0" borderId="0" xfId="0" applyAlignment="1">
      <alignment horizontal="left" vertical="center"/>
    </xf>
    <xf numFmtId="0" fontId="19" fillId="4" borderId="1" xfId="0" applyFont="1" applyFill="1" applyBorder="1" applyAlignment="1">
      <alignment horizontal="center" vertical="center"/>
    </xf>
    <xf numFmtId="0" fontId="19" fillId="4" borderId="63" xfId="0" applyFont="1" applyFill="1" applyBorder="1" applyAlignment="1">
      <alignment horizontal="left" vertical="center"/>
    </xf>
    <xf numFmtId="0" fontId="19" fillId="4" borderId="17" xfId="0" applyFont="1" applyFill="1" applyBorder="1" applyAlignment="1">
      <alignment horizontal="left" vertical="center"/>
    </xf>
    <xf numFmtId="0" fontId="19" fillId="4" borderId="8" xfId="0" applyFont="1" applyFill="1" applyBorder="1" applyAlignment="1">
      <alignment horizontal="left" vertical="center"/>
    </xf>
    <xf numFmtId="49" fontId="19" fillId="2" borderId="63" xfId="0" applyNumberFormat="1" applyFont="1" applyFill="1" applyBorder="1" applyAlignment="1" applyProtection="1">
      <alignment horizontal="center" vertical="center" wrapText="1"/>
      <protection locked="0"/>
    </xf>
    <xf numFmtId="49" fontId="19" fillId="2" borderId="17" xfId="0" applyNumberFormat="1" applyFont="1" applyFill="1" applyBorder="1" applyAlignment="1" applyProtection="1">
      <alignment horizontal="center" vertical="center" wrapText="1"/>
      <protection locked="0"/>
    </xf>
    <xf numFmtId="49" fontId="19" fillId="2" borderId="8" xfId="0" applyNumberFormat="1" applyFont="1" applyFill="1" applyBorder="1" applyAlignment="1" applyProtection="1">
      <alignment horizontal="center" vertical="center" wrapText="1"/>
      <protection locked="0"/>
    </xf>
    <xf numFmtId="0" fontId="5" fillId="2" borderId="17" xfId="1" applyFill="1" applyBorder="1" applyAlignment="1" applyProtection="1">
      <alignment horizontal="left" vertical="center" wrapText="1"/>
      <protection locked="0"/>
    </xf>
    <xf numFmtId="0" fontId="5" fillId="2" borderId="8" xfId="1" applyFill="1" applyBorder="1" applyAlignment="1" applyProtection="1">
      <alignment horizontal="left" vertical="center" wrapText="1"/>
      <protection locked="0"/>
    </xf>
    <xf numFmtId="0" fontId="19" fillId="4" borderId="17" xfId="0" applyFont="1" applyFill="1" applyBorder="1" applyAlignment="1">
      <alignment vertical="center"/>
    </xf>
    <xf numFmtId="0" fontId="19" fillId="4" borderId="8" xfId="0" applyFont="1" applyFill="1" applyBorder="1" applyAlignment="1">
      <alignment vertical="center"/>
    </xf>
    <xf numFmtId="0" fontId="19" fillId="2" borderId="63" xfId="0" applyFont="1" applyFill="1" applyBorder="1" applyAlignment="1" applyProtection="1">
      <alignment horizontal="center" vertical="center" wrapText="1"/>
      <protection locked="0"/>
    </xf>
    <xf numFmtId="0" fontId="19" fillId="2" borderId="1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19" fillId="4" borderId="46" xfId="0" applyFont="1" applyFill="1" applyBorder="1" applyAlignment="1">
      <alignment horizontal="left" vertical="center" shrinkToFit="1"/>
    </xf>
    <xf numFmtId="0" fontId="19" fillId="4" borderId="15" xfId="0" applyFont="1" applyFill="1" applyBorder="1" applyAlignment="1">
      <alignment horizontal="left" vertical="center" shrinkToFit="1"/>
    </xf>
    <xf numFmtId="0" fontId="19" fillId="4" borderId="16" xfId="0" applyFont="1" applyFill="1" applyBorder="1" applyAlignment="1">
      <alignment horizontal="left" vertical="center" shrinkToFit="1"/>
    </xf>
    <xf numFmtId="0" fontId="19" fillId="4" borderId="17" xfId="0" applyFont="1" applyFill="1" applyBorder="1" applyAlignment="1">
      <alignment horizontal="center" vertical="center"/>
    </xf>
    <xf numFmtId="0" fontId="19" fillId="4" borderId="13" xfId="0" applyFont="1" applyFill="1" applyBorder="1" applyAlignment="1">
      <alignment horizontal="right" vertical="center"/>
    </xf>
    <xf numFmtId="0" fontId="21" fillId="4" borderId="0" xfId="0" applyFont="1" applyFill="1" applyAlignment="1">
      <alignment horizontal="center" vertical="center"/>
    </xf>
    <xf numFmtId="0" fontId="19" fillId="4" borderId="15" xfId="0" applyFont="1" applyFill="1" applyBorder="1" applyAlignment="1">
      <alignment horizontal="center" vertical="center" wrapText="1"/>
    </xf>
    <xf numFmtId="0" fontId="19" fillId="2" borderId="76" xfId="0" applyFont="1" applyFill="1" applyBorder="1" applyAlignment="1" applyProtection="1">
      <alignment horizontal="center" vertical="center" wrapText="1" shrinkToFit="1"/>
      <protection locked="0"/>
    </xf>
    <xf numFmtId="0" fontId="19" fillId="2" borderId="77" xfId="0" applyFont="1" applyFill="1" applyBorder="1" applyAlignment="1" applyProtection="1">
      <alignment horizontal="center" vertical="center" wrapText="1" shrinkToFit="1"/>
      <protection locked="0"/>
    </xf>
    <xf numFmtId="0" fontId="19" fillId="2" borderId="75" xfId="0" applyFont="1" applyFill="1" applyBorder="1" applyAlignment="1" applyProtection="1">
      <alignment horizontal="center" vertical="center" wrapText="1" shrinkToFit="1"/>
      <protection locked="0"/>
    </xf>
    <xf numFmtId="0" fontId="19" fillId="4" borderId="63" xfId="0" applyFont="1" applyFill="1" applyBorder="1" applyAlignment="1">
      <alignment horizontal="center" vertical="center" shrinkToFit="1"/>
    </xf>
    <xf numFmtId="0" fontId="19" fillId="4" borderId="17" xfId="0" applyFont="1" applyFill="1" applyBorder="1" applyAlignment="1">
      <alignment horizontal="center" vertical="center" shrinkToFit="1"/>
    </xf>
    <xf numFmtId="0" fontId="19" fillId="4" borderId="8" xfId="0" applyFont="1" applyFill="1" applyBorder="1" applyAlignment="1">
      <alignment horizontal="center" vertical="center" shrinkToFit="1"/>
    </xf>
    <xf numFmtId="185" fontId="19" fillId="2" borderId="78" xfId="0" applyNumberFormat="1" applyFont="1" applyFill="1" applyBorder="1" applyAlignment="1" applyProtection="1">
      <alignment horizontal="center" vertical="center"/>
      <protection locked="0"/>
    </xf>
    <xf numFmtId="185" fontId="0" fillId="2" borderId="79" xfId="0" applyNumberFormat="1" applyFill="1" applyBorder="1" applyAlignment="1" applyProtection="1">
      <alignment horizontal="center" vertical="center"/>
      <protection locked="0"/>
    </xf>
    <xf numFmtId="186" fontId="19" fillId="2" borderId="78" xfId="0" applyNumberFormat="1" applyFont="1" applyFill="1" applyBorder="1" applyAlignment="1" applyProtection="1">
      <alignment horizontal="center" vertical="center"/>
      <protection locked="0"/>
    </xf>
    <xf numFmtId="186" fontId="0" fillId="2" borderId="79" xfId="0" applyNumberForma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9" fillId="2" borderId="46" xfId="0" applyFont="1" applyFill="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2" borderId="16" xfId="0" applyFont="1" applyFill="1" applyBorder="1" applyAlignment="1" applyProtection="1">
      <alignment horizontal="center" vertical="center"/>
      <protection locked="0"/>
    </xf>
    <xf numFmtId="0" fontId="0" fillId="15" borderId="9" xfId="0" applyFill="1" applyBorder="1" applyAlignment="1" applyProtection="1">
      <alignment vertical="center" wrapText="1"/>
      <protection locked="0"/>
    </xf>
    <xf numFmtId="0" fontId="2" fillId="15" borderId="27" xfId="0" applyFont="1" applyFill="1" applyBorder="1" applyAlignment="1" applyProtection="1">
      <alignment vertical="center" wrapText="1"/>
      <protection locked="0"/>
    </xf>
    <xf numFmtId="0" fontId="20" fillId="2" borderId="9" xfId="0" applyFont="1" applyFill="1" applyBorder="1" applyAlignment="1" applyProtection="1">
      <alignment vertical="center" wrapText="1"/>
      <protection locked="0"/>
    </xf>
    <xf numFmtId="0" fontId="20" fillId="2" borderId="27" xfId="0" applyFont="1" applyFill="1" applyBorder="1" applyAlignment="1" applyProtection="1">
      <alignment vertical="center" wrapText="1"/>
      <protection locked="0"/>
    </xf>
    <xf numFmtId="0" fontId="20" fillId="2" borderId="65" xfId="0" applyFont="1" applyFill="1" applyBorder="1" applyAlignment="1" applyProtection="1">
      <alignment vertical="center" wrapText="1"/>
      <protection locked="0"/>
    </xf>
    <xf numFmtId="0" fontId="20" fillId="2" borderId="42" xfId="0" applyFont="1" applyFill="1" applyBorder="1" applyAlignment="1" applyProtection="1">
      <alignment vertical="center" wrapText="1"/>
      <protection locked="0"/>
    </xf>
    <xf numFmtId="0" fontId="20" fillId="2" borderId="98" xfId="0" applyFont="1" applyFill="1" applyBorder="1" applyAlignment="1" applyProtection="1">
      <alignment vertical="center" wrapText="1"/>
      <protection locked="0"/>
    </xf>
    <xf numFmtId="0" fontId="20" fillId="2" borderId="29" xfId="0" applyFont="1" applyFill="1" applyBorder="1" applyAlignment="1" applyProtection="1">
      <alignment vertical="center" wrapText="1"/>
      <protection locked="0"/>
    </xf>
    <xf numFmtId="0" fontId="20" fillId="0" borderId="62" xfId="0" applyFont="1" applyBorder="1" applyAlignment="1">
      <alignment horizontal="center" vertical="center"/>
    </xf>
    <xf numFmtId="0" fontId="20" fillId="0" borderId="85" xfId="0" applyFont="1" applyBorder="1" applyAlignment="1">
      <alignment horizontal="center" vertical="center"/>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59" xfId="0" applyFont="1" applyBorder="1" applyAlignment="1">
      <alignment horizontal="center" vertical="center"/>
    </xf>
    <xf numFmtId="0" fontId="20" fillId="0" borderId="97" xfId="0" applyFont="1" applyBorder="1" applyAlignment="1">
      <alignment horizontal="center" vertical="center"/>
    </xf>
    <xf numFmtId="0" fontId="20" fillId="0" borderId="40"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3" xfId="0" applyFont="1" applyBorder="1" applyAlignment="1">
      <alignment horizontal="center" vertical="center" wrapText="1"/>
    </xf>
    <xf numFmtId="0" fontId="0" fillId="0" borderId="73" xfId="0" applyBorder="1" applyAlignment="1">
      <alignment horizontal="center" vertical="center" wrapText="1"/>
    </xf>
    <xf numFmtId="0" fontId="20" fillId="0" borderId="10" xfId="0" applyFont="1" applyBorder="1" applyAlignment="1">
      <alignment horizontal="center" vertical="center" wrapText="1"/>
    </xf>
    <xf numFmtId="0" fontId="0" fillId="0" borderId="74" xfId="0" applyBorder="1" applyAlignment="1">
      <alignment horizontal="center" vertical="center" wrapText="1"/>
    </xf>
    <xf numFmtId="0" fontId="20" fillId="0" borderId="88" xfId="0" applyFont="1" applyBorder="1" applyAlignment="1">
      <alignment horizontal="center" vertical="center" wrapText="1"/>
    </xf>
    <xf numFmtId="0" fontId="0" fillId="0" borderId="89" xfId="0" applyBorder="1" applyAlignment="1">
      <alignment horizontal="center" vertical="center" wrapText="1"/>
    </xf>
    <xf numFmtId="0" fontId="20" fillId="0" borderId="32"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60" xfId="0" applyFont="1" applyBorder="1" applyAlignment="1">
      <alignment horizontal="center" vertical="center"/>
    </xf>
    <xf numFmtId="0" fontId="20" fillId="0" borderId="83" xfId="0" applyFont="1" applyBorder="1" applyAlignment="1">
      <alignment horizontal="center" vertical="center"/>
    </xf>
    <xf numFmtId="0" fontId="20" fillId="0" borderId="61" xfId="0" applyFont="1" applyBorder="1" applyAlignment="1">
      <alignment horizontal="center" vertical="center"/>
    </xf>
    <xf numFmtId="0" fontId="20" fillId="0" borderId="43" xfId="0" applyFont="1" applyBorder="1" applyAlignment="1">
      <alignment horizontal="center" vertical="center"/>
    </xf>
    <xf numFmtId="0" fontId="20" fillId="3" borderId="64" xfId="0" applyFont="1" applyFill="1" applyBorder="1" applyAlignment="1">
      <alignment horizontal="center" vertical="top" wrapText="1"/>
    </xf>
    <xf numFmtId="0" fontId="20" fillId="3" borderId="97" xfId="0" applyFont="1" applyFill="1" applyBorder="1" applyAlignment="1">
      <alignment horizontal="center" vertical="top" wrapText="1"/>
    </xf>
    <xf numFmtId="0" fontId="0" fillId="0" borderId="59" xfId="0" applyBorder="1" applyAlignment="1">
      <alignment horizontal="center" vertical="center" wrapText="1"/>
    </xf>
    <xf numFmtId="0" fontId="20" fillId="0" borderId="84" xfId="0" applyFont="1" applyBorder="1" applyAlignment="1">
      <alignment horizontal="center" vertical="center" wrapText="1"/>
    </xf>
    <xf numFmtId="0" fontId="20" fillId="0" borderId="84" xfId="0" applyFont="1" applyBorder="1" applyAlignment="1">
      <alignment horizontal="center" vertical="center"/>
    </xf>
    <xf numFmtId="0" fontId="0" fillId="0" borderId="61" xfId="0" applyBorder="1" applyAlignment="1">
      <alignment horizontal="center" vertical="center" wrapText="1"/>
    </xf>
    <xf numFmtId="0" fontId="20" fillId="0" borderId="43" xfId="0" applyFont="1" applyBorder="1" applyAlignment="1">
      <alignment horizontal="center" vertical="center" wrapText="1"/>
    </xf>
    <xf numFmtId="0" fontId="3" fillId="0" borderId="138"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83" xfId="0" applyFont="1" applyBorder="1" applyAlignment="1">
      <alignment horizontal="center" vertical="center" wrapText="1"/>
    </xf>
    <xf numFmtId="0" fontId="0" fillId="3" borderId="59" xfId="0" applyFill="1" applyBorder="1" applyAlignment="1">
      <alignment horizontal="center" vertical="center"/>
    </xf>
    <xf numFmtId="0" fontId="20" fillId="3" borderId="84" xfId="0" applyFont="1" applyFill="1" applyBorder="1" applyAlignment="1">
      <alignment horizontal="center" vertical="center"/>
    </xf>
    <xf numFmtId="0" fontId="0" fillId="0" borderId="86" xfId="0" applyBorder="1" applyAlignment="1">
      <alignment horizontal="center" vertical="center" wrapText="1"/>
    </xf>
    <xf numFmtId="0" fontId="20" fillId="0" borderId="13"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54" xfId="0" applyFont="1" applyBorder="1" applyAlignment="1">
      <alignment horizontal="center" vertical="center" wrapText="1"/>
    </xf>
    <xf numFmtId="0" fontId="0" fillId="0" borderId="23" xfId="0" applyBorder="1" applyAlignment="1">
      <alignment horizontal="center" vertical="center" wrapText="1"/>
    </xf>
    <xf numFmtId="0" fontId="20" fillId="0" borderId="91"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5" xfId="0" applyFont="1" applyBorder="1" applyAlignment="1">
      <alignment horizontal="center" vertical="center" wrapText="1"/>
    </xf>
    <xf numFmtId="0" fontId="20" fillId="0" borderId="96" xfId="0" applyFont="1" applyBorder="1" applyAlignment="1">
      <alignment horizontal="center" vertical="center" wrapText="1"/>
    </xf>
    <xf numFmtId="0" fontId="0" fillId="0" borderId="23" xfId="0" applyBorder="1" applyAlignment="1">
      <alignment horizontal="center" vertical="center" textRotation="255" wrapText="1"/>
    </xf>
    <xf numFmtId="0" fontId="0" fillId="0" borderId="73" xfId="0" applyBorder="1" applyAlignment="1">
      <alignment horizontal="center" vertical="center" textRotation="255" wrapText="1"/>
    </xf>
    <xf numFmtId="0" fontId="20" fillId="0" borderId="10" xfId="0" applyFont="1" applyBorder="1" applyAlignment="1">
      <alignment horizontal="center" vertical="center" textRotation="255" wrapText="1"/>
    </xf>
    <xf numFmtId="0" fontId="0" fillId="0" borderId="74" xfId="0" applyBorder="1" applyAlignment="1">
      <alignment horizontal="center" vertical="center" textRotation="255" wrapText="1"/>
    </xf>
    <xf numFmtId="0" fontId="20" fillId="0" borderId="88" xfId="0" applyFont="1" applyBorder="1" applyAlignment="1">
      <alignment horizontal="center" vertical="center" textRotation="255" wrapText="1"/>
    </xf>
    <xf numFmtId="0" fontId="0" fillId="0" borderId="89" xfId="0" applyBorder="1" applyAlignment="1">
      <alignment horizontal="center" vertical="center" textRotation="255" wrapText="1"/>
    </xf>
    <xf numFmtId="0" fontId="20" fillId="3" borderId="59" xfId="0" applyFont="1" applyFill="1" applyBorder="1" applyAlignment="1">
      <alignment horizontal="center" vertical="center"/>
    </xf>
    <xf numFmtId="0" fontId="20" fillId="3" borderId="90" xfId="0" applyFont="1" applyFill="1" applyBorder="1" applyAlignment="1">
      <alignment horizontal="center" vertical="center"/>
    </xf>
    <xf numFmtId="0" fontId="16" fillId="3" borderId="1" xfId="0" applyFont="1" applyFill="1" applyBorder="1" applyAlignment="1">
      <alignment horizontal="center" vertical="center" wrapText="1"/>
    </xf>
    <xf numFmtId="49" fontId="16" fillId="3" borderId="40" xfId="0" applyNumberFormat="1" applyFont="1" applyFill="1" applyBorder="1" applyAlignment="1">
      <alignment horizontal="center" vertical="center" wrapText="1"/>
    </xf>
    <xf numFmtId="49" fontId="16" fillId="3" borderId="39" xfId="0" applyNumberFormat="1" applyFont="1" applyFill="1" applyBorder="1" applyAlignment="1">
      <alignment horizontal="center" vertical="center" wrapText="1"/>
    </xf>
    <xf numFmtId="49" fontId="16" fillId="3" borderId="43"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7" fillId="0" borderId="1" xfId="0" applyFont="1" applyBorder="1" applyAlignment="1">
      <alignment horizont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0" borderId="24" xfId="0" applyBorder="1" applyAlignment="1">
      <alignment horizontal="center" vertical="center"/>
    </xf>
    <xf numFmtId="0" fontId="0" fillId="0" borderId="99" xfId="0" applyBorder="1" applyAlignment="1">
      <alignment horizontal="center" vertical="center"/>
    </xf>
    <xf numFmtId="0" fontId="0" fillId="3" borderId="10" xfId="0" applyFill="1" applyBorder="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88" xfId="0" applyBorder="1" applyAlignment="1">
      <alignment horizontal="center" vertical="center"/>
    </xf>
    <xf numFmtId="0" fontId="0" fillId="0" borderId="18" xfId="0" applyBorder="1" applyAlignment="1">
      <alignment horizontal="center" vertical="center"/>
    </xf>
    <xf numFmtId="0" fontId="0" fillId="0" borderId="53" xfId="0" applyBorder="1" applyAlignment="1">
      <alignment horizontal="center" vertical="center"/>
    </xf>
    <xf numFmtId="183" fontId="0" fillId="0" borderId="10" xfId="0" applyNumberFormat="1" applyBorder="1" applyAlignment="1">
      <alignment horizontal="center" vertical="center"/>
    </xf>
    <xf numFmtId="183" fontId="0" fillId="0" borderId="52" xfId="0" applyNumberFormat="1" applyBorder="1" applyAlignment="1">
      <alignment horizontal="center" vertical="center"/>
    </xf>
    <xf numFmtId="0" fontId="0" fillId="0" borderId="10" xfId="0" applyBorder="1" applyAlignment="1">
      <alignment horizontal="center" vertical="center"/>
    </xf>
    <xf numFmtId="0" fontId="0" fillId="0" borderId="100" xfId="0" applyBorder="1" applyAlignment="1">
      <alignment horizontal="center" vertical="center"/>
    </xf>
    <xf numFmtId="0" fontId="0" fillId="0" borderId="55" xfId="0" applyBorder="1" applyAlignment="1">
      <alignment horizontal="center" vertical="center"/>
    </xf>
    <xf numFmtId="0" fontId="7" fillId="3" borderId="103" xfId="0" applyFont="1" applyFill="1" applyBorder="1" applyAlignment="1">
      <alignment horizontal="center" vertical="center" wrapText="1"/>
    </xf>
    <xf numFmtId="0" fontId="0" fillId="0" borderId="104" xfId="0" applyBorder="1"/>
    <xf numFmtId="0" fontId="16" fillId="3" borderId="26" xfId="0" applyFont="1" applyFill="1" applyBorder="1" applyAlignment="1">
      <alignment horizontal="center" vertical="center" textRotation="255" wrapText="1"/>
    </xf>
    <xf numFmtId="0" fontId="16" fillId="0" borderId="37" xfId="0" applyFont="1" applyBorder="1" applyAlignment="1">
      <alignment vertical="center" textRotation="255"/>
    </xf>
    <xf numFmtId="0" fontId="7" fillId="3" borderId="26" xfId="0" applyFont="1" applyFill="1" applyBorder="1" applyAlignment="1">
      <alignment horizontal="center" vertical="center" wrapText="1"/>
    </xf>
    <xf numFmtId="0" fontId="0" fillId="0" borderId="37" xfId="0" applyBorder="1"/>
    <xf numFmtId="0" fontId="7" fillId="3" borderId="102" xfId="0" applyFont="1" applyFill="1" applyBorder="1" applyAlignment="1">
      <alignment horizontal="center" vertical="center" wrapText="1"/>
    </xf>
    <xf numFmtId="0" fontId="0" fillId="0" borderId="24" xfId="0" applyBorder="1" applyAlignment="1">
      <alignment horizontal="center" vertical="center" wrapText="1"/>
    </xf>
    <xf numFmtId="0" fontId="16" fillId="3" borderId="37" xfId="0" applyFont="1" applyFill="1" applyBorder="1" applyAlignment="1">
      <alignment horizontal="center" vertical="center" textRotation="255"/>
    </xf>
    <xf numFmtId="0" fontId="7" fillId="3" borderId="24"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0" fillId="0" borderId="18" xfId="0" applyBorder="1" applyAlignment="1">
      <alignment horizontal="right" vertical="center"/>
    </xf>
    <xf numFmtId="0" fontId="3" fillId="3" borderId="59" xfId="0" applyFont="1" applyFill="1" applyBorder="1" applyAlignment="1">
      <alignment horizontal="center" vertical="center" wrapText="1"/>
    </xf>
    <xf numFmtId="0" fontId="3" fillId="3" borderId="84" xfId="0" applyFont="1" applyFill="1" applyBorder="1" applyAlignment="1">
      <alignment horizontal="center" vertical="center" wrapText="1"/>
    </xf>
    <xf numFmtId="183" fontId="0" fillId="0" borderId="23" xfId="0" applyNumberFormat="1" applyBorder="1" applyAlignment="1">
      <alignment horizontal="center" vertical="center"/>
    </xf>
    <xf numFmtId="183" fontId="0" fillId="0" borderId="99" xfId="0" applyNumberFormat="1" applyBorder="1" applyAlignment="1">
      <alignment horizontal="center" vertical="center"/>
    </xf>
    <xf numFmtId="0" fontId="0" fillId="0" borderId="101" xfId="0" applyBorder="1" applyAlignment="1">
      <alignment horizontal="center" vertical="center"/>
    </xf>
    <xf numFmtId="0" fontId="0" fillId="0" borderId="23" xfId="0" applyBorder="1" applyAlignment="1">
      <alignment horizontal="center" vertical="center"/>
    </xf>
    <xf numFmtId="0" fontId="0" fillId="21" borderId="47" xfId="0" applyFill="1" applyBorder="1" applyAlignment="1">
      <alignment horizontal="center" vertical="center" wrapText="1" shrinkToFit="1"/>
    </xf>
    <xf numFmtId="0" fontId="0" fillId="21" borderId="51" xfId="0" applyFill="1" applyBorder="1" applyAlignment="1">
      <alignment horizontal="center" vertical="center" shrinkToFit="1"/>
    </xf>
    <xf numFmtId="0" fontId="9" fillId="7" borderId="0" xfId="0" applyFont="1" applyFill="1" applyAlignment="1">
      <alignment vertical="center" wrapText="1"/>
    </xf>
    <xf numFmtId="0" fontId="7" fillId="3" borderId="37" xfId="0" applyFont="1" applyFill="1" applyBorder="1" applyAlignment="1">
      <alignment horizontal="center" vertical="center"/>
    </xf>
    <xf numFmtId="0" fontId="7" fillId="3" borderId="33" xfId="0" applyFont="1" applyFill="1" applyBorder="1" applyAlignment="1">
      <alignment horizontal="center" vertical="center" wrapText="1"/>
    </xf>
    <xf numFmtId="0" fontId="7" fillId="3" borderId="19" xfId="0" applyFont="1" applyFill="1" applyBorder="1"/>
    <xf numFmtId="0" fontId="7" fillId="3" borderId="4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9" xfId="0" applyFont="1" applyFill="1" applyBorder="1"/>
    <xf numFmtId="0" fontId="7" fillId="3" borderId="37" xfId="0" applyFont="1" applyFill="1" applyBorder="1" applyAlignment="1">
      <alignment horizontal="center" vertical="center" wrapText="1"/>
    </xf>
    <xf numFmtId="0" fontId="0" fillId="0" borderId="86" xfId="0"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87" xfId="0" applyFont="1" applyBorder="1" applyAlignment="1">
      <alignment horizontal="center" vertical="center" textRotation="255" wrapText="1"/>
    </xf>
    <xf numFmtId="0" fontId="3" fillId="0" borderId="63" xfId="0" applyFont="1" applyBorder="1" applyAlignment="1">
      <alignment horizontal="center" vertical="center"/>
    </xf>
    <xf numFmtId="0" fontId="0" fillId="0" borderId="109" xfId="0" applyBorder="1" applyAlignment="1">
      <alignment horizontal="center" vertical="center"/>
    </xf>
    <xf numFmtId="0" fontId="0" fillId="14" borderId="63" xfId="0" applyFill="1" applyBorder="1" applyAlignment="1">
      <alignment horizontal="center" vertical="center" wrapText="1"/>
    </xf>
    <xf numFmtId="0" fontId="0" fillId="14" borderId="109" xfId="0" applyFill="1" applyBorder="1" applyAlignment="1">
      <alignment horizontal="center" vertical="center"/>
    </xf>
    <xf numFmtId="0" fontId="0" fillId="0" borderId="63" xfId="0" applyBorder="1" applyAlignment="1">
      <alignment horizontal="center" vertical="center" wrapText="1"/>
    </xf>
    <xf numFmtId="0" fontId="0" fillId="0" borderId="62" xfId="0" applyBorder="1" applyAlignment="1">
      <alignment horizontal="center" vertical="center"/>
    </xf>
    <xf numFmtId="0" fontId="3" fillId="0" borderId="17" xfId="0" applyFont="1" applyBorder="1" applyAlignment="1">
      <alignment horizontal="center" vertical="center"/>
    </xf>
    <xf numFmtId="188" fontId="0" fillId="3" borderId="47" xfId="0" applyNumberFormat="1" applyFill="1" applyBorder="1" applyAlignment="1">
      <alignment horizontal="center" vertical="center"/>
    </xf>
    <xf numFmtId="188" fontId="3" fillId="3" borderId="47" xfId="0" applyNumberFormat="1" applyFont="1" applyFill="1" applyBorder="1" applyAlignment="1">
      <alignment horizontal="center" vertical="center"/>
    </xf>
    <xf numFmtId="188" fontId="3" fillId="3" borderId="107" xfId="0" applyNumberFormat="1"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5" xfId="0" applyFont="1" applyFill="1" applyBorder="1" applyAlignment="1">
      <alignment horizontal="center" vertical="center" wrapText="1"/>
    </xf>
    <xf numFmtId="0" fontId="3" fillId="3" borderId="140" xfId="0" applyFont="1" applyFill="1" applyBorder="1" applyAlignment="1">
      <alignment horizontal="center" vertical="center"/>
    </xf>
    <xf numFmtId="0" fontId="3" fillId="3" borderId="115" xfId="0" applyFont="1" applyFill="1" applyBorder="1" applyAlignment="1">
      <alignment horizontal="center" vertical="center" wrapText="1"/>
    </xf>
    <xf numFmtId="0" fontId="3" fillId="3" borderId="116" xfId="0" applyFont="1" applyFill="1" applyBorder="1" applyAlignment="1">
      <alignment horizontal="center" wrapText="1"/>
    </xf>
    <xf numFmtId="0" fontId="0" fillId="0" borderId="88" xfId="0" applyBorder="1" applyAlignment="1">
      <alignment horizontal="center" vertical="center" wrapText="1"/>
    </xf>
    <xf numFmtId="0" fontId="3" fillId="0" borderId="18" xfId="0" applyFont="1" applyBorder="1" applyAlignment="1">
      <alignment horizontal="center" vertical="center" wrapText="1"/>
    </xf>
    <xf numFmtId="0" fontId="0" fillId="0" borderId="143" xfId="0" applyBorder="1" applyAlignment="1">
      <alignment horizontal="center" vertical="center" wrapText="1"/>
    </xf>
    <xf numFmtId="0" fontId="0" fillId="0" borderId="109" xfId="0" applyBorder="1" applyAlignment="1">
      <alignment horizontal="center" vertical="center" wrapText="1"/>
    </xf>
    <xf numFmtId="0" fontId="0" fillId="0" borderId="63" xfId="0" applyBorder="1" applyAlignment="1">
      <alignment horizontal="left" vertical="center" wrapText="1"/>
    </xf>
    <xf numFmtId="0" fontId="0" fillId="0" borderId="109" xfId="0" applyBorder="1" applyAlignment="1">
      <alignment horizontal="left" vertical="center" wrapText="1"/>
    </xf>
    <xf numFmtId="0" fontId="3" fillId="0" borderId="87" xfId="0" applyFont="1" applyBorder="1" applyAlignment="1">
      <alignment horizontal="center" vertical="center"/>
    </xf>
    <xf numFmtId="0" fontId="3" fillId="0" borderId="15" xfId="0" applyFont="1" applyBorder="1" applyAlignment="1">
      <alignment horizontal="center" vertical="center"/>
    </xf>
    <xf numFmtId="0" fontId="0" fillId="0" borderId="147" xfId="0" applyBorder="1" applyAlignment="1">
      <alignment horizontal="center" vertical="center"/>
    </xf>
    <xf numFmtId="0" fontId="7" fillId="0" borderId="47"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7" fillId="0" borderId="107" xfId="0" applyFont="1" applyBorder="1" applyAlignment="1">
      <alignment horizontal="center" vertical="center" textRotation="255" wrapText="1"/>
    </xf>
    <xf numFmtId="0" fontId="3" fillId="3" borderId="10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99" xfId="0" applyFont="1" applyFill="1" applyBorder="1" applyAlignment="1">
      <alignment horizontal="center" vertical="center"/>
    </xf>
    <xf numFmtId="0" fontId="3" fillId="3" borderId="106"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35" xfId="0" applyFont="1" applyFill="1" applyBorder="1" applyAlignment="1">
      <alignment horizontal="center" vertical="center"/>
    </xf>
    <xf numFmtId="188" fontId="0" fillId="3" borderId="47" xfId="0" applyNumberFormat="1" applyFill="1" applyBorder="1" applyAlignment="1">
      <alignment horizontal="center" vertical="center" wrapText="1"/>
    </xf>
    <xf numFmtId="188" fontId="3" fillId="3" borderId="47" xfId="0" applyNumberFormat="1" applyFont="1" applyFill="1" applyBorder="1" applyAlignment="1">
      <alignment horizontal="center" vertical="center" wrapText="1"/>
    </xf>
    <xf numFmtId="188" fontId="3" fillId="3" borderId="107" xfId="0" applyNumberFormat="1" applyFont="1" applyFill="1" applyBorder="1" applyAlignment="1">
      <alignment horizontal="center" vertical="center" wrapText="1"/>
    </xf>
    <xf numFmtId="0" fontId="3" fillId="3" borderId="108" xfId="0" applyFont="1" applyFill="1" applyBorder="1" applyAlignment="1">
      <alignment horizontal="center" vertical="center" wrapText="1"/>
    </xf>
    <xf numFmtId="0" fontId="3" fillId="3" borderId="142" xfId="0" applyFont="1" applyFill="1" applyBorder="1" applyAlignment="1">
      <alignment horizontal="center" vertical="center"/>
    </xf>
    <xf numFmtId="0" fontId="3" fillId="0" borderId="62" xfId="0" applyFont="1" applyBorder="1" applyAlignment="1">
      <alignment horizontal="center" vertical="center"/>
    </xf>
    <xf numFmtId="188" fontId="0" fillId="3" borderId="110" xfId="0" applyNumberFormat="1" applyFill="1" applyBorder="1" applyAlignment="1">
      <alignment horizontal="center" vertical="center"/>
    </xf>
    <xf numFmtId="188" fontId="3" fillId="3" borderId="111" xfId="0" applyNumberFormat="1" applyFont="1" applyFill="1" applyBorder="1" applyAlignment="1">
      <alignment horizontal="center" vertical="center"/>
    </xf>
    <xf numFmtId="0" fontId="3" fillId="3" borderId="112" xfId="0" applyFont="1" applyFill="1" applyBorder="1" applyAlignment="1">
      <alignment horizontal="center" vertical="center" wrapText="1"/>
    </xf>
    <xf numFmtId="0" fontId="3" fillId="3" borderId="141" xfId="0" applyFont="1" applyFill="1" applyBorder="1" applyAlignment="1">
      <alignment horizontal="center" vertical="center" wrapText="1"/>
    </xf>
    <xf numFmtId="0" fontId="3" fillId="3" borderId="22" xfId="0" applyFont="1" applyFill="1" applyBorder="1" applyAlignment="1">
      <alignment horizontal="justify" vertical="center" wrapText="1"/>
    </xf>
    <xf numFmtId="0" fontId="0" fillId="3" borderId="113" xfId="0" applyFill="1" applyBorder="1"/>
    <xf numFmtId="0" fontId="0" fillId="0" borderId="61" xfId="0" applyBorder="1" applyAlignment="1">
      <alignment horizontal="center" vertical="center"/>
    </xf>
    <xf numFmtId="0" fontId="3" fillId="0" borderId="39" xfId="0" applyFont="1" applyBorder="1" applyAlignment="1">
      <alignment horizontal="center" vertical="center"/>
    </xf>
    <xf numFmtId="0" fontId="0" fillId="0" borderId="114" xfId="0" applyBorder="1" applyAlignment="1">
      <alignment horizontal="center" vertical="center"/>
    </xf>
    <xf numFmtId="0" fontId="0" fillId="0" borderId="62" xfId="0" applyBorder="1" applyAlignment="1">
      <alignment horizontal="center" vertical="center" shrinkToFit="1"/>
    </xf>
    <xf numFmtId="0" fontId="3" fillId="0" borderId="17" xfId="0" applyFont="1" applyBorder="1" applyAlignment="1">
      <alignment horizontal="center" vertical="center" shrinkToFit="1"/>
    </xf>
    <xf numFmtId="0" fontId="0" fillId="0" borderId="109" xfId="0" applyBorder="1" applyAlignment="1">
      <alignment horizontal="center" vertical="center" shrinkToFit="1"/>
    </xf>
    <xf numFmtId="0" fontId="21" fillId="0" borderId="11" xfId="0" applyFont="1" applyBorder="1" applyAlignment="1">
      <alignment vertical="center" wrapText="1"/>
    </xf>
    <xf numFmtId="0" fontId="21" fillId="0" borderId="52" xfId="0" applyFont="1" applyBorder="1" applyAlignment="1">
      <alignment vertical="center" wrapText="1"/>
    </xf>
    <xf numFmtId="0" fontId="34" fillId="0" borderId="45" xfId="0" applyFont="1" applyBorder="1" applyAlignment="1">
      <alignment vertical="center" wrapText="1"/>
    </xf>
    <xf numFmtId="0" fontId="34" fillId="0" borderId="119" xfId="0" applyFont="1" applyBorder="1" applyAlignment="1">
      <alignment vertical="center" wrapText="1"/>
    </xf>
    <xf numFmtId="0" fontId="21" fillId="0" borderId="45" xfId="0" applyFont="1" applyBorder="1" applyAlignment="1">
      <alignment vertical="center" wrapText="1"/>
    </xf>
    <xf numFmtId="0" fontId="21" fillId="0" borderId="119" xfId="0" applyFont="1" applyBorder="1" applyAlignment="1">
      <alignment vertical="center" wrapText="1"/>
    </xf>
    <xf numFmtId="0" fontId="21" fillId="0" borderId="117" xfId="0" applyFont="1" applyBorder="1" applyAlignment="1">
      <alignment vertical="center" wrapText="1"/>
    </xf>
    <xf numFmtId="0" fontId="21" fillId="0" borderId="118" xfId="0" applyFont="1" applyBorder="1" applyAlignment="1">
      <alignment vertical="center" wrapText="1"/>
    </xf>
    <xf numFmtId="0" fontId="21" fillId="0" borderId="12" xfId="0" applyFont="1" applyBorder="1" applyAlignment="1">
      <alignment vertical="center" wrapText="1"/>
    </xf>
    <xf numFmtId="0" fontId="21" fillId="0" borderId="58" xfId="0" applyFont="1" applyBorder="1" applyAlignment="1">
      <alignment vertical="center" wrapText="1"/>
    </xf>
    <xf numFmtId="0" fontId="21" fillId="3" borderId="64" xfId="0" applyFont="1" applyFill="1" applyBorder="1" applyAlignment="1">
      <alignment horizontal="center" vertical="center"/>
    </xf>
    <xf numFmtId="0" fontId="21" fillId="3" borderId="84" xfId="0" applyFont="1" applyFill="1" applyBorder="1" applyAlignment="1">
      <alignment horizontal="center" vertical="center"/>
    </xf>
    <xf numFmtId="0" fontId="21" fillId="0" borderId="120" xfId="0" applyFont="1" applyBorder="1" applyAlignment="1">
      <alignment vertical="center" wrapText="1"/>
    </xf>
    <xf numFmtId="0" fontId="21" fillId="0" borderId="121" xfId="0" applyFont="1" applyBorder="1" applyAlignment="1">
      <alignment vertical="center" wrapText="1"/>
    </xf>
    <xf numFmtId="0" fontId="21" fillId="3" borderId="59" xfId="0" applyFont="1" applyFill="1" applyBorder="1" applyAlignment="1">
      <alignment horizontal="center" vertical="center"/>
    </xf>
    <xf numFmtId="0" fontId="0" fillId="0" borderId="90" xfId="0" applyBorder="1" applyAlignment="1">
      <alignment horizontal="center" vertical="center"/>
    </xf>
    <xf numFmtId="0" fontId="21" fillId="0" borderId="26" xfId="0" applyFont="1" applyBorder="1" applyAlignment="1">
      <alignment vertical="center" wrapText="1"/>
    </xf>
    <xf numFmtId="0" fontId="0" fillId="0" borderId="35" xfId="0" applyBorder="1" applyAlignment="1">
      <alignment vertical="center" wrapText="1"/>
    </xf>
    <xf numFmtId="0" fontId="8" fillId="0" borderId="103" xfId="0" applyFont="1" applyBorder="1" applyAlignment="1">
      <alignment horizontal="center" vertical="center" wrapText="1"/>
    </xf>
    <xf numFmtId="0" fontId="8" fillId="0" borderId="30" xfId="0" applyFont="1" applyBorder="1" applyAlignment="1">
      <alignment horizontal="center" vertical="center" wrapText="1"/>
    </xf>
    <xf numFmtId="0" fontId="21" fillId="0" borderId="26" xfId="0" applyFont="1" applyBorder="1" applyAlignment="1">
      <alignment horizontal="center" vertical="center" wrapText="1"/>
    </xf>
    <xf numFmtId="0" fontId="0" fillId="0" borderId="35" xfId="0" applyBorder="1" applyAlignment="1">
      <alignment horizontal="center" vertical="center" wrapText="1"/>
    </xf>
    <xf numFmtId="0" fontId="21" fillId="0" borderId="9" xfId="0" applyFont="1" applyBorder="1" applyAlignment="1">
      <alignment vertical="center" wrapText="1"/>
    </xf>
    <xf numFmtId="0" fontId="21" fillId="0" borderId="35" xfId="0" applyFont="1" applyBorder="1" applyAlignment="1">
      <alignment vertical="center" wrapText="1"/>
    </xf>
    <xf numFmtId="0" fontId="21" fillId="0" borderId="27" xfId="0" applyFont="1" applyBorder="1" applyAlignment="1">
      <alignment vertical="center" wrapText="1"/>
    </xf>
    <xf numFmtId="0" fontId="21" fillId="0" borderId="9"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4" xfId="0" applyFont="1" applyBorder="1" applyAlignment="1">
      <alignment vertical="center"/>
    </xf>
    <xf numFmtId="0" fontId="21" fillId="0" borderId="74" xfId="0" applyFont="1" applyBorder="1" applyAlignment="1">
      <alignment vertical="center"/>
    </xf>
    <xf numFmtId="0" fontId="21" fillId="0" borderId="16" xfId="0" applyFont="1" applyBorder="1" applyAlignment="1">
      <alignment vertical="center"/>
    </xf>
    <xf numFmtId="0" fontId="21" fillId="0" borderId="14" xfId="0" applyFont="1" applyBorder="1" applyAlignment="1">
      <alignment vertical="center" wrapText="1"/>
    </xf>
    <xf numFmtId="0" fontId="21" fillId="0" borderId="74" xfId="0" applyFont="1" applyBorder="1" applyAlignment="1">
      <alignment vertical="center" wrapText="1"/>
    </xf>
    <xf numFmtId="0" fontId="21" fillId="0" borderId="16" xfId="0" applyFont="1" applyBorder="1" applyAlignment="1">
      <alignment vertical="center" wrapText="1"/>
    </xf>
    <xf numFmtId="0" fontId="0" fillId="0" borderId="27" xfId="0" applyBorder="1" applyAlignment="1">
      <alignment horizontal="center" vertical="center" wrapText="1"/>
    </xf>
    <xf numFmtId="0" fontId="0" fillId="0" borderId="74" xfId="0" applyBorder="1" applyAlignment="1">
      <alignment vertical="center" wrapText="1"/>
    </xf>
    <xf numFmtId="0" fontId="0" fillId="0" borderId="16" xfId="0" applyBorder="1" applyAlignment="1">
      <alignment vertical="center" wrapText="1"/>
    </xf>
    <xf numFmtId="0" fontId="21" fillId="2" borderId="102" xfId="0" applyFont="1" applyFill="1" applyBorder="1" applyAlignment="1" applyProtection="1">
      <alignment vertical="center" wrapText="1"/>
      <protection locked="0"/>
    </xf>
    <xf numFmtId="0" fontId="21" fillId="2" borderId="24" xfId="0" applyFont="1" applyFill="1" applyBorder="1" applyAlignment="1" applyProtection="1">
      <alignment vertical="center" wrapText="1"/>
      <protection locked="0"/>
    </xf>
    <xf numFmtId="0" fontId="21" fillId="2" borderId="99" xfId="0" applyFont="1" applyFill="1" applyBorder="1" applyAlignment="1" applyProtection="1">
      <alignment vertical="center" wrapText="1"/>
      <protection locked="0"/>
    </xf>
    <xf numFmtId="0" fontId="21" fillId="2" borderId="11" xfId="0" applyFont="1" applyFill="1" applyBorder="1" applyAlignment="1" applyProtection="1">
      <alignment vertical="center" wrapText="1"/>
      <protection locked="0"/>
    </xf>
    <xf numFmtId="0" fontId="21" fillId="2" borderId="0" xfId="0" applyFont="1" applyFill="1" applyAlignment="1" applyProtection="1">
      <alignment vertical="center" wrapText="1"/>
      <protection locked="0"/>
    </xf>
    <xf numFmtId="0" fontId="21" fillId="2" borderId="52" xfId="0" applyFont="1" applyFill="1" applyBorder="1" applyAlignment="1" applyProtection="1">
      <alignment vertical="center" wrapText="1"/>
      <protection locked="0"/>
    </xf>
    <xf numFmtId="0" fontId="21" fillId="2" borderId="67" xfId="0" applyFont="1" applyFill="1" applyBorder="1" applyAlignment="1" applyProtection="1">
      <alignment vertical="center" wrapText="1"/>
      <protection locked="0"/>
    </xf>
    <xf numFmtId="0" fontId="21" fillId="2" borderId="18" xfId="0" applyFont="1" applyFill="1" applyBorder="1" applyAlignment="1" applyProtection="1">
      <alignment vertical="center" wrapText="1"/>
      <protection locked="0"/>
    </xf>
    <xf numFmtId="0" fontId="21" fillId="2" borderId="53" xfId="0" applyFont="1" applyFill="1" applyBorder="1" applyAlignment="1" applyProtection="1">
      <alignment vertical="center" wrapText="1"/>
      <protection locked="0"/>
    </xf>
    <xf numFmtId="0" fontId="21" fillId="0" borderId="23" xfId="0" applyFont="1"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89" xfId="0" applyBorder="1" applyAlignment="1">
      <alignment horizontal="center" vertical="center"/>
    </xf>
    <xf numFmtId="0" fontId="0" fillId="0" borderId="37" xfId="0" applyBorder="1" applyAlignment="1">
      <alignment horizontal="center" vertical="center" wrapText="1"/>
    </xf>
    <xf numFmtId="0" fontId="21" fillId="0" borderId="89" xfId="0" applyFont="1" applyBorder="1" applyAlignment="1">
      <alignment vertical="center"/>
    </xf>
    <xf numFmtId="0" fontId="8" fillId="0" borderId="98" xfId="0" applyFont="1" applyBorder="1" applyAlignment="1">
      <alignment horizontal="center" vertical="center" wrapText="1"/>
    </xf>
    <xf numFmtId="0" fontId="8" fillId="0" borderId="104" xfId="0" applyFont="1" applyBorder="1" applyAlignment="1">
      <alignment horizontal="center" vertical="center" wrapText="1"/>
    </xf>
    <xf numFmtId="0" fontId="2" fillId="0" borderId="0" xfId="0" applyFont="1" applyAlignment="1">
      <alignment horizontal="left" vertical="center"/>
    </xf>
    <xf numFmtId="0" fontId="19" fillId="0" borderId="6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63" xfId="1" applyFill="1" applyBorder="1" applyAlignment="1" applyProtection="1">
      <alignment horizontal="right" vertical="center" wrapText="1"/>
    </xf>
    <xf numFmtId="0" fontId="5" fillId="0" borderId="17" xfId="1" applyFill="1" applyBorder="1" applyAlignment="1" applyProtection="1">
      <alignment horizontal="right" vertical="center" wrapText="1"/>
    </xf>
    <xf numFmtId="0" fontId="5" fillId="0" borderId="17" xfId="1" applyFill="1" applyBorder="1" applyAlignment="1" applyProtection="1">
      <alignment horizontal="left" vertical="center" wrapText="1"/>
    </xf>
    <xf numFmtId="0" fontId="5" fillId="0" borderId="8" xfId="1" applyFill="1" applyBorder="1" applyAlignment="1" applyProtection="1">
      <alignment horizontal="left" vertical="center" wrapText="1"/>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9" fillId="0" borderId="63" xfId="0" applyFont="1" applyBorder="1" applyAlignment="1">
      <alignment horizontal="center" vertical="center"/>
    </xf>
    <xf numFmtId="0" fontId="19" fillId="0" borderId="127" xfId="0" applyFont="1" applyBorder="1" applyAlignment="1">
      <alignment horizontal="center" vertical="center"/>
    </xf>
    <xf numFmtId="185" fontId="19" fillId="0" borderId="78" xfId="0" applyNumberFormat="1" applyFont="1" applyBorder="1" applyAlignment="1">
      <alignment horizontal="center" vertical="center"/>
    </xf>
    <xf numFmtId="185" fontId="0" fillId="0" borderId="79" xfId="0" applyNumberFormat="1" applyBorder="1" applyAlignment="1">
      <alignment horizontal="center" vertical="center"/>
    </xf>
    <xf numFmtId="186" fontId="19" fillId="0" borderId="78" xfId="0" applyNumberFormat="1" applyFont="1" applyBorder="1" applyAlignment="1">
      <alignment horizontal="center" vertical="center"/>
    </xf>
    <xf numFmtId="186" fontId="0" fillId="0" borderId="79" xfId="0" applyNumberFormat="1" applyBorder="1" applyAlignment="1">
      <alignment horizontal="center" vertical="center"/>
    </xf>
    <xf numFmtId="0" fontId="19" fillId="0" borderId="76" xfId="0" applyFont="1" applyBorder="1" applyAlignment="1">
      <alignment horizontal="center" vertical="center" wrapText="1" shrinkToFit="1"/>
    </xf>
    <xf numFmtId="0" fontId="19" fillId="0" borderId="77" xfId="0" applyFont="1" applyBorder="1" applyAlignment="1">
      <alignment horizontal="center" vertical="center" wrapText="1" shrinkToFit="1"/>
    </xf>
    <xf numFmtId="0" fontId="19" fillId="0" borderId="75" xfId="0" applyFont="1" applyBorder="1" applyAlignment="1">
      <alignment horizontal="center" vertical="center" wrapText="1" shrinkToFi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79" xfId="0" applyFont="1" applyBorder="1" applyAlignment="1">
      <alignment horizontal="center" vertical="center"/>
    </xf>
    <xf numFmtId="0" fontId="19" fillId="0" borderId="46" xfId="0" applyFont="1" applyBorder="1" applyAlignment="1">
      <alignment horizontal="center" vertical="center"/>
    </xf>
    <xf numFmtId="0" fontId="19" fillId="0" borderId="15" xfId="0" applyFont="1" applyBorder="1" applyAlignment="1">
      <alignment horizontal="center" vertical="center"/>
    </xf>
    <xf numFmtId="0" fontId="19" fillId="0" borderId="126" xfId="0" applyFont="1" applyBorder="1" applyAlignment="1">
      <alignment horizontal="center" vertical="center"/>
    </xf>
    <xf numFmtId="0" fontId="19" fillId="0" borderId="133" xfId="0" applyFont="1" applyBorder="1" applyAlignment="1">
      <alignment horizontal="center" vertical="center" wrapText="1" shrinkToFit="1"/>
    </xf>
    <xf numFmtId="0" fontId="19" fillId="0" borderId="134" xfId="0" applyFont="1" applyBorder="1" applyAlignment="1">
      <alignment horizontal="center" vertical="center" wrapText="1" shrinkToFit="1"/>
    </xf>
    <xf numFmtId="0" fontId="19" fillId="0" borderId="135" xfId="0" applyFont="1" applyBorder="1" applyAlignment="1">
      <alignment horizontal="center" vertical="center" wrapText="1" shrinkToFit="1"/>
    </xf>
    <xf numFmtId="0" fontId="19" fillId="4" borderId="0" xfId="0" applyFont="1" applyFill="1" applyAlignment="1">
      <alignment horizontal="left"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2"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46"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7" fillId="0" borderId="63"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19" fillId="0" borderId="59" xfId="0" applyFont="1" applyBorder="1" applyAlignment="1">
      <alignment horizontal="center" vertical="center"/>
    </xf>
    <xf numFmtId="0" fontId="19" fillId="0" borderId="97" xfId="0" applyFont="1" applyBorder="1" applyAlignment="1">
      <alignment horizontal="center" vertical="center"/>
    </xf>
    <xf numFmtId="0" fontId="19" fillId="0" borderId="84" xfId="0" applyFont="1" applyBorder="1" applyAlignment="1">
      <alignment horizontal="center" vertical="center"/>
    </xf>
    <xf numFmtId="185" fontId="19" fillId="0" borderId="63" xfId="0" applyNumberFormat="1" applyFont="1" applyBorder="1" applyAlignment="1">
      <alignment horizontal="center" vertical="center"/>
    </xf>
    <xf numFmtId="185" fontId="0" fillId="0" borderId="17" xfId="0" applyNumberFormat="1" applyBorder="1" applyAlignment="1">
      <alignment horizontal="center" vertical="center"/>
    </xf>
    <xf numFmtId="186" fontId="19" fillId="0" borderId="17" xfId="0" applyNumberFormat="1" applyFont="1" applyBorder="1" applyAlignment="1">
      <alignment horizontal="center" vertical="center"/>
    </xf>
    <xf numFmtId="186" fontId="0" fillId="0" borderId="8" xfId="0" applyNumberFormat="1" applyBorder="1" applyAlignment="1">
      <alignment horizontal="center" vertical="center"/>
    </xf>
    <xf numFmtId="0" fontId="7" fillId="0" borderId="9" xfId="0" applyFont="1" applyBorder="1" applyAlignment="1">
      <alignment horizontal="center" wrapText="1"/>
    </xf>
    <xf numFmtId="0" fontId="7" fillId="0" borderId="27" xfId="0" applyFont="1" applyBorder="1" applyAlignment="1">
      <alignment horizontal="center" wrapText="1"/>
    </xf>
    <xf numFmtId="0" fontId="22" fillId="0" borderId="18" xfId="0" applyFont="1" applyBorder="1" applyAlignment="1">
      <alignment horizontal="center" vertical="center"/>
    </xf>
    <xf numFmtId="0" fontId="14" fillId="0" borderId="0" xfId="0" applyFont="1" applyAlignment="1">
      <alignment horizontal="center"/>
    </xf>
  </cellXfs>
  <cellStyles count="6">
    <cellStyle name="ハイパーリンク" xfId="1" builtinId="8"/>
    <cellStyle name="桁区切り" xfId="2" builtinId="6"/>
    <cellStyle name="標準" xfId="0" builtinId="0"/>
    <cellStyle name="標準 2" xfId="5" xr:uid="{0D426E32-EF9B-4736-9DC8-4CB62FE3B37C}"/>
    <cellStyle name="標準_Sheet1" xfId="3" xr:uid="{00000000-0005-0000-0000-000003000000}"/>
    <cellStyle name="標準_yoshiki4" xfId="4" xr:uid="{00000000-0005-0000-0000-000004000000}"/>
  </cellStyles>
  <dxfs count="34">
    <dxf>
      <fill>
        <patternFill>
          <bgColor rgb="FFFFFF00"/>
        </patternFill>
      </fill>
    </dxf>
    <dxf>
      <font>
        <b/>
        <i val="0"/>
        <color rgb="FFFF0000"/>
      </font>
    </dxf>
    <dxf>
      <font>
        <b/>
        <i val="0"/>
        <color rgb="FFFF0000"/>
      </font>
    </dxf>
    <dxf>
      <font>
        <b/>
        <i val="0"/>
        <color rgb="FFFF0000"/>
      </font>
    </dxf>
    <dxf>
      <font>
        <b/>
        <i val="0"/>
        <color rgb="FFFF0000"/>
      </font>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patternType="solid">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s>
  <tableStyles count="0" defaultTableStyle="TableStyleMedium9" defaultPivotStyle="PivotStyleLight16"/>
  <colors>
    <mruColors>
      <color rgb="FFFFFFCC"/>
      <color rgb="FFFFFF99"/>
      <color rgb="FFCC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226695</xdr:colOff>
      <xdr:row>18</xdr:row>
      <xdr:rowOff>236220</xdr:rowOff>
    </xdr:from>
    <xdr:to>
      <xdr:col>1</xdr:col>
      <xdr:colOff>220980</xdr:colOff>
      <xdr:row>19</xdr:row>
      <xdr:rowOff>45720</xdr:rowOff>
    </xdr:to>
    <xdr:sp macro="" textlink="">
      <xdr:nvSpPr>
        <xdr:cNvPr id="2" name="テキスト ボックス 1">
          <a:extLst>
            <a:ext uri="{FF2B5EF4-FFF2-40B4-BE49-F238E27FC236}">
              <a16:creationId xmlns:a16="http://schemas.microsoft.com/office/drawing/2014/main" id="{7D4F71D6-D276-8C0A-0206-9EDBA7F95BDD}"/>
            </a:ext>
          </a:extLst>
        </xdr:cNvPr>
        <xdr:cNvSpPr txBox="1"/>
      </xdr:nvSpPr>
      <xdr:spPr>
        <a:xfrm>
          <a:off x="226695" y="6675120"/>
          <a:ext cx="384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30</a:t>
          </a:r>
          <a:endParaRPr kumimoji="1" lang="ja-JP" altLang="en-US" sz="1100" kern="1200"/>
        </a:p>
      </xdr:txBody>
    </xdr:sp>
    <xdr:clientData/>
  </xdr:twoCellAnchor>
  <xdr:twoCellAnchor>
    <xdr:from>
      <xdr:col>0</xdr:col>
      <xdr:colOff>139065</xdr:colOff>
      <xdr:row>22</xdr:row>
      <xdr:rowOff>228600</xdr:rowOff>
    </xdr:from>
    <xdr:to>
      <xdr:col>1</xdr:col>
      <xdr:colOff>142875</xdr:colOff>
      <xdr:row>23</xdr:row>
      <xdr:rowOff>38100</xdr:rowOff>
    </xdr:to>
    <xdr:sp macro="" textlink="">
      <xdr:nvSpPr>
        <xdr:cNvPr id="4" name="テキスト ボックス 3">
          <a:extLst>
            <a:ext uri="{FF2B5EF4-FFF2-40B4-BE49-F238E27FC236}">
              <a16:creationId xmlns:a16="http://schemas.microsoft.com/office/drawing/2014/main" id="{B1259778-12A5-4188-B430-7ABA9A679522}"/>
            </a:ext>
          </a:extLst>
        </xdr:cNvPr>
        <xdr:cNvSpPr txBox="1"/>
      </xdr:nvSpPr>
      <xdr:spPr>
        <a:xfrm>
          <a:off x="139065" y="8496300"/>
          <a:ext cx="39433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11</a:t>
          </a: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596265</xdr:colOff>
      <xdr:row>0</xdr:row>
      <xdr:rowOff>148590</xdr:rowOff>
    </xdr:from>
    <xdr:to>
      <xdr:col>10</xdr:col>
      <xdr:colOff>15240</xdr:colOff>
      <xdr:row>4</xdr:row>
      <xdr:rowOff>95250</xdr:rowOff>
    </xdr:to>
    <xdr:sp macro="" textlink="">
      <xdr:nvSpPr>
        <xdr:cNvPr id="40" name="テキスト ボックス 39">
          <a:extLst>
            <a:ext uri="{FF2B5EF4-FFF2-40B4-BE49-F238E27FC236}">
              <a16:creationId xmlns:a16="http://schemas.microsoft.com/office/drawing/2014/main" id="{CF38A85D-4418-63A7-5291-A9BC0C1B2F55}"/>
            </a:ext>
          </a:extLst>
        </xdr:cNvPr>
        <xdr:cNvSpPr txBox="1"/>
      </xdr:nvSpPr>
      <xdr:spPr>
        <a:xfrm>
          <a:off x="4253865" y="148590"/>
          <a:ext cx="1857375" cy="632460"/>
        </a:xfrm>
        <a:prstGeom prst="round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kern="1200">
              <a:latin typeface="メイリオ" panose="020B0604030504040204" pitchFamily="50" charset="-128"/>
              <a:ea typeface="メイリオ" panose="020B0604030504040204" pitchFamily="50" charset="-128"/>
            </a:rPr>
            <a:t>車検証対応図</a:t>
          </a:r>
        </a:p>
      </xdr:txBody>
    </xdr:sp>
    <xdr:clientData/>
  </xdr:twoCellAnchor>
  <xdr:twoCellAnchor editAs="oneCell">
    <xdr:from>
      <xdr:col>0</xdr:col>
      <xdr:colOff>276225</xdr:colOff>
      <xdr:row>5</xdr:row>
      <xdr:rowOff>38100</xdr:rowOff>
    </xdr:from>
    <xdr:to>
      <xdr:col>18</xdr:col>
      <xdr:colOff>28575</xdr:colOff>
      <xdr:row>57</xdr:row>
      <xdr:rowOff>95250</xdr:rowOff>
    </xdr:to>
    <xdr:pic>
      <xdr:nvPicPr>
        <xdr:cNvPr id="3" name="図 2">
          <a:extLst>
            <a:ext uri="{FF2B5EF4-FFF2-40B4-BE49-F238E27FC236}">
              <a16:creationId xmlns:a16="http://schemas.microsoft.com/office/drawing/2014/main" id="{3D4F2AFD-4603-4AF3-4937-4AEC93D02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895350"/>
          <a:ext cx="10725150" cy="897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jourei_houkoku10-200_h18-h22_h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HP&#26696;\jourei_houkoku100-5000_h18-h22_h21.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DOCUME~1\taiki\LOCALS~1\Temp\(&#20013;&#22806;&#32232;&#38598;)v1.03&#33258;&#21205;&#36554;&#29872;&#22659;&#31649;&#29702;&#23455;&#32318;&#22577;&#21578;(10&#20107;&#26989;&#25152;200&#21488;&#29992;).zip%20&#12398;&#19968;&#26178;&#12487;&#12451;&#12524;&#12463;&#12488;&#12522;%201\(&#20013;&#22806;&#32232;&#38598;)v1.02&#33258;&#21205;&#36554;&#20351;&#29992;&#31649;&#29702;&#29366;&#27841;&#22577;&#21578;(150&#20107;&#26989;&#22580;1000&#21488;&#29992;).xls?8C8A394B" TargetMode="External"/><Relationship Id="rId1" Type="http://schemas.openxmlformats.org/officeDocument/2006/relationships/externalLinkPath" Target="file:///\\8C8A394B\(&#20013;&#22806;&#32232;&#38598;)v1.02&#33258;&#21205;&#36554;&#20351;&#29992;&#31649;&#29702;&#29366;&#27841;&#22577;&#21578;(150&#20107;&#26989;&#22580;1000&#21488;&#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所"/>
      <sheetName val="実績排出量"/>
      <sheetName val="実績代替"/>
      <sheetName val="実績措置"/>
      <sheetName val="排出係数"/>
    </sheetNames>
    <sheetDataSet>
      <sheetData sheetId="0"/>
      <sheetData sheetId="1"/>
      <sheetData sheetId="2"/>
      <sheetData sheetId="3">
        <row r="16">
          <cell r="AM16" t="str">
            <v>114</v>
          </cell>
        </row>
        <row r="17">
          <cell r="AM17" t="str">
            <v>114</v>
          </cell>
          <cell r="CF17" t="str">
            <v>普通貨物</v>
          </cell>
        </row>
        <row r="18">
          <cell r="AM18" t="str">
            <v>114</v>
          </cell>
          <cell r="CF18" t="str">
            <v>バス</v>
          </cell>
        </row>
        <row r="19">
          <cell r="AM19" t="str">
            <v>114</v>
          </cell>
          <cell r="CF19" t="str">
            <v>乗用</v>
          </cell>
        </row>
        <row r="20">
          <cell r="AM20" t="str">
            <v>114</v>
          </cell>
          <cell r="CF20" t="str">
            <v>小型貨物</v>
          </cell>
        </row>
        <row r="21">
          <cell r="AM21" t="str">
            <v>114</v>
          </cell>
          <cell r="CF21" t="str">
            <v>特種</v>
          </cell>
        </row>
        <row r="22">
          <cell r="AM22" t="str">
            <v>190</v>
          </cell>
          <cell r="CF22" t="str">
            <v>特殊</v>
          </cell>
        </row>
        <row r="23">
          <cell r="AM23" t="str">
            <v xml:space="preserve"> </v>
          </cell>
        </row>
        <row r="24">
          <cell r="AM24" t="str">
            <v xml:space="preserve"> </v>
          </cell>
        </row>
        <row r="25">
          <cell r="AM25" t="str">
            <v xml:space="preserve"> </v>
          </cell>
        </row>
        <row r="26">
          <cell r="AM26" t="str">
            <v xml:space="preserve"> </v>
          </cell>
        </row>
        <row r="27">
          <cell r="AM27" t="str">
            <v xml:space="preserve"> </v>
          </cell>
        </row>
        <row r="28">
          <cell r="AM28" t="str">
            <v xml:space="preserve"> </v>
          </cell>
        </row>
        <row r="29">
          <cell r="AM29" t="str">
            <v xml:space="preserve"> </v>
          </cell>
        </row>
        <row r="30">
          <cell r="AM30" t="str">
            <v xml:space="preserve"> </v>
          </cell>
        </row>
        <row r="31">
          <cell r="AM31" t="str">
            <v xml:space="preserve"> </v>
          </cell>
        </row>
        <row r="32">
          <cell r="AM32" t="str">
            <v xml:space="preserve"> </v>
          </cell>
        </row>
        <row r="33">
          <cell r="AM33" t="str">
            <v xml:space="preserve"> </v>
          </cell>
        </row>
        <row r="34">
          <cell r="AM34" t="str">
            <v xml:space="preserve"> </v>
          </cell>
        </row>
        <row r="35">
          <cell r="AM35" t="str">
            <v xml:space="preserve"> </v>
          </cell>
        </row>
        <row r="36">
          <cell r="AM36" t="str">
            <v xml:space="preserve"> </v>
          </cell>
        </row>
        <row r="37">
          <cell r="AM37" t="str">
            <v xml:space="preserve"> </v>
          </cell>
        </row>
        <row r="38">
          <cell r="AM38" t="str">
            <v xml:space="preserve"> </v>
          </cell>
        </row>
        <row r="39">
          <cell r="AM39" t="str">
            <v xml:space="preserve"> </v>
          </cell>
        </row>
        <row r="40">
          <cell r="AM40" t="str">
            <v xml:space="preserve"> </v>
          </cell>
        </row>
        <row r="41">
          <cell r="AM41" t="str">
            <v xml:space="preserve"> </v>
          </cell>
        </row>
        <row r="42">
          <cell r="AM42" t="str">
            <v xml:space="preserve"> </v>
          </cell>
        </row>
        <row r="43">
          <cell r="AM43" t="str">
            <v xml:space="preserve"> </v>
          </cell>
        </row>
        <row r="44">
          <cell r="AM44" t="str">
            <v xml:space="preserve"> </v>
          </cell>
        </row>
        <row r="45">
          <cell r="AM45" t="str">
            <v xml:space="preserve"> </v>
          </cell>
        </row>
        <row r="46">
          <cell r="AM46" t="str">
            <v xml:space="preserve"> </v>
          </cell>
        </row>
        <row r="47">
          <cell r="AM47" t="str">
            <v xml:space="preserve"> </v>
          </cell>
        </row>
        <row r="48">
          <cell r="AM48" t="str">
            <v xml:space="preserve"> </v>
          </cell>
        </row>
        <row r="49">
          <cell r="AM49" t="str">
            <v xml:space="preserve"> </v>
          </cell>
        </row>
        <row r="50">
          <cell r="AM50" t="str">
            <v xml:space="preserve"> </v>
          </cell>
        </row>
        <row r="51">
          <cell r="AM51" t="str">
            <v xml:space="preserve"> </v>
          </cell>
        </row>
        <row r="52">
          <cell r="AM52" t="str">
            <v xml:space="preserve"> </v>
          </cell>
        </row>
        <row r="53">
          <cell r="AM53" t="str">
            <v xml:space="preserve"> </v>
          </cell>
        </row>
        <row r="54">
          <cell r="AM54" t="str">
            <v xml:space="preserve"> </v>
          </cell>
        </row>
        <row r="55">
          <cell r="AM55" t="str">
            <v xml:space="preserve"> </v>
          </cell>
        </row>
        <row r="56">
          <cell r="AM56" t="str">
            <v xml:space="preserve"> </v>
          </cell>
        </row>
        <row r="57">
          <cell r="AM57" t="str">
            <v xml:space="preserve"> </v>
          </cell>
        </row>
        <row r="58">
          <cell r="AM58" t="str">
            <v xml:space="preserve"> </v>
          </cell>
        </row>
        <row r="59">
          <cell r="AM59" t="str">
            <v xml:space="preserve"> </v>
          </cell>
        </row>
        <row r="60">
          <cell r="AM60" t="str">
            <v xml:space="preserve"> </v>
          </cell>
        </row>
        <row r="61">
          <cell r="AM61" t="str">
            <v xml:space="preserve"> </v>
          </cell>
        </row>
        <row r="62">
          <cell r="AM62" t="str">
            <v xml:space="preserve"> </v>
          </cell>
        </row>
        <row r="63">
          <cell r="AM63" t="str">
            <v xml:space="preserve"> </v>
          </cell>
        </row>
        <row r="64">
          <cell r="AM64" t="str">
            <v xml:space="preserve"> </v>
          </cell>
        </row>
        <row r="65">
          <cell r="AM65" t="str">
            <v xml:space="preserve"> </v>
          </cell>
        </row>
        <row r="66">
          <cell r="AM66" t="str">
            <v xml:space="preserve"> </v>
          </cell>
        </row>
        <row r="67">
          <cell r="AM67" t="str">
            <v xml:space="preserve"> </v>
          </cell>
        </row>
        <row r="68">
          <cell r="AM68" t="str">
            <v xml:space="preserve"> </v>
          </cell>
        </row>
        <row r="69">
          <cell r="AM69" t="str">
            <v xml:space="preserve"> </v>
          </cell>
        </row>
        <row r="70">
          <cell r="AM70" t="str">
            <v xml:space="preserve"> </v>
          </cell>
        </row>
        <row r="71">
          <cell r="AM71" t="str">
            <v xml:space="preserve"> </v>
          </cell>
        </row>
        <row r="72">
          <cell r="AM72" t="str">
            <v xml:space="preserve"> </v>
          </cell>
        </row>
        <row r="73">
          <cell r="AM73" t="str">
            <v xml:space="preserve"> </v>
          </cell>
        </row>
        <row r="74">
          <cell r="AM74" t="str">
            <v xml:space="preserve"> </v>
          </cell>
        </row>
        <row r="75">
          <cell r="AM75" t="str">
            <v xml:space="preserve"> </v>
          </cell>
        </row>
        <row r="76">
          <cell r="AM76" t="str">
            <v xml:space="preserve"> </v>
          </cell>
        </row>
        <row r="77">
          <cell r="AM77" t="str">
            <v xml:space="preserve"> </v>
          </cell>
        </row>
        <row r="78">
          <cell r="AM78" t="str">
            <v xml:space="preserve"> </v>
          </cell>
        </row>
        <row r="79">
          <cell r="AM79" t="str">
            <v xml:space="preserve"> </v>
          </cell>
        </row>
        <row r="80">
          <cell r="AM80" t="str">
            <v xml:space="preserve"> </v>
          </cell>
        </row>
        <row r="81">
          <cell r="AM81" t="str">
            <v xml:space="preserve"> </v>
          </cell>
        </row>
        <row r="82">
          <cell r="AM82" t="str">
            <v xml:space="preserve"> </v>
          </cell>
        </row>
        <row r="83">
          <cell r="AM83" t="str">
            <v xml:space="preserve"> </v>
          </cell>
        </row>
        <row r="84">
          <cell r="AM84" t="str">
            <v xml:space="preserve"> </v>
          </cell>
        </row>
        <row r="85">
          <cell r="AM85" t="str">
            <v xml:space="preserve"> </v>
          </cell>
        </row>
        <row r="86">
          <cell r="AM86" t="str">
            <v xml:space="preserve"> </v>
          </cell>
        </row>
        <row r="87">
          <cell r="AM87" t="str">
            <v xml:space="preserve"> </v>
          </cell>
        </row>
        <row r="88">
          <cell r="AM88" t="str">
            <v xml:space="preserve"> </v>
          </cell>
        </row>
        <row r="89">
          <cell r="AM89" t="str">
            <v xml:space="preserve"> </v>
          </cell>
        </row>
        <row r="90">
          <cell r="AM90" t="str">
            <v xml:space="preserve"> </v>
          </cell>
        </row>
        <row r="91">
          <cell r="AM91" t="str">
            <v xml:space="preserve"> </v>
          </cell>
        </row>
        <row r="92">
          <cell r="AM92" t="str">
            <v xml:space="preserve"> </v>
          </cell>
        </row>
        <row r="93">
          <cell r="AM93" t="str">
            <v xml:space="preserve"> </v>
          </cell>
        </row>
        <row r="94">
          <cell r="AM94" t="str">
            <v xml:space="preserve"> </v>
          </cell>
        </row>
        <row r="95">
          <cell r="AM95" t="str">
            <v xml:space="preserve"> </v>
          </cell>
        </row>
        <row r="96">
          <cell r="AM96" t="str">
            <v xml:space="preserve"> </v>
          </cell>
        </row>
        <row r="97">
          <cell r="AM97" t="str">
            <v xml:space="preserve"> </v>
          </cell>
        </row>
        <row r="98">
          <cell r="AM98" t="str">
            <v xml:space="preserve"> </v>
          </cell>
        </row>
        <row r="99">
          <cell r="AM99" t="str">
            <v xml:space="preserve"> </v>
          </cell>
        </row>
        <row r="100">
          <cell r="AM100" t="str">
            <v xml:space="preserve"> </v>
          </cell>
        </row>
        <row r="101">
          <cell r="AM101" t="str">
            <v xml:space="preserve"> </v>
          </cell>
        </row>
        <row r="102">
          <cell r="AM102" t="str">
            <v xml:space="preserve"> </v>
          </cell>
        </row>
        <row r="103">
          <cell r="AM103" t="str">
            <v xml:space="preserve"> </v>
          </cell>
        </row>
        <row r="104">
          <cell r="AM104" t="str">
            <v xml:space="preserve"> </v>
          </cell>
        </row>
        <row r="105">
          <cell r="AM105" t="str">
            <v xml:space="preserve"> </v>
          </cell>
        </row>
        <row r="106">
          <cell r="AM106" t="str">
            <v xml:space="preserve"> </v>
          </cell>
        </row>
        <row r="107">
          <cell r="AM107" t="str">
            <v xml:space="preserve"> </v>
          </cell>
        </row>
        <row r="108">
          <cell r="AM108" t="str">
            <v xml:space="preserve"> </v>
          </cell>
        </row>
        <row r="109">
          <cell r="AM109" t="str">
            <v xml:space="preserve"> </v>
          </cell>
        </row>
        <row r="110">
          <cell r="AM110" t="str">
            <v xml:space="preserve"> </v>
          </cell>
        </row>
        <row r="111">
          <cell r="AM111" t="str">
            <v xml:space="preserve"> </v>
          </cell>
        </row>
        <row r="112">
          <cell r="AM112" t="str">
            <v xml:space="preserve"> </v>
          </cell>
        </row>
        <row r="113">
          <cell r="AM113" t="str">
            <v xml:space="preserve"> </v>
          </cell>
        </row>
        <row r="114">
          <cell r="AM114" t="str">
            <v xml:space="preserve"> </v>
          </cell>
        </row>
        <row r="115">
          <cell r="AM115" t="str">
            <v xml:space="preserve"> </v>
          </cell>
        </row>
        <row r="116">
          <cell r="AM116" t="str">
            <v xml:space="preserve"> </v>
          </cell>
        </row>
        <row r="117">
          <cell r="AM117" t="str">
            <v xml:space="preserve"> </v>
          </cell>
        </row>
        <row r="118">
          <cell r="AM118" t="str">
            <v xml:space="preserve"> </v>
          </cell>
        </row>
        <row r="119">
          <cell r="AM119" t="str">
            <v xml:space="preserve"> </v>
          </cell>
        </row>
        <row r="120">
          <cell r="AM120" t="str">
            <v xml:space="preserve"> </v>
          </cell>
        </row>
        <row r="121">
          <cell r="AM121" t="str">
            <v xml:space="preserve"> </v>
          </cell>
        </row>
        <row r="122">
          <cell r="AM122" t="str">
            <v xml:space="preserve"> </v>
          </cell>
        </row>
        <row r="123">
          <cell r="AM123" t="str">
            <v xml:space="preserve"> </v>
          </cell>
        </row>
        <row r="124">
          <cell r="AM124" t="str">
            <v xml:space="preserve"> </v>
          </cell>
        </row>
        <row r="125">
          <cell r="AM125" t="str">
            <v xml:space="preserve"> </v>
          </cell>
        </row>
        <row r="126">
          <cell r="AM126" t="str">
            <v xml:space="preserve"> </v>
          </cell>
        </row>
        <row r="127">
          <cell r="AM127" t="str">
            <v xml:space="preserve"> </v>
          </cell>
        </row>
        <row r="128">
          <cell r="AM128" t="str">
            <v xml:space="preserve"> </v>
          </cell>
        </row>
        <row r="129">
          <cell r="AM129" t="str">
            <v xml:space="preserve"> </v>
          </cell>
        </row>
        <row r="130">
          <cell r="AM130" t="str">
            <v xml:space="preserve"> </v>
          </cell>
        </row>
        <row r="131">
          <cell r="AM131" t="str">
            <v xml:space="preserve"> </v>
          </cell>
        </row>
        <row r="132">
          <cell r="AM132" t="str">
            <v xml:space="preserve"> </v>
          </cell>
        </row>
        <row r="133">
          <cell r="AM133" t="str">
            <v xml:space="preserve"> </v>
          </cell>
        </row>
        <row r="134">
          <cell r="AM134" t="str">
            <v xml:space="preserve"> </v>
          </cell>
        </row>
        <row r="135">
          <cell r="AM135" t="str">
            <v xml:space="preserve"> </v>
          </cell>
        </row>
        <row r="136">
          <cell r="AM136" t="str">
            <v xml:space="preserve"> </v>
          </cell>
        </row>
        <row r="137">
          <cell r="AM137" t="str">
            <v xml:space="preserve"> </v>
          </cell>
        </row>
        <row r="138">
          <cell r="AM138" t="str">
            <v xml:space="preserve"> </v>
          </cell>
        </row>
        <row r="139">
          <cell r="AM139" t="str">
            <v xml:space="preserve"> </v>
          </cell>
        </row>
        <row r="140">
          <cell r="AM140" t="str">
            <v xml:space="preserve"> </v>
          </cell>
        </row>
        <row r="141">
          <cell r="AM141" t="str">
            <v xml:space="preserve"> </v>
          </cell>
        </row>
        <row r="142">
          <cell r="AM142" t="str">
            <v xml:space="preserve"> </v>
          </cell>
        </row>
        <row r="143">
          <cell r="AM143" t="str">
            <v xml:space="preserve"> </v>
          </cell>
        </row>
        <row r="144">
          <cell r="AM144" t="str">
            <v xml:space="preserve"> </v>
          </cell>
        </row>
        <row r="145">
          <cell r="AM145" t="str">
            <v xml:space="preserve"> </v>
          </cell>
        </row>
        <row r="146">
          <cell r="AM146" t="str">
            <v xml:space="preserve"> </v>
          </cell>
        </row>
        <row r="147">
          <cell r="AM147" t="str">
            <v xml:space="preserve"> </v>
          </cell>
        </row>
        <row r="148">
          <cell r="AM148" t="str">
            <v xml:space="preserve"> </v>
          </cell>
        </row>
        <row r="149">
          <cell r="AM149" t="str">
            <v xml:space="preserve"> </v>
          </cell>
        </row>
        <row r="150">
          <cell r="AM150" t="str">
            <v xml:space="preserve"> </v>
          </cell>
        </row>
        <row r="151">
          <cell r="AM151" t="str">
            <v xml:space="preserve"> </v>
          </cell>
        </row>
        <row r="152">
          <cell r="AM152" t="str">
            <v xml:space="preserve"> </v>
          </cell>
        </row>
        <row r="153">
          <cell r="AM153" t="str">
            <v xml:space="preserve"> </v>
          </cell>
        </row>
        <row r="154">
          <cell r="AM154" t="str">
            <v xml:space="preserve"> </v>
          </cell>
        </row>
        <row r="155">
          <cell r="AM155" t="str">
            <v xml:space="preserve"> </v>
          </cell>
        </row>
        <row r="156">
          <cell r="AM156" t="str">
            <v xml:space="preserve"> </v>
          </cell>
        </row>
        <row r="157">
          <cell r="AM157" t="str">
            <v xml:space="preserve"> </v>
          </cell>
        </row>
        <row r="158">
          <cell r="AM158" t="str">
            <v xml:space="preserve"> </v>
          </cell>
        </row>
        <row r="159">
          <cell r="AM159" t="str">
            <v xml:space="preserve"> </v>
          </cell>
        </row>
        <row r="160">
          <cell r="AM160" t="str">
            <v xml:space="preserve"> </v>
          </cell>
        </row>
        <row r="161">
          <cell r="AM161" t="str">
            <v xml:space="preserve"> </v>
          </cell>
        </row>
        <row r="162">
          <cell r="AM162" t="str">
            <v xml:space="preserve"> </v>
          </cell>
        </row>
        <row r="163">
          <cell r="AM163" t="str">
            <v xml:space="preserve"> </v>
          </cell>
        </row>
        <row r="164">
          <cell r="AM164" t="str">
            <v xml:space="preserve"> </v>
          </cell>
        </row>
        <row r="165">
          <cell r="AM165" t="str">
            <v xml:space="preserve"> </v>
          </cell>
        </row>
        <row r="166">
          <cell r="AM166" t="str">
            <v xml:space="preserve"> </v>
          </cell>
        </row>
        <row r="167">
          <cell r="AM167" t="str">
            <v xml:space="preserve"> </v>
          </cell>
        </row>
        <row r="168">
          <cell r="AM168" t="str">
            <v xml:space="preserve"> </v>
          </cell>
        </row>
        <row r="169">
          <cell r="AM169" t="str">
            <v xml:space="preserve"> </v>
          </cell>
        </row>
        <row r="170">
          <cell r="AM170" t="str">
            <v xml:space="preserve"> </v>
          </cell>
        </row>
        <row r="171">
          <cell r="AM171" t="str">
            <v xml:space="preserve"> </v>
          </cell>
        </row>
        <row r="172">
          <cell r="AM172" t="str">
            <v xml:space="preserve"> </v>
          </cell>
        </row>
        <row r="173">
          <cell r="AM173" t="str">
            <v xml:space="preserve"> </v>
          </cell>
        </row>
        <row r="174">
          <cell r="AM174" t="str">
            <v xml:space="preserve"> </v>
          </cell>
        </row>
        <row r="175">
          <cell r="AM175" t="str">
            <v xml:space="preserve"> </v>
          </cell>
        </row>
        <row r="176">
          <cell r="AM176" t="str">
            <v xml:space="preserve"> </v>
          </cell>
        </row>
        <row r="177">
          <cell r="AM177" t="str">
            <v xml:space="preserve"> </v>
          </cell>
        </row>
        <row r="178">
          <cell r="AM178" t="str">
            <v xml:space="preserve"> </v>
          </cell>
        </row>
        <row r="179">
          <cell r="AM179" t="str">
            <v xml:space="preserve"> </v>
          </cell>
        </row>
        <row r="180">
          <cell r="AM180" t="str">
            <v xml:space="preserve"> </v>
          </cell>
        </row>
        <row r="181">
          <cell r="AM181" t="str">
            <v xml:space="preserve"> </v>
          </cell>
        </row>
        <row r="182">
          <cell r="AM182" t="str">
            <v xml:space="preserve"> </v>
          </cell>
        </row>
        <row r="183">
          <cell r="AM183" t="str">
            <v xml:space="preserve"> </v>
          </cell>
        </row>
        <row r="184">
          <cell r="AM184" t="str">
            <v xml:space="preserve"> </v>
          </cell>
        </row>
        <row r="185">
          <cell r="AM185" t="str">
            <v xml:space="preserve"> </v>
          </cell>
        </row>
        <row r="186">
          <cell r="AM186" t="str">
            <v xml:space="preserve"> </v>
          </cell>
        </row>
        <row r="187">
          <cell r="AM187" t="str">
            <v xml:space="preserve"> </v>
          </cell>
        </row>
        <row r="188">
          <cell r="AM188" t="str">
            <v xml:space="preserve"> </v>
          </cell>
        </row>
        <row r="189">
          <cell r="AM189" t="str">
            <v xml:space="preserve"> </v>
          </cell>
        </row>
        <row r="190">
          <cell r="AM190" t="str">
            <v xml:space="preserve"> </v>
          </cell>
        </row>
        <row r="191">
          <cell r="AM191" t="str">
            <v xml:space="preserve"> </v>
          </cell>
        </row>
        <row r="192">
          <cell r="AM192" t="str">
            <v xml:space="preserve"> </v>
          </cell>
        </row>
        <row r="193">
          <cell r="AM193" t="str">
            <v xml:space="preserve"> </v>
          </cell>
        </row>
        <row r="194">
          <cell r="AM194" t="str">
            <v xml:space="preserve"> </v>
          </cell>
        </row>
        <row r="195">
          <cell r="AM195" t="str">
            <v xml:space="preserve"> </v>
          </cell>
        </row>
        <row r="196">
          <cell r="AM196" t="str">
            <v xml:space="preserve"> </v>
          </cell>
        </row>
        <row r="197">
          <cell r="AM197" t="str">
            <v xml:space="preserve"> </v>
          </cell>
        </row>
        <row r="198">
          <cell r="AM198" t="str">
            <v xml:space="preserve"> </v>
          </cell>
        </row>
        <row r="199">
          <cell r="AM199" t="str">
            <v xml:space="preserve"> </v>
          </cell>
        </row>
        <row r="200">
          <cell r="AM200" t="str">
            <v xml:space="preserve"> </v>
          </cell>
        </row>
        <row r="201">
          <cell r="AM201" t="str">
            <v xml:space="preserve"> </v>
          </cell>
        </row>
        <row r="202">
          <cell r="AM202" t="str">
            <v xml:space="preserve"> </v>
          </cell>
        </row>
        <row r="203">
          <cell r="AM203" t="str">
            <v xml:space="preserve"> </v>
          </cell>
        </row>
        <row r="204">
          <cell r="AM204" t="str">
            <v xml:space="preserve"> </v>
          </cell>
        </row>
        <row r="205">
          <cell r="AM205" t="str">
            <v xml:space="preserve"> </v>
          </cell>
        </row>
        <row r="206">
          <cell r="AM206" t="str">
            <v xml:space="preserve"> </v>
          </cell>
        </row>
        <row r="207">
          <cell r="AM207" t="str">
            <v xml:space="preserve"> </v>
          </cell>
        </row>
        <row r="208">
          <cell r="AM208" t="str">
            <v xml:space="preserve"> </v>
          </cell>
        </row>
        <row r="209">
          <cell r="AM209" t="str">
            <v xml:space="preserve"> </v>
          </cell>
        </row>
        <row r="210">
          <cell r="AM210" t="str">
            <v xml:space="preserve"> </v>
          </cell>
        </row>
        <row r="211">
          <cell r="AM211" t="str">
            <v xml:space="preserve"> </v>
          </cell>
        </row>
        <row r="212">
          <cell r="AM212" t="str">
            <v xml:space="preserve"> </v>
          </cell>
        </row>
        <row r="213">
          <cell r="AM213" t="str">
            <v xml:space="preserve"> </v>
          </cell>
        </row>
        <row r="214">
          <cell r="AM214" t="str">
            <v xml:space="preserve"> </v>
          </cell>
        </row>
        <row r="215">
          <cell r="AM215" t="str">
            <v xml:space="preserve"> </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所"/>
      <sheetName val="実績排出量"/>
      <sheetName val="実績代替"/>
      <sheetName val="実績措置"/>
      <sheetName val="排出係数"/>
    </sheetNames>
    <sheetDataSet>
      <sheetData sheetId="0" refreshError="1"/>
      <sheetData sheetId="1" refreshError="1"/>
      <sheetData sheetId="2" refreshError="1"/>
      <sheetData sheetId="3">
        <row r="17">
          <cell r="CF17" t="str">
            <v>普通貨物</v>
          </cell>
        </row>
        <row r="18">
          <cell r="CF18" t="str">
            <v>バス</v>
          </cell>
        </row>
        <row r="19">
          <cell r="CF19" t="str">
            <v>乗用</v>
          </cell>
        </row>
        <row r="20">
          <cell r="CF20" t="str">
            <v>小型貨物</v>
          </cell>
        </row>
        <row r="21">
          <cell r="CF21" t="str">
            <v>特種</v>
          </cell>
        </row>
        <row r="22">
          <cell r="CF22" t="str">
            <v>特殊</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場"/>
      <sheetName val="実績排出量"/>
      <sheetName val="実績代替"/>
      <sheetName val="実績措置"/>
      <sheetName val="排出係数"/>
    </sheetNames>
    <sheetDataSet>
      <sheetData sheetId="0"/>
      <sheetData sheetId="1"/>
      <sheetData sheetId="2"/>
      <sheetData sheetId="3">
        <row r="17">
          <cell r="CG17" t="str">
            <v>普通貨物車</v>
          </cell>
          <cell r="CH17" t="str">
            <v>小型貨物車</v>
          </cell>
          <cell r="CI17" t="str">
            <v>大型バス</v>
          </cell>
          <cell r="CJ17" t="str">
            <v>特種車(乗用系)</v>
          </cell>
          <cell r="CK17" t="str">
            <v>乗用車(軽乗用を除く)</v>
          </cell>
          <cell r="CL17" t="str">
            <v>集計対象外です</v>
          </cell>
        </row>
        <row r="18">
          <cell r="CI18" t="str">
            <v>マイクロバス</v>
          </cell>
          <cell r="CJ18" t="str">
            <v>特種車(それ以外)</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2"/>
  <sheetViews>
    <sheetView showGridLines="0" workbookViewId="0">
      <selection activeCell="G1" sqref="G1"/>
    </sheetView>
  </sheetViews>
  <sheetFormatPr defaultRowHeight="13.2" x14ac:dyDescent="0.2"/>
  <cols>
    <col min="1" max="1" width="3.6640625" customWidth="1"/>
    <col min="12" max="12" width="5.6640625" customWidth="1"/>
    <col min="13" max="13" width="6" customWidth="1"/>
  </cols>
  <sheetData>
    <row r="1" spans="1:15" ht="19.2" x14ac:dyDescent="0.25">
      <c r="A1" s="301" t="s">
        <v>1729</v>
      </c>
      <c r="B1" s="301"/>
      <c r="C1" s="301"/>
    </row>
    <row r="2" spans="1:15" ht="13.2" customHeight="1" x14ac:dyDescent="0.2">
      <c r="B2" s="365" t="s">
        <v>1820</v>
      </c>
      <c r="C2" s="365"/>
      <c r="D2" s="365"/>
      <c r="E2" s="365"/>
      <c r="F2" s="365"/>
      <c r="G2" s="365"/>
      <c r="H2" s="365"/>
      <c r="I2" s="365"/>
      <c r="J2" s="365"/>
      <c r="K2" s="365"/>
      <c r="L2" s="365"/>
      <c r="M2" s="365"/>
      <c r="N2" s="365"/>
      <c r="O2" s="365"/>
    </row>
    <row r="3" spans="1:15" ht="15" customHeight="1" x14ac:dyDescent="0.2">
      <c r="A3" s="232" t="s">
        <v>1642</v>
      </c>
      <c r="B3" s="231"/>
      <c r="C3" s="231"/>
      <c r="D3" s="231"/>
      <c r="E3" s="231"/>
      <c r="F3" s="231"/>
      <c r="G3" s="231"/>
      <c r="H3" s="231"/>
      <c r="I3" s="231"/>
      <c r="J3" s="231"/>
      <c r="K3" s="231"/>
      <c r="L3" s="231"/>
      <c r="M3" s="231"/>
      <c r="N3" s="231"/>
    </row>
    <row r="4" spans="1:15" ht="15" customHeight="1" x14ac:dyDescent="0.2">
      <c r="A4" s="232"/>
      <c r="B4" s="368" t="s">
        <v>1730</v>
      </c>
      <c r="C4" s="368"/>
      <c r="D4" s="368"/>
      <c r="E4" s="368"/>
      <c r="F4" s="368"/>
      <c r="G4" s="368"/>
      <c r="H4" s="368"/>
      <c r="I4" s="368"/>
      <c r="J4" s="368"/>
      <c r="K4" s="368"/>
      <c r="L4" s="368"/>
      <c r="M4" s="368"/>
      <c r="N4" s="368"/>
      <c r="O4" s="368"/>
    </row>
    <row r="5" spans="1:15" ht="15" customHeight="1" x14ac:dyDescent="0.2">
      <c r="B5" s="231"/>
      <c r="C5" s="231"/>
      <c r="D5" s="231"/>
      <c r="E5" s="231"/>
      <c r="F5" s="231"/>
      <c r="G5" s="231"/>
      <c r="H5" s="231"/>
      <c r="I5" s="231"/>
      <c r="J5" s="231"/>
      <c r="K5" s="231"/>
      <c r="L5" s="231"/>
      <c r="M5" s="231"/>
      <c r="N5" s="231"/>
    </row>
    <row r="6" spans="1:15" x14ac:dyDescent="0.2">
      <c r="A6" s="366" t="s">
        <v>737</v>
      </c>
      <c r="B6" s="366"/>
      <c r="C6" s="366"/>
    </row>
    <row r="7" spans="1:15" ht="58.8" customHeight="1" x14ac:dyDescent="0.2">
      <c r="B7" s="368" t="s">
        <v>1821</v>
      </c>
      <c r="C7" s="368"/>
      <c r="D7" s="368"/>
      <c r="E7" s="368"/>
      <c r="F7" s="368"/>
      <c r="G7" s="368"/>
      <c r="H7" s="368"/>
      <c r="I7" s="368"/>
      <c r="J7" s="368"/>
      <c r="K7" s="368"/>
      <c r="L7" s="368"/>
      <c r="M7" s="368"/>
      <c r="N7" s="368"/>
      <c r="O7" s="368"/>
    </row>
    <row r="8" spans="1:15" ht="13.5" customHeight="1" x14ac:dyDescent="0.2">
      <c r="B8" s="368" t="s">
        <v>1755</v>
      </c>
      <c r="C8" s="368"/>
      <c r="D8" s="368"/>
      <c r="E8" s="368"/>
      <c r="F8" s="368"/>
      <c r="G8" s="368"/>
      <c r="H8" s="368"/>
      <c r="I8" s="368"/>
      <c r="J8" s="368"/>
      <c r="K8" s="368"/>
      <c r="L8" s="231"/>
      <c r="M8" s="231"/>
      <c r="N8" s="231"/>
    </row>
    <row r="9" spans="1:15" ht="13.5" customHeight="1" x14ac:dyDescent="0.2">
      <c r="B9" s="231"/>
      <c r="C9" s="231"/>
      <c r="D9" s="231"/>
      <c r="E9" s="231"/>
      <c r="F9" s="231"/>
      <c r="G9" s="231"/>
      <c r="H9" s="231"/>
      <c r="I9" s="231"/>
      <c r="J9" s="231"/>
      <c r="K9" s="231"/>
      <c r="L9" s="231"/>
      <c r="M9" s="231"/>
      <c r="N9" s="231"/>
    </row>
    <row r="10" spans="1:15" x14ac:dyDescent="0.2">
      <c r="A10" s="366" t="s">
        <v>738</v>
      </c>
      <c r="B10" s="366"/>
      <c r="C10" s="366"/>
    </row>
    <row r="11" spans="1:15" x14ac:dyDescent="0.2">
      <c r="B11" t="s">
        <v>446</v>
      </c>
    </row>
    <row r="12" spans="1:15" x14ac:dyDescent="0.2">
      <c r="B12" s="51"/>
      <c r="C12" t="s">
        <v>1643</v>
      </c>
    </row>
    <row r="13" spans="1:15" x14ac:dyDescent="0.2">
      <c r="B13" s="53"/>
      <c r="C13" t="s">
        <v>1644</v>
      </c>
    </row>
    <row r="14" spans="1:15" x14ac:dyDescent="0.2">
      <c r="B14" s="52"/>
      <c r="C14" t="s">
        <v>1645</v>
      </c>
    </row>
    <row r="17" spans="1:13" x14ac:dyDescent="0.2">
      <c r="A17" s="366" t="s">
        <v>1754</v>
      </c>
      <c r="B17" s="366"/>
      <c r="C17" s="366"/>
      <c r="D17" s="367"/>
    </row>
    <row r="18" spans="1:13" x14ac:dyDescent="0.2">
      <c r="B18" t="s">
        <v>498</v>
      </c>
    </row>
    <row r="19" spans="1:13" x14ac:dyDescent="0.2">
      <c r="B19" t="s">
        <v>447</v>
      </c>
    </row>
    <row r="20" spans="1:13" x14ac:dyDescent="0.2">
      <c r="C20" s="224" t="s">
        <v>1633</v>
      </c>
      <c r="D20" s="225"/>
    </row>
    <row r="21" spans="1:13" x14ac:dyDescent="0.2">
      <c r="C21" s="226" t="s">
        <v>1634</v>
      </c>
      <c r="D21" s="227"/>
    </row>
    <row r="23" spans="1:13" x14ac:dyDescent="0.2">
      <c r="B23" t="s">
        <v>331</v>
      </c>
      <c r="F23" s="1" t="s">
        <v>327</v>
      </c>
    </row>
    <row r="24" spans="1:13" x14ac:dyDescent="0.2">
      <c r="B24" t="s">
        <v>753</v>
      </c>
      <c r="F24" s="1" t="s">
        <v>328</v>
      </c>
    </row>
    <row r="25" spans="1:13" x14ac:dyDescent="0.2">
      <c r="B25" t="s">
        <v>739</v>
      </c>
      <c r="F25" s="1" t="s">
        <v>329</v>
      </c>
    </row>
    <row r="26" spans="1:13" x14ac:dyDescent="0.2">
      <c r="B26" t="s">
        <v>325</v>
      </c>
      <c r="F26" s="1" t="s">
        <v>330</v>
      </c>
    </row>
    <row r="27" spans="1:13" x14ac:dyDescent="0.2">
      <c r="B27" t="s">
        <v>326</v>
      </c>
      <c r="F27" s="1" t="s">
        <v>332</v>
      </c>
    </row>
    <row r="29" spans="1:13" x14ac:dyDescent="0.2">
      <c r="A29" s="232"/>
      <c r="B29" s="366" t="s">
        <v>1646</v>
      </c>
      <c r="C29" s="366"/>
      <c r="D29" s="366"/>
      <c r="E29" s="366"/>
      <c r="F29" s="366"/>
      <c r="G29" s="366"/>
      <c r="H29" s="366"/>
      <c r="I29" s="366"/>
      <c r="J29" s="366"/>
      <c r="K29" s="366"/>
      <c r="L29" s="366"/>
      <c r="M29" s="366"/>
    </row>
    <row r="32" spans="1:13" ht="13.5" customHeight="1" x14ac:dyDescent="0.2"/>
  </sheetData>
  <sheetProtection algorithmName="SHA-512" hashValue="0fCgsYK5eNtG+DaPAzEvojpNP4GINOUOFq60D76ihoUz3sK2HMFYxkkUs19OI/JEfNxbaINvx9WvTYoGPcLLYQ==" saltValue="8Q8aYV+fsovOu4zdyf6PCA==" spinCount="100000" sheet="1" objects="1" scenarios="1"/>
  <mergeCells count="8">
    <mergeCell ref="B2:O2"/>
    <mergeCell ref="A6:C6"/>
    <mergeCell ref="A17:D17"/>
    <mergeCell ref="B29:M29"/>
    <mergeCell ref="B4:O4"/>
    <mergeCell ref="B8:K8"/>
    <mergeCell ref="B7:O7"/>
    <mergeCell ref="A10:C10"/>
  </mergeCells>
  <phoneticPr fontId="4"/>
  <printOptions horizontalCentered="1"/>
  <pageMargins left="0.78740157480314965" right="0.78740157480314965" top="0.59055118110236227"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
  <sheetViews>
    <sheetView showGridLines="0" workbookViewId="0">
      <selection activeCell="A8" sqref="A8"/>
    </sheetView>
  </sheetViews>
  <sheetFormatPr defaultRowHeight="13.2" x14ac:dyDescent="0.2"/>
  <sheetData/>
  <sheetProtection algorithmName="SHA-512" hashValue="YFm3H6odmkcDvevyRx2350YpeDulayiWlLWyN2ctynvKL6ECL+9as21mNpG3gpZgU9gCfB3lXOFiOwBlHYUy4g==" saltValue="lwCgOhO+U9GTV/e+WIbwXw==" spinCount="100000" sheet="1" objects="1" scenarios="1"/>
  <phoneticPr fontId="4"/>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42"/>
  <sheetViews>
    <sheetView showGridLines="0" tabSelected="1" topLeftCell="B2" zoomScaleNormal="100" workbookViewId="0">
      <selection activeCell="V3" sqref="V3:Y3"/>
    </sheetView>
  </sheetViews>
  <sheetFormatPr defaultColWidth="9" defaultRowHeight="13.2" x14ac:dyDescent="0.2"/>
  <cols>
    <col min="1" max="1" width="2.44140625" style="30" hidden="1" customWidth="1"/>
    <col min="2" max="8" width="3.44140625" style="30" customWidth="1"/>
    <col min="9" max="9" width="10.88671875" style="30" customWidth="1"/>
    <col min="10" max="17" width="3.44140625" style="30" customWidth="1"/>
    <col min="18" max="18" width="4.109375" style="30" customWidth="1"/>
    <col min="19" max="19" width="5" style="30" bestFit="1" customWidth="1"/>
    <col min="20" max="24" width="3.44140625" style="30" customWidth="1"/>
    <col min="25" max="25" width="8.109375" style="30" customWidth="1"/>
    <col min="26" max="26" width="5.6640625" style="30" customWidth="1"/>
    <col min="27" max="27" width="1.6640625" style="30" customWidth="1"/>
    <col min="28" max="16384" width="9" style="30"/>
  </cols>
  <sheetData>
    <row r="1" spans="2:27" ht="12" hidden="1" customHeight="1" thickBot="1" x14ac:dyDescent="0.25"/>
    <row r="2" spans="2:27" ht="33.75" customHeight="1" thickTop="1" thickBot="1" x14ac:dyDescent="0.25">
      <c r="B2" s="369" t="str">
        <f>IF(
    AND(
        使用計画表紙!AB23&gt;29,
        OR(
            U26="",
            AND(U26&lt;&gt;43, U26&lt;&gt;44, U26&lt;&gt;48)
        ),
        LEFT(V3,1)&lt;&gt;"a",
        LEFT(V3,1)&lt;&gt;"A"
    ),
    "○",
    ""
)</f>
        <v/>
      </c>
      <c r="C2" s="370"/>
      <c r="D2" s="371" t="s">
        <v>1690</v>
      </c>
      <c r="E2" s="372"/>
      <c r="F2" s="372"/>
      <c r="G2" s="372"/>
      <c r="H2" s="372"/>
      <c r="I2" s="373"/>
      <c r="J2" s="29"/>
      <c r="K2" s="29"/>
      <c r="L2" s="29"/>
      <c r="M2" s="29"/>
      <c r="N2" s="29"/>
      <c r="O2" s="29"/>
      <c r="P2" s="29"/>
      <c r="Q2" s="29"/>
      <c r="R2" s="29"/>
      <c r="S2" s="29"/>
      <c r="T2" s="29"/>
      <c r="U2" s="29"/>
      <c r="V2" s="29"/>
      <c r="W2" s="29"/>
      <c r="X2" s="29"/>
      <c r="Y2" s="29"/>
      <c r="Z2" s="29"/>
      <c r="AA2" s="29"/>
    </row>
    <row r="3" spans="2:27" ht="27.75" customHeight="1" thickTop="1" thickBot="1" x14ac:dyDescent="0.25">
      <c r="B3" s="355"/>
      <c r="C3" s="355"/>
      <c r="D3" s="355"/>
      <c r="E3" s="355"/>
      <c r="F3" s="355"/>
      <c r="G3" s="355"/>
      <c r="H3" s="355"/>
      <c r="I3" s="355"/>
      <c r="J3" s="355"/>
      <c r="K3" s="355"/>
      <c r="L3" s="355"/>
      <c r="M3" s="355"/>
      <c r="N3" s="29"/>
      <c r="O3" s="29"/>
      <c r="P3" s="29"/>
      <c r="Q3" s="29"/>
      <c r="R3" s="29"/>
      <c r="S3" s="374" t="s">
        <v>1632</v>
      </c>
      <c r="T3" s="375"/>
      <c r="U3" s="376"/>
      <c r="V3" s="377"/>
      <c r="W3" s="378"/>
      <c r="X3" s="378"/>
      <c r="Y3" s="379"/>
      <c r="Z3" s="223"/>
      <c r="AA3" s="29"/>
    </row>
    <row r="4" spans="2:27" ht="12" customHeight="1" x14ac:dyDescent="0.2">
      <c r="B4" s="29"/>
      <c r="C4" s="29"/>
      <c r="D4" s="29"/>
      <c r="E4" s="29"/>
      <c r="F4" s="29"/>
      <c r="G4" s="29"/>
      <c r="H4" s="29"/>
      <c r="I4" s="29"/>
      <c r="J4" s="29"/>
      <c r="K4" s="29"/>
      <c r="L4" s="29"/>
      <c r="M4" s="29"/>
      <c r="N4" s="29"/>
      <c r="O4" s="29"/>
      <c r="P4" s="29"/>
      <c r="Q4" s="29"/>
      <c r="R4" s="29"/>
      <c r="S4" s="29"/>
      <c r="T4" s="29"/>
      <c r="U4" s="29"/>
      <c r="V4" s="29"/>
      <c r="W4" s="29"/>
      <c r="X4" s="29"/>
      <c r="Y4" s="29"/>
      <c r="Z4" s="29"/>
      <c r="AA4" s="29"/>
    </row>
    <row r="5" spans="2:27" ht="15" customHeight="1" x14ac:dyDescent="0.2">
      <c r="B5" s="29"/>
      <c r="C5" s="29"/>
      <c r="D5" s="29"/>
      <c r="E5" s="29"/>
      <c r="F5" s="29"/>
      <c r="G5" s="29"/>
      <c r="H5" s="29"/>
      <c r="I5" s="29"/>
      <c r="J5" s="29"/>
      <c r="K5" s="29"/>
      <c r="L5" s="29"/>
      <c r="M5" s="29"/>
      <c r="N5" s="29"/>
      <c r="O5" s="29"/>
      <c r="P5" s="29"/>
      <c r="Q5" s="31"/>
      <c r="R5" s="82"/>
      <c r="S5" s="129" t="s">
        <v>1619</v>
      </c>
      <c r="T5" s="221"/>
      <c r="U5" s="116" t="s">
        <v>9</v>
      </c>
      <c r="V5" s="156"/>
      <c r="W5" s="116" t="s">
        <v>385</v>
      </c>
      <c r="X5" s="221"/>
      <c r="Y5" s="82" t="s">
        <v>384</v>
      </c>
      <c r="Z5" s="32"/>
      <c r="AA5" s="29"/>
    </row>
    <row r="6" spans="2:27" ht="15" customHeight="1" x14ac:dyDescent="0.2">
      <c r="B6" s="29"/>
      <c r="C6" s="29"/>
      <c r="D6" s="29"/>
      <c r="E6" s="29"/>
      <c r="F6" s="29"/>
      <c r="G6" s="29"/>
      <c r="H6" s="29"/>
      <c r="I6" s="29"/>
      <c r="J6" s="29"/>
      <c r="K6" s="29"/>
      <c r="L6" s="29"/>
      <c r="M6" s="29"/>
      <c r="N6" s="29"/>
      <c r="O6" s="29"/>
      <c r="P6" s="29"/>
      <c r="Q6" s="29"/>
      <c r="R6" s="29"/>
      <c r="S6" s="29"/>
      <c r="T6" s="381"/>
      <c r="U6" s="381"/>
      <c r="V6" s="381"/>
      <c r="W6" s="381"/>
      <c r="X6" s="381"/>
      <c r="Y6" s="29"/>
      <c r="Z6" s="29"/>
      <c r="AA6" s="29"/>
    </row>
    <row r="7" spans="2:27" ht="15" customHeight="1" x14ac:dyDescent="0.2">
      <c r="B7" s="380" t="s">
        <v>8</v>
      </c>
      <c r="C7" s="380"/>
      <c r="D7" s="380"/>
      <c r="E7" s="222" t="s">
        <v>1630</v>
      </c>
      <c r="F7" s="222"/>
      <c r="G7" s="222"/>
      <c r="H7" s="222"/>
      <c r="I7" s="29"/>
      <c r="K7" s="29"/>
      <c r="L7" s="29"/>
      <c r="M7" s="29"/>
      <c r="N7" s="29"/>
      <c r="O7" s="29"/>
      <c r="P7" s="29"/>
      <c r="Q7" s="29"/>
      <c r="R7" s="29"/>
      <c r="S7" s="29"/>
      <c r="T7" s="29"/>
      <c r="U7" s="29"/>
      <c r="V7" s="29"/>
      <c r="W7" s="29"/>
      <c r="X7" s="29"/>
      <c r="Y7" s="29"/>
      <c r="Z7" s="29"/>
      <c r="AA7" s="29"/>
    </row>
    <row r="8" spans="2:27" ht="15" customHeight="1" x14ac:dyDescent="0.2">
      <c r="B8" s="29"/>
      <c r="C8" s="29"/>
      <c r="D8" s="29"/>
      <c r="E8" s="29"/>
      <c r="F8" s="29"/>
      <c r="G8" s="29"/>
      <c r="H8" s="29"/>
      <c r="I8" s="29"/>
      <c r="J8" s="29"/>
      <c r="K8" s="29"/>
      <c r="L8" s="29"/>
      <c r="M8" s="29"/>
      <c r="N8" s="29"/>
      <c r="O8" s="29"/>
      <c r="P8" s="29"/>
      <c r="Q8" s="29"/>
      <c r="R8" s="29"/>
      <c r="S8" s="29"/>
      <c r="T8" s="29"/>
      <c r="U8" s="29"/>
      <c r="V8" s="29"/>
      <c r="W8" s="29"/>
      <c r="X8" s="29"/>
      <c r="Y8" s="29"/>
      <c r="Z8" s="29"/>
      <c r="AA8" s="29"/>
    </row>
    <row r="9" spans="2:27" ht="15" customHeight="1" x14ac:dyDescent="0.2">
      <c r="B9" s="29"/>
      <c r="C9" s="29"/>
      <c r="D9" s="29"/>
      <c r="E9" s="29"/>
      <c r="F9" s="29"/>
      <c r="G9" s="29"/>
      <c r="H9" s="29"/>
      <c r="I9" s="382" t="s">
        <v>85</v>
      </c>
      <c r="J9" s="382"/>
      <c r="K9" s="382"/>
      <c r="L9" s="382"/>
      <c r="M9" s="383"/>
      <c r="N9" s="395"/>
      <c r="O9" s="396"/>
      <c r="P9" s="80" t="s">
        <v>1622</v>
      </c>
      <c r="Q9" s="397"/>
      <c r="R9" s="398"/>
      <c r="S9" s="129"/>
      <c r="T9" s="129"/>
      <c r="U9" s="129"/>
      <c r="V9" s="129"/>
      <c r="W9" s="129"/>
      <c r="X9" s="129"/>
      <c r="Y9" s="129"/>
      <c r="Z9" s="29"/>
      <c r="AA9" s="29"/>
    </row>
    <row r="10" spans="2:27" ht="18.75" customHeight="1" x14ac:dyDescent="0.2">
      <c r="B10" s="29"/>
      <c r="C10" s="29"/>
      <c r="D10" s="29"/>
      <c r="E10" s="29"/>
      <c r="F10" s="29"/>
      <c r="G10" s="29"/>
      <c r="H10" s="29"/>
      <c r="I10" s="382" t="s">
        <v>1623</v>
      </c>
      <c r="J10" s="382"/>
      <c r="K10" s="382"/>
      <c r="L10" s="382"/>
      <c r="M10" s="383"/>
      <c r="N10" s="399"/>
      <c r="O10" s="400"/>
      <c r="P10" s="400"/>
      <c r="Q10" s="400"/>
      <c r="R10" s="400"/>
      <c r="S10" s="400"/>
      <c r="T10" s="400"/>
      <c r="U10" s="400"/>
      <c r="V10" s="400"/>
      <c r="W10" s="400"/>
      <c r="X10" s="400"/>
      <c r="Y10" s="401"/>
      <c r="Z10" s="32"/>
      <c r="AA10" s="29"/>
    </row>
    <row r="11" spans="2:27" ht="18.75" customHeight="1" x14ac:dyDescent="0.2">
      <c r="B11" s="29"/>
      <c r="C11" s="29"/>
      <c r="D11" s="29"/>
      <c r="E11" s="29"/>
      <c r="F11" s="29"/>
      <c r="G11" s="29"/>
      <c r="H11" s="29"/>
      <c r="I11" s="382"/>
      <c r="J11" s="382"/>
      <c r="K11" s="382"/>
      <c r="L11" s="382"/>
      <c r="M11" s="383"/>
      <c r="N11" s="402"/>
      <c r="O11" s="403"/>
      <c r="P11" s="403"/>
      <c r="Q11" s="403"/>
      <c r="R11" s="403"/>
      <c r="S11" s="403"/>
      <c r="T11" s="403"/>
      <c r="U11" s="403"/>
      <c r="V11" s="403"/>
      <c r="W11" s="403"/>
      <c r="X11" s="403"/>
      <c r="Y11" s="404"/>
      <c r="Z11" s="32"/>
      <c r="AA11" s="29"/>
    </row>
    <row r="12" spans="2:27" ht="20.25" customHeight="1" x14ac:dyDescent="0.2">
      <c r="B12" s="29"/>
      <c r="C12" s="29"/>
      <c r="D12" s="29"/>
      <c r="E12" s="29"/>
      <c r="F12" s="29"/>
      <c r="G12" s="29"/>
      <c r="H12" s="29"/>
      <c r="I12" s="384" t="s">
        <v>1624</v>
      </c>
      <c r="J12" s="384"/>
      <c r="K12" s="384"/>
      <c r="L12" s="384"/>
      <c r="M12" s="385"/>
      <c r="N12" s="391" t="str">
        <f>PHONETIC(N13)</f>
        <v/>
      </c>
      <c r="O12" s="392"/>
      <c r="P12" s="392"/>
      <c r="Q12" s="392"/>
      <c r="R12" s="392"/>
      <c r="S12" s="392"/>
      <c r="T12" s="392"/>
      <c r="U12" s="392"/>
      <c r="V12" s="392"/>
      <c r="W12" s="392"/>
      <c r="X12" s="392"/>
      <c r="Y12" s="393"/>
      <c r="Z12" s="32"/>
      <c r="AA12" s="29"/>
    </row>
    <row r="13" spans="2:27" ht="30" customHeight="1" x14ac:dyDescent="0.2">
      <c r="B13" s="29"/>
      <c r="C13" s="29"/>
      <c r="D13" s="29"/>
      <c r="E13" s="29"/>
      <c r="F13" s="29"/>
      <c r="G13" s="29"/>
      <c r="H13" s="29"/>
      <c r="I13" s="382" t="s">
        <v>1625</v>
      </c>
      <c r="J13" s="382"/>
      <c r="K13" s="382"/>
      <c r="L13" s="382"/>
      <c r="M13" s="383"/>
      <c r="N13" s="405"/>
      <c r="O13" s="406"/>
      <c r="P13" s="406"/>
      <c r="Q13" s="406"/>
      <c r="R13" s="406"/>
      <c r="S13" s="406"/>
      <c r="T13" s="406"/>
      <c r="U13" s="406"/>
      <c r="V13" s="406"/>
      <c r="W13" s="406"/>
      <c r="X13" s="406"/>
      <c r="Y13" s="407"/>
      <c r="Z13" s="32"/>
      <c r="AA13" s="29"/>
    </row>
    <row r="14" spans="2:27" ht="25.5" customHeight="1" x14ac:dyDescent="0.2">
      <c r="B14" s="29"/>
      <c r="C14" s="29"/>
      <c r="D14" s="29"/>
      <c r="E14" s="29"/>
      <c r="F14" s="29"/>
      <c r="G14" s="29"/>
      <c r="H14" s="29"/>
      <c r="I14" s="386" t="s">
        <v>1626</v>
      </c>
      <c r="J14" s="386"/>
      <c r="K14" s="386"/>
      <c r="L14" s="386"/>
      <c r="M14" s="387"/>
      <c r="N14" s="388"/>
      <c r="O14" s="389"/>
      <c r="P14" s="389"/>
      <c r="Q14" s="389"/>
      <c r="R14" s="389"/>
      <c r="S14" s="389"/>
      <c r="T14" s="389"/>
      <c r="U14" s="389"/>
      <c r="V14" s="389"/>
      <c r="W14" s="389"/>
      <c r="X14" s="389"/>
      <c r="Y14" s="390"/>
      <c r="Z14" s="49"/>
      <c r="AA14" s="29"/>
    </row>
    <row r="15" spans="2:27" ht="15" customHeight="1" x14ac:dyDescent="0.2">
      <c r="B15" s="29"/>
      <c r="C15" s="29"/>
      <c r="D15" s="29"/>
      <c r="E15" s="29"/>
      <c r="F15" s="29"/>
      <c r="G15" s="29"/>
      <c r="H15" s="29"/>
      <c r="I15" s="29"/>
      <c r="J15" s="29"/>
      <c r="K15" s="29"/>
      <c r="L15" s="29"/>
      <c r="M15" s="29"/>
      <c r="N15" s="394" t="s">
        <v>754</v>
      </c>
      <c r="O15" s="394"/>
      <c r="P15" s="394"/>
      <c r="Q15" s="394"/>
      <c r="R15" s="394"/>
      <c r="S15" s="394"/>
      <c r="T15" s="394"/>
      <c r="U15" s="394"/>
      <c r="V15" s="394"/>
      <c r="W15" s="394"/>
      <c r="X15" s="394"/>
      <c r="Y15" s="394"/>
      <c r="Z15" s="29"/>
      <c r="AA15" s="29"/>
    </row>
    <row r="16" spans="2:27" ht="15" customHeight="1" x14ac:dyDescent="0.2">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row>
    <row r="17" spans="2:27" ht="21.75" customHeight="1" x14ac:dyDescent="0.2">
      <c r="B17" s="451" t="s">
        <v>79</v>
      </c>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29"/>
      <c r="AA17" s="29"/>
    </row>
    <row r="18" spans="2:27" ht="6.75" customHeight="1" x14ac:dyDescent="0.2">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2:27" ht="39" customHeight="1" x14ac:dyDescent="0.2">
      <c r="B19" s="452" t="s">
        <v>80</v>
      </c>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29"/>
      <c r="AA19" s="29"/>
    </row>
    <row r="20" spans="2:27" ht="23.25" customHeight="1" x14ac:dyDescent="0.2">
      <c r="B20" s="418" t="s">
        <v>26</v>
      </c>
      <c r="C20" s="419"/>
      <c r="D20" s="419"/>
      <c r="E20" s="419"/>
      <c r="F20" s="419"/>
      <c r="G20" s="419"/>
      <c r="H20" s="419"/>
      <c r="I20" s="423"/>
      <c r="J20" s="463"/>
      <c r="K20" s="464"/>
      <c r="L20" s="464"/>
      <c r="M20" s="464"/>
      <c r="N20" s="464"/>
      <c r="O20" s="464"/>
      <c r="P20" s="464"/>
      <c r="Q20" s="464"/>
      <c r="R20" s="464"/>
      <c r="S20" s="464"/>
      <c r="T20" s="464"/>
      <c r="U20" s="464"/>
      <c r="V20" s="464"/>
      <c r="W20" s="464"/>
      <c r="X20" s="464"/>
      <c r="Y20" s="465"/>
      <c r="Z20" s="33"/>
      <c r="AA20" s="31"/>
    </row>
    <row r="21" spans="2:27" ht="23.25" customHeight="1" x14ac:dyDescent="0.2">
      <c r="B21" s="420"/>
      <c r="C21" s="421"/>
      <c r="D21" s="421"/>
      <c r="E21" s="421"/>
      <c r="F21" s="421"/>
      <c r="G21" s="421"/>
      <c r="H21" s="421"/>
      <c r="I21" s="426"/>
      <c r="J21" s="466"/>
      <c r="K21" s="467"/>
      <c r="L21" s="467"/>
      <c r="M21" s="467"/>
      <c r="N21" s="467"/>
      <c r="O21" s="467"/>
      <c r="P21" s="467"/>
      <c r="Q21" s="467"/>
      <c r="R21" s="467"/>
      <c r="S21" s="467"/>
      <c r="T21" s="467"/>
      <c r="U21" s="467"/>
      <c r="V21" s="467"/>
      <c r="W21" s="467"/>
      <c r="X21" s="467"/>
      <c r="Y21" s="468"/>
      <c r="Z21" s="33"/>
      <c r="AA21" s="31"/>
    </row>
    <row r="22" spans="2:27" ht="21.75" customHeight="1" x14ac:dyDescent="0.2">
      <c r="B22" s="418" t="s">
        <v>621</v>
      </c>
      <c r="C22" s="419"/>
      <c r="D22" s="419"/>
      <c r="E22" s="419"/>
      <c r="F22" s="419"/>
      <c r="G22" s="419"/>
      <c r="H22" s="419"/>
      <c r="I22" s="423"/>
      <c r="J22" s="34" t="s">
        <v>85</v>
      </c>
      <c r="K22" s="459"/>
      <c r="L22" s="460"/>
      <c r="M22" s="81" t="s">
        <v>86</v>
      </c>
      <c r="N22" s="461"/>
      <c r="O22" s="462"/>
      <c r="P22" s="79"/>
      <c r="Q22" s="158"/>
      <c r="R22" s="158"/>
      <c r="S22" s="158"/>
      <c r="T22" s="158"/>
      <c r="U22" s="158"/>
      <c r="V22" s="158"/>
      <c r="W22" s="158"/>
      <c r="X22" s="158"/>
      <c r="Y22" s="159"/>
      <c r="Z22" s="33"/>
      <c r="AA22" s="31"/>
    </row>
    <row r="23" spans="2:27" ht="21.75" customHeight="1" x14ac:dyDescent="0.2">
      <c r="B23" s="420"/>
      <c r="C23" s="421"/>
      <c r="D23" s="421"/>
      <c r="E23" s="421"/>
      <c r="F23" s="421"/>
      <c r="G23" s="421"/>
      <c r="H23" s="421"/>
      <c r="I23" s="426"/>
      <c r="J23" s="453"/>
      <c r="K23" s="454"/>
      <c r="L23" s="454"/>
      <c r="M23" s="454"/>
      <c r="N23" s="454"/>
      <c r="O23" s="454"/>
      <c r="P23" s="454"/>
      <c r="Q23" s="454"/>
      <c r="R23" s="454"/>
      <c r="S23" s="454"/>
      <c r="T23" s="454"/>
      <c r="U23" s="454"/>
      <c r="V23" s="454"/>
      <c r="W23" s="454"/>
      <c r="X23" s="454"/>
      <c r="Y23" s="455"/>
      <c r="Z23" s="33"/>
      <c r="AA23" s="31"/>
    </row>
    <row r="24" spans="2:27" ht="20.25" customHeight="1" x14ac:dyDescent="0.2">
      <c r="B24" s="418" t="s">
        <v>1704</v>
      </c>
      <c r="C24" s="419"/>
      <c r="D24" s="419"/>
      <c r="E24" s="419"/>
      <c r="F24" s="419"/>
      <c r="G24" s="419"/>
      <c r="H24" s="419"/>
      <c r="I24" s="423"/>
      <c r="J24" s="418" t="str">
        <f>計画事業所!E31</f>
        <v/>
      </c>
      <c r="K24" s="419"/>
      <c r="L24" s="419"/>
      <c r="M24" s="419"/>
      <c r="N24" s="419" t="s">
        <v>28</v>
      </c>
      <c r="O24" s="35"/>
      <c r="P24" s="35"/>
      <c r="Q24" s="35"/>
      <c r="R24" s="36"/>
      <c r="S24" s="35"/>
      <c r="T24" s="450"/>
      <c r="U24" s="450"/>
      <c r="V24" s="450"/>
      <c r="W24" s="35"/>
      <c r="X24" s="35"/>
      <c r="Y24" s="37"/>
      <c r="Z24" s="29"/>
      <c r="AA24" s="29"/>
    </row>
    <row r="25" spans="2:27" ht="20.25" customHeight="1" x14ac:dyDescent="0.2">
      <c r="B25" s="420"/>
      <c r="C25" s="421"/>
      <c r="D25" s="421"/>
      <c r="E25" s="421"/>
      <c r="F25" s="421"/>
      <c r="G25" s="421"/>
      <c r="H25" s="421"/>
      <c r="I25" s="426"/>
      <c r="J25" s="420"/>
      <c r="K25" s="421"/>
      <c r="L25" s="421"/>
      <c r="M25" s="421"/>
      <c r="N25" s="421"/>
      <c r="O25" s="38"/>
      <c r="P25" s="38"/>
      <c r="Q25" s="38"/>
      <c r="R25" s="39"/>
      <c r="S25" s="38"/>
      <c r="T25" s="411"/>
      <c r="U25" s="411"/>
      <c r="V25" s="411"/>
      <c r="W25" s="38"/>
      <c r="X25" s="38"/>
      <c r="Y25" s="40"/>
      <c r="Z25" s="29"/>
      <c r="AA25" s="29"/>
    </row>
    <row r="26" spans="2:27" ht="36" customHeight="1" x14ac:dyDescent="0.2">
      <c r="B26" s="412" t="s">
        <v>1701</v>
      </c>
      <c r="C26" s="449"/>
      <c r="D26" s="449"/>
      <c r="E26" s="449"/>
      <c r="F26" s="449"/>
      <c r="G26" s="449"/>
      <c r="H26" s="449"/>
      <c r="I26" s="413"/>
      <c r="J26" s="456" t="str">
        <f>IF(U26="","",VLOOKUP(計画表紙!U26,産業分類表!A4:B102,2,FALSE))</f>
        <v/>
      </c>
      <c r="K26" s="457"/>
      <c r="L26" s="457"/>
      <c r="M26" s="457"/>
      <c r="N26" s="457"/>
      <c r="O26" s="457"/>
      <c r="P26" s="457"/>
      <c r="Q26" s="457"/>
      <c r="R26" s="458"/>
      <c r="S26" s="412" t="s">
        <v>733</v>
      </c>
      <c r="T26" s="413"/>
      <c r="U26" s="414"/>
      <c r="V26" s="414"/>
      <c r="W26" s="414"/>
      <c r="X26" s="414"/>
      <c r="Y26" s="415"/>
      <c r="Z26" s="33"/>
      <c r="AA26" s="32"/>
    </row>
    <row r="27" spans="2:27" ht="36" customHeight="1" x14ac:dyDescent="0.2">
      <c r="B27" s="418" t="s">
        <v>5</v>
      </c>
      <c r="C27" s="419"/>
      <c r="D27" s="419"/>
      <c r="E27" s="419"/>
      <c r="F27" s="419"/>
      <c r="G27" s="419"/>
      <c r="H27" s="419"/>
      <c r="I27" s="423"/>
      <c r="J27" s="416"/>
      <c r="K27" s="417"/>
      <c r="L27" s="417"/>
      <c r="M27" s="417"/>
      <c r="N27" s="417"/>
      <c r="O27" s="417"/>
      <c r="P27" s="41" t="s">
        <v>27</v>
      </c>
      <c r="Q27" s="41"/>
      <c r="R27" s="42"/>
      <c r="S27" s="41"/>
      <c r="T27" s="41"/>
      <c r="U27" s="41"/>
      <c r="V27" s="41"/>
      <c r="W27" s="41"/>
      <c r="X27" s="41"/>
      <c r="Y27" s="43"/>
      <c r="Z27" s="29"/>
      <c r="AA27" s="29"/>
    </row>
    <row r="28" spans="2:27" ht="36" customHeight="1" x14ac:dyDescent="0.2">
      <c r="B28" s="412" t="s">
        <v>81</v>
      </c>
      <c r="C28" s="449"/>
      <c r="D28" s="449"/>
      <c r="E28" s="449"/>
      <c r="F28" s="449"/>
      <c r="G28" s="449"/>
      <c r="H28" s="449"/>
      <c r="I28" s="413"/>
      <c r="J28" s="412" t="s">
        <v>6</v>
      </c>
      <c r="K28" s="449"/>
      <c r="L28" s="449"/>
      <c r="M28" s="449"/>
      <c r="N28" s="449"/>
      <c r="O28" s="449"/>
      <c r="P28" s="449"/>
      <c r="Q28" s="449"/>
      <c r="R28" s="449"/>
      <c r="S28" s="449"/>
      <c r="T28" s="449"/>
      <c r="U28" s="449"/>
      <c r="V28" s="449"/>
      <c r="W28" s="449"/>
      <c r="X28" s="449"/>
      <c r="Y28" s="413"/>
      <c r="Z28" s="29"/>
      <c r="AA28" s="29"/>
    </row>
    <row r="29" spans="2:27" ht="19.5" customHeight="1" x14ac:dyDescent="0.2">
      <c r="B29" s="418" t="s">
        <v>1702</v>
      </c>
      <c r="C29" s="419"/>
      <c r="D29" s="419"/>
      <c r="E29" s="419"/>
      <c r="F29" s="419"/>
      <c r="G29" s="419"/>
      <c r="H29" s="419"/>
      <c r="I29" s="423"/>
      <c r="J29" s="408" t="s">
        <v>1627</v>
      </c>
      <c r="K29" s="409"/>
      <c r="L29" s="409"/>
      <c r="M29" s="410"/>
      <c r="N29" s="441"/>
      <c r="O29" s="444"/>
      <c r="P29" s="444"/>
      <c r="Q29" s="444"/>
      <c r="R29" s="444"/>
      <c r="S29" s="444"/>
      <c r="T29" s="444"/>
      <c r="U29" s="444"/>
      <c r="V29" s="444"/>
      <c r="W29" s="444"/>
      <c r="X29" s="444"/>
      <c r="Y29" s="445"/>
      <c r="Z29" s="44"/>
      <c r="AA29" s="45"/>
    </row>
    <row r="30" spans="2:27" ht="19.5" customHeight="1" x14ac:dyDescent="0.2">
      <c r="B30" s="424"/>
      <c r="C30" s="380"/>
      <c r="D30" s="380"/>
      <c r="E30" s="380"/>
      <c r="F30" s="380"/>
      <c r="G30" s="380"/>
      <c r="H30" s="380"/>
      <c r="I30" s="425"/>
      <c r="J30" s="408" t="s">
        <v>1628</v>
      </c>
      <c r="K30" s="439"/>
      <c r="L30" s="439"/>
      <c r="M30" s="440"/>
      <c r="N30" s="441"/>
      <c r="O30" s="442"/>
      <c r="P30" s="442"/>
      <c r="Q30" s="442"/>
      <c r="R30" s="442"/>
      <c r="S30" s="442"/>
      <c r="T30" s="442"/>
      <c r="U30" s="442"/>
      <c r="V30" s="442"/>
      <c r="W30" s="442"/>
      <c r="X30" s="442"/>
      <c r="Y30" s="443"/>
      <c r="Z30" s="44"/>
      <c r="AA30" s="45"/>
    </row>
    <row r="31" spans="2:27" ht="19.5" customHeight="1" x14ac:dyDescent="0.2">
      <c r="B31" s="424"/>
      <c r="C31" s="380"/>
      <c r="D31" s="380"/>
      <c r="E31" s="380"/>
      <c r="F31" s="380"/>
      <c r="G31" s="380"/>
      <c r="H31" s="380"/>
      <c r="I31" s="425"/>
      <c r="J31" s="431" t="s">
        <v>1629</v>
      </c>
      <c r="K31" s="432"/>
      <c r="L31" s="432"/>
      <c r="M31" s="433"/>
      <c r="N31" s="434"/>
      <c r="O31" s="435"/>
      <c r="P31" s="435"/>
      <c r="Q31" s="435"/>
      <c r="R31" s="435"/>
      <c r="S31" s="435"/>
      <c r="T31" s="435"/>
      <c r="U31" s="435"/>
      <c r="V31" s="435"/>
      <c r="W31" s="435"/>
      <c r="X31" s="435"/>
      <c r="Y31" s="436"/>
      <c r="Z31" s="44"/>
      <c r="AA31" s="45"/>
    </row>
    <row r="32" spans="2:27" ht="19.5" customHeight="1" x14ac:dyDescent="0.2">
      <c r="B32" s="424"/>
      <c r="C32" s="380"/>
      <c r="D32" s="380"/>
      <c r="E32" s="380"/>
      <c r="F32" s="380"/>
      <c r="G32" s="380"/>
      <c r="H32" s="380"/>
      <c r="I32" s="425"/>
      <c r="J32" s="431" t="s">
        <v>734</v>
      </c>
      <c r="K32" s="432"/>
      <c r="L32" s="432"/>
      <c r="M32" s="433"/>
      <c r="N32" s="434"/>
      <c r="O32" s="435"/>
      <c r="P32" s="435"/>
      <c r="Q32" s="435"/>
      <c r="R32" s="435"/>
      <c r="S32" s="435"/>
      <c r="T32" s="435"/>
      <c r="U32" s="435"/>
      <c r="V32" s="435"/>
      <c r="W32" s="435"/>
      <c r="X32" s="435"/>
      <c r="Y32" s="436"/>
      <c r="Z32" s="29"/>
      <c r="AA32" s="29"/>
    </row>
    <row r="33" spans="2:27" ht="19.5" customHeight="1" x14ac:dyDescent="0.2">
      <c r="B33" s="420"/>
      <c r="C33" s="421"/>
      <c r="D33" s="421"/>
      <c r="E33" s="421"/>
      <c r="F33" s="421"/>
      <c r="G33" s="421"/>
      <c r="H33" s="421"/>
      <c r="I33" s="426"/>
      <c r="J33" s="446" t="s">
        <v>1703</v>
      </c>
      <c r="K33" s="447"/>
      <c r="L33" s="447"/>
      <c r="M33" s="448"/>
      <c r="N33" s="427"/>
      <c r="O33" s="428"/>
      <c r="P33" s="428"/>
      <c r="Q33" s="428"/>
      <c r="R33" s="428"/>
      <c r="S33" s="157" t="s">
        <v>87</v>
      </c>
      <c r="T33" s="437"/>
      <c r="U33" s="437"/>
      <c r="V33" s="437"/>
      <c r="W33" s="437"/>
      <c r="X33" s="437"/>
      <c r="Y33" s="438"/>
      <c r="Z33" s="29"/>
      <c r="AA33" s="29"/>
    </row>
    <row r="34" spans="2:27" ht="19.5" customHeight="1" x14ac:dyDescent="0.2">
      <c r="B34" s="430" t="s">
        <v>16</v>
      </c>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29"/>
      <c r="AA34" s="29"/>
    </row>
    <row r="35" spans="2:27" ht="19.5" customHeight="1" x14ac:dyDescent="0.2">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29"/>
      <c r="AA35" s="29"/>
    </row>
    <row r="36" spans="2:27" ht="19.5" customHeight="1" x14ac:dyDescent="0.2">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29"/>
      <c r="AA36" s="29"/>
    </row>
    <row r="37" spans="2:27" ht="19.5" customHeight="1" x14ac:dyDescent="0.2">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29"/>
      <c r="AA37" s="29"/>
    </row>
    <row r="38" spans="2:27" ht="19.5" customHeight="1" x14ac:dyDescent="0.2">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29"/>
      <c r="AA38" s="29"/>
    </row>
    <row r="39" spans="2:27" ht="9" customHeight="1" x14ac:dyDescent="0.2">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row>
    <row r="40" spans="2:27" s="46" customFormat="1" ht="20.25" customHeight="1" x14ac:dyDescent="0.2">
      <c r="B40" s="422" t="s">
        <v>7</v>
      </c>
      <c r="C40" s="422"/>
    </row>
    <row r="41" spans="2:27" s="46" customFormat="1" ht="16.5" customHeight="1" x14ac:dyDescent="0.2">
      <c r="B41" s="47"/>
      <c r="C41" s="429" t="s">
        <v>1631</v>
      </c>
      <c r="D41" s="422"/>
      <c r="E41" s="422"/>
      <c r="F41" s="422"/>
      <c r="G41" s="422"/>
      <c r="H41" s="422"/>
      <c r="I41" s="422"/>
      <c r="J41" s="422"/>
      <c r="K41" s="422"/>
      <c r="L41" s="422"/>
      <c r="M41" s="422"/>
      <c r="N41" s="422"/>
      <c r="O41" s="422"/>
      <c r="P41" s="422"/>
      <c r="Q41" s="422"/>
      <c r="R41" s="422"/>
      <c r="S41" s="422"/>
      <c r="T41" s="422"/>
      <c r="U41" s="422"/>
      <c r="V41" s="422"/>
      <c r="W41" s="422"/>
      <c r="X41" s="422"/>
      <c r="Y41" s="422"/>
    </row>
    <row r="42" spans="2:27" s="46" customFormat="1" ht="16.5" customHeight="1" x14ac:dyDescent="0.2">
      <c r="B42" s="47"/>
      <c r="C42" s="422"/>
      <c r="D42" s="422"/>
      <c r="E42" s="422"/>
      <c r="F42" s="422"/>
      <c r="G42" s="422"/>
      <c r="H42" s="422"/>
      <c r="I42" s="422"/>
      <c r="J42" s="422"/>
      <c r="K42" s="422"/>
      <c r="L42" s="422"/>
      <c r="M42" s="422"/>
      <c r="N42" s="422"/>
      <c r="O42" s="422"/>
      <c r="P42" s="422"/>
      <c r="Q42" s="422"/>
      <c r="R42" s="422"/>
      <c r="S42" s="422"/>
      <c r="T42" s="422"/>
      <c r="U42" s="422"/>
      <c r="V42" s="422"/>
      <c r="W42" s="422"/>
      <c r="X42" s="422"/>
      <c r="Y42" s="422"/>
    </row>
  </sheetData>
  <sheetProtection algorithmName="SHA-512" hashValue="a4M0miA/FTmnB35lTgoFyCJ3Cel5vLc0Wjra4Egti/uOprr0mf0vCzJsvM0gOo+ZhuKaoTtK/snyiumokuX3QA==" saltValue="QlkVk3Rrs3b5sOy1NXpNVg==" spinCount="100000" sheet="1" objects="1" scenarios="1" selectLockedCells="1"/>
  <mergeCells count="56">
    <mergeCell ref="B28:I28"/>
    <mergeCell ref="J28:Y28"/>
    <mergeCell ref="T24:V24"/>
    <mergeCell ref="B17:Y17"/>
    <mergeCell ref="B20:I21"/>
    <mergeCell ref="B19:Y19"/>
    <mergeCell ref="B22:I23"/>
    <mergeCell ref="J23:Y23"/>
    <mergeCell ref="B26:I26"/>
    <mergeCell ref="B24:I25"/>
    <mergeCell ref="J26:R26"/>
    <mergeCell ref="B27:I27"/>
    <mergeCell ref="K22:L22"/>
    <mergeCell ref="N22:O22"/>
    <mergeCell ref="J20:Y21"/>
    <mergeCell ref="C42:Y42"/>
    <mergeCell ref="B40:C40"/>
    <mergeCell ref="B29:I33"/>
    <mergeCell ref="N33:R33"/>
    <mergeCell ref="C41:Y41"/>
    <mergeCell ref="J34:Y39"/>
    <mergeCell ref="B34:I39"/>
    <mergeCell ref="J31:M31"/>
    <mergeCell ref="J32:M32"/>
    <mergeCell ref="N31:Y31"/>
    <mergeCell ref="N32:Y32"/>
    <mergeCell ref="T33:Y33"/>
    <mergeCell ref="J30:M30"/>
    <mergeCell ref="N30:Y30"/>
    <mergeCell ref="N29:Y29"/>
    <mergeCell ref="J33:M33"/>
    <mergeCell ref="J29:M29"/>
    <mergeCell ref="T25:V25"/>
    <mergeCell ref="S26:T26"/>
    <mergeCell ref="U26:Y26"/>
    <mergeCell ref="J27:O27"/>
    <mergeCell ref="J24:M25"/>
    <mergeCell ref="N24:N25"/>
    <mergeCell ref="N14:Y14"/>
    <mergeCell ref="N12:Y12"/>
    <mergeCell ref="N15:Y15"/>
    <mergeCell ref="N9:O9"/>
    <mergeCell ref="Q9:R9"/>
    <mergeCell ref="N10:Y11"/>
    <mergeCell ref="N13:Y13"/>
    <mergeCell ref="I9:M9"/>
    <mergeCell ref="I10:M11"/>
    <mergeCell ref="I12:M12"/>
    <mergeCell ref="I13:M13"/>
    <mergeCell ref="I14:M14"/>
    <mergeCell ref="B2:C2"/>
    <mergeCell ref="D2:I2"/>
    <mergeCell ref="S3:U3"/>
    <mergeCell ref="V3:Y3"/>
    <mergeCell ref="B7:D7"/>
    <mergeCell ref="T6:X6"/>
  </mergeCells>
  <phoneticPr fontId="4"/>
  <dataValidations count="9">
    <dataValidation imeMode="off" allowBlank="1" showInputMessage="1" showErrorMessage="1" sqref="M22 P9" xr:uid="{00000000-0002-0000-0100-000000000000}"/>
    <dataValidation imeMode="halfKatakana" allowBlank="1" showInputMessage="1" showErrorMessage="1" sqref="N12:Y12" xr:uid="{2082BF63-D52E-4B34-ABC4-82307AD293A4}"/>
    <dataValidation type="whole" imeMode="off" allowBlank="1" showInputMessage="1" showErrorMessage="1" sqref="N9:O9" xr:uid="{00000000-0002-0000-0100-000002000000}">
      <formula1>0</formula1>
      <formula2>999</formula2>
    </dataValidation>
    <dataValidation type="whole" imeMode="off" allowBlank="1" showInputMessage="1" showErrorMessage="1" sqref="Q9:R9" xr:uid="{00000000-0002-0000-0100-000003000000}">
      <formula1>0</formula1>
      <formula2>9999</formula2>
    </dataValidation>
    <dataValidation type="whole" allowBlank="1" showInputMessage="1" showErrorMessage="1" sqref="U26:Y26" xr:uid="{00000000-0002-0000-0100-000004000000}">
      <formula1>1</formula1>
      <formula2>99</formula2>
    </dataValidation>
    <dataValidation imeMode="hiragana" allowBlank="1" showInputMessage="1" showErrorMessage="1" sqref="J23 B7:E7 N29:Y30 J20:Y21 N10:Y10 N13:Y13 N14" xr:uid="{00000000-0002-0000-0100-000005000000}"/>
    <dataValidation imeMode="fullAlpha" allowBlank="1" showInputMessage="1" showErrorMessage="1" sqref="S33" xr:uid="{00000000-0002-0000-0100-000006000000}"/>
    <dataValidation imeMode="halfAlpha" allowBlank="1" showInputMessage="1" showErrorMessage="1" sqref="N33:R33 T33:Y33" xr:uid="{00000000-0002-0000-0100-000009000000}"/>
    <dataValidation type="textLength" imeMode="off" allowBlank="1" showInputMessage="1" showErrorMessage="1" sqref="N32:Y32" xr:uid="{00000000-0002-0000-0100-00000A000000}">
      <formula1>0</formula1>
      <formula2>12</formula2>
    </dataValidation>
  </dataValidations>
  <pageMargins left="0.55118110236220474" right="0.55118110236220474" top="1.3779527559055118" bottom="0.82677165354330717" header="0.51181102362204722" footer="0.51181102362204722"/>
  <pageSetup paperSize="9" scale="92" orientation="portrait" r:id="rId1"/>
  <headerFooter alignWithMargins="0">
    <oddHeader>&amp;L第十九号様式（第五十五条の二第一項）</oddHeader>
  </headerFooter>
  <ignoredErrors>
    <ignoredError sqref="N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49"/>
  <sheetViews>
    <sheetView showGridLines="0" zoomScaleNormal="100" workbookViewId="0">
      <selection activeCell="G4" sqref="G4"/>
    </sheetView>
  </sheetViews>
  <sheetFormatPr defaultColWidth="9" defaultRowHeight="12" x14ac:dyDescent="0.15"/>
  <cols>
    <col min="1" max="2" width="5.6640625" style="1" customWidth="1"/>
    <col min="3" max="3" width="2.33203125" style="1" customWidth="1"/>
    <col min="4" max="4" width="5.6640625" style="1" customWidth="1"/>
    <col min="5" max="5" width="2.33203125" style="1" customWidth="1"/>
    <col min="6" max="6" width="5.6640625" style="1" customWidth="1"/>
    <col min="7" max="16" width="18.77734375" style="144" customWidth="1"/>
    <col min="17" max="16384" width="9" style="1"/>
  </cols>
  <sheetData>
    <row r="1" spans="1:16" ht="21" customHeight="1" x14ac:dyDescent="0.2">
      <c r="A1" s="307" t="s">
        <v>83</v>
      </c>
      <c r="B1" s="307"/>
      <c r="C1" s="307"/>
      <c r="D1" s="307"/>
      <c r="E1" s="307"/>
      <c r="F1" s="307"/>
      <c r="G1" s="14"/>
      <c r="H1" s="117"/>
      <c r="I1" s="117"/>
      <c r="J1" s="117"/>
      <c r="K1" s="117"/>
      <c r="L1" s="117"/>
      <c r="M1" s="117"/>
      <c r="N1" s="117"/>
      <c r="O1" s="117"/>
      <c r="P1" s="117"/>
    </row>
    <row r="2" spans="1:16" ht="21" customHeight="1" thickBot="1" x14ac:dyDescent="0.2">
      <c r="A2" s="213" t="s">
        <v>1619</v>
      </c>
      <c r="B2" s="153" t="str">
        <f>IF(計画表紙!V3&lt;&gt;"", 8, "")</f>
        <v/>
      </c>
      <c r="C2" s="117" t="s">
        <v>9</v>
      </c>
      <c r="D2" s="156" t="str">
        <f>IF(計画表紙!V3&lt;&gt;"", 3, "")</f>
        <v/>
      </c>
      <c r="E2" s="117" t="s">
        <v>385</v>
      </c>
      <c r="F2" s="156" t="str">
        <f>IF(計画表紙!V3&lt;&gt;"", 31, "")</f>
        <v/>
      </c>
      <c r="G2" s="152" t="s">
        <v>388</v>
      </c>
      <c r="H2" s="117"/>
      <c r="I2" s="117"/>
      <c r="J2" s="117"/>
      <c r="K2" s="117"/>
      <c r="L2" s="117"/>
      <c r="M2" s="117"/>
      <c r="N2" s="117"/>
      <c r="O2" s="117"/>
      <c r="P2" s="117"/>
    </row>
    <row r="3" spans="1:16" ht="21" customHeight="1" thickBot="1" x14ac:dyDescent="0.2">
      <c r="A3" s="503" t="s">
        <v>1707</v>
      </c>
      <c r="B3" s="482"/>
      <c r="C3" s="482"/>
      <c r="D3" s="504"/>
      <c r="E3" s="503" t="s">
        <v>1760</v>
      </c>
      <c r="F3" s="504"/>
      <c r="G3" s="142">
        <v>1</v>
      </c>
      <c r="H3" s="138">
        <v>2</v>
      </c>
      <c r="I3" s="138">
        <v>3</v>
      </c>
      <c r="J3" s="138">
        <v>4</v>
      </c>
      <c r="K3" s="145">
        <v>5</v>
      </c>
      <c r="L3" s="191">
        <v>6</v>
      </c>
      <c r="M3" s="138">
        <v>7</v>
      </c>
      <c r="N3" s="138">
        <v>8</v>
      </c>
      <c r="O3" s="138">
        <v>9</v>
      </c>
      <c r="P3" s="145">
        <v>10</v>
      </c>
    </row>
    <row r="4" spans="1:16" ht="30" customHeight="1" x14ac:dyDescent="0.15">
      <c r="A4" s="506" t="s">
        <v>1708</v>
      </c>
      <c r="B4" s="486"/>
      <c r="C4" s="486"/>
      <c r="D4" s="507"/>
      <c r="E4" s="522"/>
      <c r="F4" s="523"/>
      <c r="G4" s="268"/>
      <c r="H4" s="139"/>
      <c r="I4" s="139"/>
      <c r="J4" s="139"/>
      <c r="K4" s="146"/>
      <c r="L4" s="192"/>
      <c r="M4" s="139"/>
      <c r="N4" s="139"/>
      <c r="O4" s="139"/>
      <c r="P4" s="146"/>
    </row>
    <row r="5" spans="1:16" ht="30" customHeight="1" x14ac:dyDescent="0.15">
      <c r="A5" s="515" t="s">
        <v>1709</v>
      </c>
      <c r="B5" s="516"/>
      <c r="C5" s="516"/>
      <c r="D5" s="517"/>
      <c r="E5" s="524"/>
      <c r="F5" s="525"/>
      <c r="G5" s="469"/>
      <c r="H5" s="469"/>
      <c r="I5" s="469"/>
      <c r="J5" s="471"/>
      <c r="K5" s="473"/>
      <c r="L5" s="475"/>
      <c r="M5" s="471"/>
      <c r="N5" s="471"/>
      <c r="O5" s="471"/>
      <c r="P5" s="473"/>
    </row>
    <row r="6" spans="1:16" ht="30" customHeight="1" thickBot="1" x14ac:dyDescent="0.2">
      <c r="A6" s="518"/>
      <c r="B6" s="519"/>
      <c r="C6" s="519"/>
      <c r="D6" s="520"/>
      <c r="E6" s="526"/>
      <c r="F6" s="527"/>
      <c r="G6" s="470"/>
      <c r="H6" s="470"/>
      <c r="I6" s="470"/>
      <c r="J6" s="472"/>
      <c r="K6" s="474"/>
      <c r="L6" s="476"/>
      <c r="M6" s="472"/>
      <c r="N6" s="472"/>
      <c r="O6" s="472"/>
      <c r="P6" s="474"/>
    </row>
    <row r="7" spans="1:16" ht="30" hidden="1" customHeight="1" thickBot="1" x14ac:dyDescent="0.2">
      <c r="A7" s="510"/>
      <c r="B7" s="511"/>
      <c r="C7" s="511"/>
      <c r="D7" s="512"/>
      <c r="E7" s="508"/>
      <c r="F7" s="509"/>
      <c r="G7" s="214"/>
      <c r="H7" s="215"/>
      <c r="I7" s="215"/>
      <c r="J7" s="215"/>
      <c r="K7" s="216"/>
      <c r="L7" s="214"/>
      <c r="M7" s="215"/>
      <c r="N7" s="215"/>
      <c r="O7" s="215"/>
      <c r="P7" s="216"/>
    </row>
    <row r="8" spans="1:16" ht="30" hidden="1" customHeight="1" thickBot="1" x14ac:dyDescent="0.2">
      <c r="A8" s="483"/>
      <c r="B8" s="484"/>
      <c r="C8" s="484"/>
      <c r="D8" s="505"/>
      <c r="E8" s="483" t="str">
        <f>IF(SUM(G8:P8)=0,"",SUM(G8:P8))</f>
        <v/>
      </c>
      <c r="F8" s="505"/>
      <c r="G8" s="217"/>
      <c r="H8" s="218"/>
      <c r="I8" s="218"/>
      <c r="J8" s="218"/>
      <c r="K8" s="219"/>
      <c r="L8" s="220"/>
      <c r="M8" s="218"/>
      <c r="N8" s="218"/>
      <c r="O8" s="218"/>
      <c r="P8" s="219"/>
    </row>
    <row r="9" spans="1:16" ht="30" customHeight="1" thickBot="1" x14ac:dyDescent="0.2">
      <c r="A9" s="534" t="s">
        <v>280</v>
      </c>
      <c r="B9" s="535"/>
      <c r="C9" s="501" t="s">
        <v>82</v>
      </c>
      <c r="D9" s="502"/>
      <c r="E9" s="513" t="s">
        <v>1757</v>
      </c>
      <c r="F9" s="514"/>
      <c r="G9" s="130" t="s">
        <v>281</v>
      </c>
      <c r="H9" s="140" t="s">
        <v>281</v>
      </c>
      <c r="I9" s="140" t="s">
        <v>281</v>
      </c>
      <c r="J9" s="140" t="s">
        <v>281</v>
      </c>
      <c r="K9" s="147" t="s">
        <v>281</v>
      </c>
      <c r="L9" s="193" t="s">
        <v>281</v>
      </c>
      <c r="M9" s="140" t="s">
        <v>281</v>
      </c>
      <c r="N9" s="140" t="s">
        <v>281</v>
      </c>
      <c r="O9" s="140" t="s">
        <v>281</v>
      </c>
      <c r="P9" s="147" t="s">
        <v>281</v>
      </c>
    </row>
    <row r="10" spans="1:16" ht="36" customHeight="1" x14ac:dyDescent="0.15">
      <c r="A10" s="521" t="s">
        <v>618</v>
      </c>
      <c r="B10" s="490"/>
      <c r="C10" s="485" t="s">
        <v>52</v>
      </c>
      <c r="D10" s="486"/>
      <c r="E10" s="499" t="str">
        <f t="shared" ref="E10:E31" si="0">IF(SUM(G10:P10)=0,"",SUM(G10:P10))</f>
        <v/>
      </c>
      <c r="F10" s="500"/>
      <c r="G10" s="132" t="str">
        <f t="shared" ref="G10:P10" si="1">IF($B$46=0,"",IF(SUMIF($A$36:$A$45,G$3,$B$36:$B$45)=0,"",SUMIF($A$36:$A$45,G$3,$B$36:$B$45)))</f>
        <v/>
      </c>
      <c r="H10" s="136" t="str">
        <f t="shared" si="1"/>
        <v/>
      </c>
      <c r="I10" s="136" t="str">
        <f t="shared" si="1"/>
        <v/>
      </c>
      <c r="J10" s="136" t="str">
        <f t="shared" si="1"/>
        <v/>
      </c>
      <c r="K10" s="148" t="str">
        <f t="shared" si="1"/>
        <v/>
      </c>
      <c r="L10" s="194" t="str">
        <f t="shared" si="1"/>
        <v/>
      </c>
      <c r="M10" s="136" t="str">
        <f t="shared" si="1"/>
        <v/>
      </c>
      <c r="N10" s="136" t="str">
        <f t="shared" si="1"/>
        <v/>
      </c>
      <c r="O10" s="136" t="str">
        <f t="shared" si="1"/>
        <v/>
      </c>
      <c r="P10" s="148" t="str">
        <f t="shared" si="1"/>
        <v/>
      </c>
    </row>
    <row r="11" spans="1:16" ht="36" customHeight="1" x14ac:dyDescent="0.15">
      <c r="A11" s="491"/>
      <c r="B11" s="492"/>
      <c r="C11" s="487" t="s">
        <v>53</v>
      </c>
      <c r="D11" s="488"/>
      <c r="E11" s="477" t="str">
        <f t="shared" si="0"/>
        <v/>
      </c>
      <c r="F11" s="478"/>
      <c r="G11" s="133" t="str">
        <f t="shared" ref="G11:P11" si="2">IF($C$46=0,"",IF(SUMIF($A$36:$A$45,G$3,$C$36:$C$45)=0,"",SUMIF($A$36:$A$45,G$3,$C$36:$C$45)))</f>
        <v/>
      </c>
      <c r="H11" s="137" t="str">
        <f t="shared" si="2"/>
        <v/>
      </c>
      <c r="I11" s="137" t="str">
        <f t="shared" si="2"/>
        <v/>
      </c>
      <c r="J11" s="137" t="str">
        <f t="shared" si="2"/>
        <v/>
      </c>
      <c r="K11" s="149" t="str">
        <f t="shared" si="2"/>
        <v/>
      </c>
      <c r="L11" s="195" t="str">
        <f t="shared" si="2"/>
        <v/>
      </c>
      <c r="M11" s="137" t="str">
        <f t="shared" si="2"/>
        <v/>
      </c>
      <c r="N11" s="137" t="str">
        <f t="shared" si="2"/>
        <v/>
      </c>
      <c r="O11" s="137" t="str">
        <f t="shared" si="2"/>
        <v/>
      </c>
      <c r="P11" s="149" t="str">
        <f t="shared" si="2"/>
        <v/>
      </c>
    </row>
    <row r="12" spans="1:16" ht="36" customHeight="1" x14ac:dyDescent="0.15">
      <c r="A12" s="491"/>
      <c r="B12" s="492"/>
      <c r="C12" s="487" t="s">
        <v>54</v>
      </c>
      <c r="D12" s="488"/>
      <c r="E12" s="477" t="str">
        <f t="shared" si="0"/>
        <v/>
      </c>
      <c r="F12" s="478"/>
      <c r="G12" s="133" t="str">
        <f t="shared" ref="G12:P12" si="3">IF($D$46=0,"",IF(SUMIF($A$36:$A$45,G$3,$D$36:$D$45)=0,"",SUMIF($A$36:$A$45,G$3,$D$36:$D$45)))</f>
        <v/>
      </c>
      <c r="H12" s="137" t="str">
        <f t="shared" si="3"/>
        <v/>
      </c>
      <c r="I12" s="137" t="str">
        <f t="shared" si="3"/>
        <v/>
      </c>
      <c r="J12" s="137" t="str">
        <f t="shared" si="3"/>
        <v/>
      </c>
      <c r="K12" s="149" t="str">
        <f t="shared" si="3"/>
        <v/>
      </c>
      <c r="L12" s="195" t="str">
        <f t="shared" si="3"/>
        <v/>
      </c>
      <c r="M12" s="137" t="str">
        <f t="shared" si="3"/>
        <v/>
      </c>
      <c r="N12" s="137" t="str">
        <f t="shared" si="3"/>
        <v/>
      </c>
      <c r="O12" s="137" t="str">
        <f t="shared" si="3"/>
        <v/>
      </c>
      <c r="P12" s="149" t="str">
        <f t="shared" si="3"/>
        <v/>
      </c>
    </row>
    <row r="13" spans="1:16" ht="36" customHeight="1" thickBot="1" x14ac:dyDescent="0.2">
      <c r="A13" s="493"/>
      <c r="B13" s="494"/>
      <c r="C13" s="495" t="s">
        <v>55</v>
      </c>
      <c r="D13" s="496"/>
      <c r="E13" s="497" t="str">
        <f t="shared" si="0"/>
        <v/>
      </c>
      <c r="F13" s="498"/>
      <c r="G13" s="131" t="str">
        <f t="shared" ref="G13:P13" si="4">IF($E$46=0,"",IF(SUMIF($A$36:$A$45,G$3,$E$36:$E$45)=0,"",SUMIF($A$36:$A$45,G$3,$E$36:$E$45)))</f>
        <v/>
      </c>
      <c r="H13" s="135" t="str">
        <f t="shared" si="4"/>
        <v/>
      </c>
      <c r="I13" s="135" t="str">
        <f t="shared" si="4"/>
        <v/>
      </c>
      <c r="J13" s="135" t="str">
        <f t="shared" si="4"/>
        <v/>
      </c>
      <c r="K13" s="150" t="str">
        <f t="shared" si="4"/>
        <v/>
      </c>
      <c r="L13" s="196" t="str">
        <f t="shared" si="4"/>
        <v/>
      </c>
      <c r="M13" s="135" t="str">
        <f t="shared" si="4"/>
        <v/>
      </c>
      <c r="N13" s="135" t="str">
        <f t="shared" si="4"/>
        <v/>
      </c>
      <c r="O13" s="135" t="str">
        <f t="shared" si="4"/>
        <v/>
      </c>
      <c r="P13" s="150" t="str">
        <f t="shared" si="4"/>
        <v/>
      </c>
    </row>
    <row r="14" spans="1:16" ht="36" customHeight="1" x14ac:dyDescent="0.15">
      <c r="A14" s="521" t="s">
        <v>619</v>
      </c>
      <c r="B14" s="490"/>
      <c r="C14" s="485" t="s">
        <v>52</v>
      </c>
      <c r="D14" s="486"/>
      <c r="E14" s="499" t="str">
        <f t="shared" si="0"/>
        <v/>
      </c>
      <c r="F14" s="500"/>
      <c r="G14" s="132" t="str">
        <f t="shared" ref="G14:P14" si="5">IF($F$46=0,"",IF(SUMIF($A$36:$A$45,G$3,$F$36:$F$45)=0,"",SUMIF($A$36:$A$45,G$3,$F$36:$F$45)))</f>
        <v/>
      </c>
      <c r="H14" s="136" t="str">
        <f t="shared" si="5"/>
        <v/>
      </c>
      <c r="I14" s="136" t="str">
        <f t="shared" si="5"/>
        <v/>
      </c>
      <c r="J14" s="136" t="str">
        <f t="shared" si="5"/>
        <v/>
      </c>
      <c r="K14" s="148" t="str">
        <f t="shared" si="5"/>
        <v/>
      </c>
      <c r="L14" s="194" t="str">
        <f t="shared" si="5"/>
        <v/>
      </c>
      <c r="M14" s="136" t="str">
        <f t="shared" si="5"/>
        <v/>
      </c>
      <c r="N14" s="136" t="str">
        <f t="shared" si="5"/>
        <v/>
      </c>
      <c r="O14" s="136" t="str">
        <f t="shared" si="5"/>
        <v/>
      </c>
      <c r="P14" s="148" t="str">
        <f t="shared" si="5"/>
        <v/>
      </c>
    </row>
    <row r="15" spans="1:16" ht="36" customHeight="1" x14ac:dyDescent="0.15">
      <c r="A15" s="491"/>
      <c r="B15" s="492"/>
      <c r="C15" s="487" t="s">
        <v>53</v>
      </c>
      <c r="D15" s="488"/>
      <c r="E15" s="477" t="str">
        <f t="shared" si="0"/>
        <v/>
      </c>
      <c r="F15" s="478"/>
      <c r="G15" s="133" t="str">
        <f t="shared" ref="G15:P15" si="6">IF($G$46=0,"",IF(SUMIF($A$36:$A$45,G$3,$G$36:$G$45)=0,"",SUMIF($A$36:$A$45,G$3,$G$36:$G$45)))</f>
        <v/>
      </c>
      <c r="H15" s="137" t="str">
        <f t="shared" si="6"/>
        <v/>
      </c>
      <c r="I15" s="137" t="str">
        <f t="shared" si="6"/>
        <v/>
      </c>
      <c r="J15" s="137" t="str">
        <f t="shared" si="6"/>
        <v/>
      </c>
      <c r="K15" s="149" t="str">
        <f t="shared" si="6"/>
        <v/>
      </c>
      <c r="L15" s="195" t="str">
        <f t="shared" si="6"/>
        <v/>
      </c>
      <c r="M15" s="137" t="str">
        <f t="shared" si="6"/>
        <v/>
      </c>
      <c r="N15" s="137" t="str">
        <f t="shared" si="6"/>
        <v/>
      </c>
      <c r="O15" s="137" t="str">
        <f t="shared" si="6"/>
        <v/>
      </c>
      <c r="P15" s="149" t="str">
        <f t="shared" si="6"/>
        <v/>
      </c>
    </row>
    <row r="16" spans="1:16" ht="36" customHeight="1" x14ac:dyDescent="0.15">
      <c r="A16" s="491"/>
      <c r="B16" s="492"/>
      <c r="C16" s="487" t="s">
        <v>54</v>
      </c>
      <c r="D16" s="488"/>
      <c r="E16" s="477" t="str">
        <f t="shared" si="0"/>
        <v/>
      </c>
      <c r="F16" s="478"/>
      <c r="G16" s="133" t="str">
        <f t="shared" ref="G16:P16" si="7">IF($H$46=0,"",IF(SUMIF($A$36:$A$45,G$3,$H$36:$H$45)=0,"",SUMIF($A$36:$A$45,G$3,$H$36:$H$45)))</f>
        <v/>
      </c>
      <c r="H16" s="137" t="str">
        <f t="shared" si="7"/>
        <v/>
      </c>
      <c r="I16" s="137" t="str">
        <f t="shared" si="7"/>
        <v/>
      </c>
      <c r="J16" s="137" t="str">
        <f t="shared" si="7"/>
        <v/>
      </c>
      <c r="K16" s="149" t="str">
        <f t="shared" si="7"/>
        <v/>
      </c>
      <c r="L16" s="195" t="str">
        <f t="shared" si="7"/>
        <v/>
      </c>
      <c r="M16" s="137" t="str">
        <f t="shared" si="7"/>
        <v/>
      </c>
      <c r="N16" s="137" t="str">
        <f t="shared" si="7"/>
        <v/>
      </c>
      <c r="O16" s="137" t="str">
        <f t="shared" si="7"/>
        <v/>
      </c>
      <c r="P16" s="149" t="str">
        <f t="shared" si="7"/>
        <v/>
      </c>
    </row>
    <row r="17" spans="1:16" ht="36" customHeight="1" thickBot="1" x14ac:dyDescent="0.2">
      <c r="A17" s="493"/>
      <c r="B17" s="494"/>
      <c r="C17" s="495" t="s">
        <v>55</v>
      </c>
      <c r="D17" s="496"/>
      <c r="E17" s="497" t="str">
        <f t="shared" si="0"/>
        <v/>
      </c>
      <c r="F17" s="498"/>
      <c r="G17" s="131" t="str">
        <f t="shared" ref="G17:P17" si="8">IF($I$46=0,"",IF(SUMIF($A$36:$A$45,G$3,$I$36:$I$45)=0,"",SUMIF($A$36:$A$45,G$3,$I$36:$I$45)))</f>
        <v/>
      </c>
      <c r="H17" s="135" t="str">
        <f t="shared" si="8"/>
        <v/>
      </c>
      <c r="I17" s="135" t="str">
        <f t="shared" si="8"/>
        <v/>
      </c>
      <c r="J17" s="135" t="str">
        <f t="shared" si="8"/>
        <v/>
      </c>
      <c r="K17" s="150" t="str">
        <f t="shared" si="8"/>
        <v/>
      </c>
      <c r="L17" s="196" t="str">
        <f t="shared" si="8"/>
        <v/>
      </c>
      <c r="M17" s="135" t="str">
        <f t="shared" si="8"/>
        <v/>
      </c>
      <c r="N17" s="135" t="str">
        <f t="shared" si="8"/>
        <v/>
      </c>
      <c r="O17" s="135" t="str">
        <f t="shared" si="8"/>
        <v/>
      </c>
      <c r="P17" s="150" t="str">
        <f t="shared" si="8"/>
        <v/>
      </c>
    </row>
    <row r="18" spans="1:16" ht="36" customHeight="1" x14ac:dyDescent="0.15">
      <c r="A18" s="528" t="s">
        <v>1710</v>
      </c>
      <c r="B18" s="529"/>
      <c r="C18" s="485" t="s">
        <v>52</v>
      </c>
      <c r="D18" s="486"/>
      <c r="E18" s="499" t="str">
        <f t="shared" si="0"/>
        <v/>
      </c>
      <c r="F18" s="500"/>
      <c r="G18" s="132" t="str">
        <f t="shared" ref="G18:P18" si="9">IF($J$46=0,"",IF(SUMIF($A$36:$A$45,G$3,$J$36:$J$45)=0,"",SUMIF($A$36:$A$45,G$3,$J$36:$J$45)))</f>
        <v/>
      </c>
      <c r="H18" s="136" t="str">
        <f t="shared" si="9"/>
        <v/>
      </c>
      <c r="I18" s="136" t="str">
        <f t="shared" si="9"/>
        <v/>
      </c>
      <c r="J18" s="136" t="str">
        <f t="shared" si="9"/>
        <v/>
      </c>
      <c r="K18" s="148" t="str">
        <f t="shared" si="9"/>
        <v/>
      </c>
      <c r="L18" s="194" t="str">
        <f t="shared" si="9"/>
        <v/>
      </c>
      <c r="M18" s="136" t="str">
        <f t="shared" si="9"/>
        <v/>
      </c>
      <c r="N18" s="136" t="str">
        <f t="shared" si="9"/>
        <v/>
      </c>
      <c r="O18" s="136" t="str">
        <f t="shared" si="9"/>
        <v/>
      </c>
      <c r="P18" s="148" t="str">
        <f t="shared" si="9"/>
        <v/>
      </c>
    </row>
    <row r="19" spans="1:16" ht="36" customHeight="1" x14ac:dyDescent="0.15">
      <c r="A19" s="530"/>
      <c r="B19" s="531"/>
      <c r="C19" s="487" t="s">
        <v>53</v>
      </c>
      <c r="D19" s="488"/>
      <c r="E19" s="477" t="str">
        <f t="shared" si="0"/>
        <v/>
      </c>
      <c r="F19" s="478"/>
      <c r="G19" s="133" t="str">
        <f t="shared" ref="G19:P19" si="10">IF($K$46=0,"",IF(SUMIF($A$36:$A$45,G$3,$K$36:$K$45)=0,"",SUMIF($A$36:$A$45,G$3,$K$36:$K$45)))</f>
        <v/>
      </c>
      <c r="H19" s="137" t="str">
        <f t="shared" si="10"/>
        <v/>
      </c>
      <c r="I19" s="137" t="str">
        <f t="shared" si="10"/>
        <v/>
      </c>
      <c r="J19" s="137" t="str">
        <f t="shared" si="10"/>
        <v/>
      </c>
      <c r="K19" s="149" t="str">
        <f t="shared" si="10"/>
        <v/>
      </c>
      <c r="L19" s="195" t="str">
        <f t="shared" si="10"/>
        <v/>
      </c>
      <c r="M19" s="137" t="str">
        <f t="shared" si="10"/>
        <v/>
      </c>
      <c r="N19" s="137" t="str">
        <f t="shared" si="10"/>
        <v/>
      </c>
      <c r="O19" s="137" t="str">
        <f t="shared" si="10"/>
        <v/>
      </c>
      <c r="P19" s="149" t="str">
        <f t="shared" si="10"/>
        <v/>
      </c>
    </row>
    <row r="20" spans="1:16" ht="36" customHeight="1" x14ac:dyDescent="0.15">
      <c r="A20" s="530"/>
      <c r="B20" s="531"/>
      <c r="C20" s="487" t="s">
        <v>54</v>
      </c>
      <c r="D20" s="488"/>
      <c r="E20" s="477" t="str">
        <f t="shared" si="0"/>
        <v/>
      </c>
      <c r="F20" s="478"/>
      <c r="G20" s="133" t="str">
        <f t="shared" ref="G20:P20" si="11">IF($L$46=0,"",IF(SUMIF($A$36:$A$45,G$3,$L$36:$L$45)=0,"",SUMIF($A$36:$A$45,G$3,$L$36:$L$45)))</f>
        <v/>
      </c>
      <c r="H20" s="137" t="str">
        <f t="shared" si="11"/>
        <v/>
      </c>
      <c r="I20" s="137" t="str">
        <f t="shared" si="11"/>
        <v/>
      </c>
      <c r="J20" s="137" t="str">
        <f t="shared" si="11"/>
        <v/>
      </c>
      <c r="K20" s="149" t="str">
        <f t="shared" si="11"/>
        <v/>
      </c>
      <c r="L20" s="195" t="str">
        <f t="shared" si="11"/>
        <v/>
      </c>
      <c r="M20" s="137" t="str">
        <f t="shared" si="11"/>
        <v/>
      </c>
      <c r="N20" s="137" t="str">
        <f t="shared" si="11"/>
        <v/>
      </c>
      <c r="O20" s="137" t="str">
        <f t="shared" si="11"/>
        <v/>
      </c>
      <c r="P20" s="149" t="str">
        <f t="shared" si="11"/>
        <v/>
      </c>
    </row>
    <row r="21" spans="1:16" ht="36" customHeight="1" thickBot="1" x14ac:dyDescent="0.2">
      <c r="A21" s="532"/>
      <c r="B21" s="533"/>
      <c r="C21" s="495" t="s">
        <v>55</v>
      </c>
      <c r="D21" s="496"/>
      <c r="E21" s="497" t="str">
        <f t="shared" si="0"/>
        <v/>
      </c>
      <c r="F21" s="498"/>
      <c r="G21" s="131" t="str">
        <f t="shared" ref="G21:P21" si="12">IF($M$46=0,"",IF(SUMIF($A$36:$A$45,G$3,$M$36:$M$45)=0,"",SUMIF($A$36:$A$45,G$3,$M$36:$M$45)))</f>
        <v/>
      </c>
      <c r="H21" s="135" t="str">
        <f t="shared" si="12"/>
        <v/>
      </c>
      <c r="I21" s="135" t="str">
        <f t="shared" si="12"/>
        <v/>
      </c>
      <c r="J21" s="135" t="str">
        <f t="shared" si="12"/>
        <v/>
      </c>
      <c r="K21" s="150" t="str">
        <f t="shared" si="12"/>
        <v/>
      </c>
      <c r="L21" s="196" t="str">
        <f t="shared" si="12"/>
        <v/>
      </c>
      <c r="M21" s="135" t="str">
        <f t="shared" si="12"/>
        <v/>
      </c>
      <c r="N21" s="135" t="str">
        <f t="shared" si="12"/>
        <v/>
      </c>
      <c r="O21" s="135" t="str">
        <f t="shared" si="12"/>
        <v/>
      </c>
      <c r="P21" s="150" t="str">
        <f t="shared" si="12"/>
        <v/>
      </c>
    </row>
    <row r="22" spans="1:16" ht="36" customHeight="1" x14ac:dyDescent="0.15">
      <c r="A22" s="528" t="s">
        <v>1711</v>
      </c>
      <c r="B22" s="529"/>
      <c r="C22" s="485" t="s">
        <v>52</v>
      </c>
      <c r="D22" s="486"/>
      <c r="E22" s="499" t="str">
        <f t="shared" si="0"/>
        <v/>
      </c>
      <c r="F22" s="500"/>
      <c r="G22" s="132" t="str">
        <f t="shared" ref="G22:P22" si="13">IF($N$46=0,"",IF(SUMIF($A$36:$A$45,G$3,$N$36:$N$45)=0,"",SUMIF($A$36:$A$45,G$3,$N$36:$N$45)))</f>
        <v/>
      </c>
      <c r="H22" s="136" t="str">
        <f t="shared" si="13"/>
        <v/>
      </c>
      <c r="I22" s="136" t="str">
        <f t="shared" si="13"/>
        <v/>
      </c>
      <c r="J22" s="136" t="str">
        <f t="shared" si="13"/>
        <v/>
      </c>
      <c r="K22" s="148" t="str">
        <f t="shared" si="13"/>
        <v/>
      </c>
      <c r="L22" s="194" t="str">
        <f t="shared" si="13"/>
        <v/>
      </c>
      <c r="M22" s="136" t="str">
        <f t="shared" si="13"/>
        <v/>
      </c>
      <c r="N22" s="136" t="str">
        <f t="shared" si="13"/>
        <v/>
      </c>
      <c r="O22" s="136" t="str">
        <f t="shared" si="13"/>
        <v/>
      </c>
      <c r="P22" s="148" t="str">
        <f t="shared" si="13"/>
        <v/>
      </c>
    </row>
    <row r="23" spans="1:16" ht="36" customHeight="1" x14ac:dyDescent="0.15">
      <c r="A23" s="530"/>
      <c r="B23" s="531"/>
      <c r="C23" s="487" t="s">
        <v>53</v>
      </c>
      <c r="D23" s="488"/>
      <c r="E23" s="477" t="str">
        <f t="shared" si="0"/>
        <v/>
      </c>
      <c r="F23" s="478"/>
      <c r="G23" s="133" t="str">
        <f t="shared" ref="G23:P23" si="14">IF($O$46=0,"",IF(SUMIF($A$36:$A$45,G$3,$O$36:$O$45)=0,"",SUMIF($A$36:$A$45,G$3,$O$36:$O$45)))</f>
        <v/>
      </c>
      <c r="H23" s="137" t="str">
        <f t="shared" si="14"/>
        <v/>
      </c>
      <c r="I23" s="137" t="str">
        <f t="shared" si="14"/>
        <v/>
      </c>
      <c r="J23" s="137" t="str">
        <f t="shared" si="14"/>
        <v/>
      </c>
      <c r="K23" s="149" t="str">
        <f t="shared" si="14"/>
        <v/>
      </c>
      <c r="L23" s="195" t="str">
        <f t="shared" si="14"/>
        <v/>
      </c>
      <c r="M23" s="137" t="str">
        <f t="shared" si="14"/>
        <v/>
      </c>
      <c r="N23" s="137" t="str">
        <f t="shared" si="14"/>
        <v/>
      </c>
      <c r="O23" s="137" t="str">
        <f t="shared" si="14"/>
        <v/>
      </c>
      <c r="P23" s="149" t="str">
        <f t="shared" si="14"/>
        <v/>
      </c>
    </row>
    <row r="24" spans="1:16" ht="36" customHeight="1" x14ac:dyDescent="0.15">
      <c r="A24" s="530"/>
      <c r="B24" s="531"/>
      <c r="C24" s="487" t="s">
        <v>54</v>
      </c>
      <c r="D24" s="488"/>
      <c r="E24" s="477" t="str">
        <f t="shared" si="0"/>
        <v/>
      </c>
      <c r="F24" s="478"/>
      <c r="G24" s="133" t="str">
        <f t="shared" ref="G24:P24" si="15">IF($P$46=0,"",IF(SUMIF($A$36:$A$45,G$3,$P$36:$P$45)=0,"",SUMIF($A$36:$A$45,G$3,$P$36:$P$45)))</f>
        <v/>
      </c>
      <c r="H24" s="137" t="str">
        <f t="shared" si="15"/>
        <v/>
      </c>
      <c r="I24" s="137" t="str">
        <f t="shared" si="15"/>
        <v/>
      </c>
      <c r="J24" s="137" t="str">
        <f t="shared" si="15"/>
        <v/>
      </c>
      <c r="K24" s="149" t="str">
        <f t="shared" si="15"/>
        <v/>
      </c>
      <c r="L24" s="195" t="str">
        <f t="shared" si="15"/>
        <v/>
      </c>
      <c r="M24" s="137" t="str">
        <f t="shared" si="15"/>
        <v/>
      </c>
      <c r="N24" s="137" t="str">
        <f t="shared" si="15"/>
        <v/>
      </c>
      <c r="O24" s="137" t="str">
        <f t="shared" si="15"/>
        <v/>
      </c>
      <c r="P24" s="149" t="str">
        <f t="shared" si="15"/>
        <v/>
      </c>
    </row>
    <row r="25" spans="1:16" ht="36" customHeight="1" thickBot="1" x14ac:dyDescent="0.2">
      <c r="A25" s="532"/>
      <c r="B25" s="533"/>
      <c r="C25" s="495" t="s">
        <v>55</v>
      </c>
      <c r="D25" s="496"/>
      <c r="E25" s="497" t="str">
        <f t="shared" si="0"/>
        <v/>
      </c>
      <c r="F25" s="498"/>
      <c r="G25" s="131" t="str">
        <f t="shared" ref="G25:P25" si="16">IF($Q$46=0,"",IF(SUMIF($A$36:$A$45,G$3,$Q$36:$Q$45)=0,"",SUMIF($A$36:$A$45,G$3,$Q$36:$Q$45)))</f>
        <v/>
      </c>
      <c r="H25" s="135" t="str">
        <f t="shared" si="16"/>
        <v/>
      </c>
      <c r="I25" s="135" t="str">
        <f t="shared" si="16"/>
        <v/>
      </c>
      <c r="J25" s="135" t="str">
        <f t="shared" si="16"/>
        <v/>
      </c>
      <c r="K25" s="150" t="str">
        <f t="shared" si="16"/>
        <v/>
      </c>
      <c r="L25" s="196" t="str">
        <f t="shared" si="16"/>
        <v/>
      </c>
      <c r="M25" s="135" t="str">
        <f t="shared" si="16"/>
        <v/>
      </c>
      <c r="N25" s="135" t="str">
        <f t="shared" si="16"/>
        <v/>
      </c>
      <c r="O25" s="135" t="str">
        <f t="shared" si="16"/>
        <v/>
      </c>
      <c r="P25" s="150" t="str">
        <f t="shared" si="16"/>
        <v/>
      </c>
    </row>
    <row r="26" spans="1:16" ht="36" customHeight="1" x14ac:dyDescent="0.15">
      <c r="A26" s="489" t="s">
        <v>620</v>
      </c>
      <c r="B26" s="490"/>
      <c r="C26" s="485" t="s">
        <v>52</v>
      </c>
      <c r="D26" s="486"/>
      <c r="E26" s="499" t="str">
        <f t="shared" si="0"/>
        <v/>
      </c>
      <c r="F26" s="500"/>
      <c r="G26" s="132" t="str">
        <f t="shared" ref="G26:P26" si="17">IF($R$46=0,"",IF(SUMIF($A$36:$A$45,G$3,$R$36:$R$45)=0,"",SUMIF($A$36:$A$45,G$3,$R$36:$R$45)))</f>
        <v/>
      </c>
      <c r="H26" s="136" t="str">
        <f t="shared" si="17"/>
        <v/>
      </c>
      <c r="I26" s="136" t="str">
        <f t="shared" si="17"/>
        <v/>
      </c>
      <c r="J26" s="136" t="str">
        <f t="shared" si="17"/>
        <v/>
      </c>
      <c r="K26" s="148" t="str">
        <f t="shared" si="17"/>
        <v/>
      </c>
      <c r="L26" s="194" t="str">
        <f t="shared" si="17"/>
        <v/>
      </c>
      <c r="M26" s="136" t="str">
        <f t="shared" si="17"/>
        <v/>
      </c>
      <c r="N26" s="136" t="str">
        <f t="shared" si="17"/>
        <v/>
      </c>
      <c r="O26" s="136" t="str">
        <f t="shared" si="17"/>
        <v/>
      </c>
      <c r="P26" s="148" t="str">
        <f t="shared" si="17"/>
        <v/>
      </c>
    </row>
    <row r="27" spans="1:16" ht="36" customHeight="1" x14ac:dyDescent="0.15">
      <c r="A27" s="491"/>
      <c r="B27" s="492"/>
      <c r="C27" s="487" t="s">
        <v>53</v>
      </c>
      <c r="D27" s="488"/>
      <c r="E27" s="477" t="str">
        <f t="shared" si="0"/>
        <v/>
      </c>
      <c r="F27" s="478"/>
      <c r="G27" s="133" t="str">
        <f t="shared" ref="G27:P27" si="18">IF($S$46=0,"",IF(SUMIF($A$36:$A$45,G$3,$S$36:$S$45)=0,"",SUMIF($A$36:$A$45,G$3,$S$36:$S$45)))</f>
        <v/>
      </c>
      <c r="H27" s="137" t="str">
        <f t="shared" si="18"/>
        <v/>
      </c>
      <c r="I27" s="137" t="str">
        <f t="shared" si="18"/>
        <v/>
      </c>
      <c r="J27" s="137" t="str">
        <f t="shared" si="18"/>
        <v/>
      </c>
      <c r="K27" s="149" t="str">
        <f t="shared" si="18"/>
        <v/>
      </c>
      <c r="L27" s="195" t="str">
        <f t="shared" si="18"/>
        <v/>
      </c>
      <c r="M27" s="137" t="str">
        <f t="shared" si="18"/>
        <v/>
      </c>
      <c r="N27" s="137" t="str">
        <f t="shared" si="18"/>
        <v/>
      </c>
      <c r="O27" s="137" t="str">
        <f t="shared" si="18"/>
        <v/>
      </c>
      <c r="P27" s="149" t="str">
        <f t="shared" si="18"/>
        <v/>
      </c>
    </row>
    <row r="28" spans="1:16" ht="36" customHeight="1" x14ac:dyDescent="0.15">
      <c r="A28" s="491"/>
      <c r="B28" s="492"/>
      <c r="C28" s="487" t="s">
        <v>54</v>
      </c>
      <c r="D28" s="488"/>
      <c r="E28" s="477" t="str">
        <f t="shared" si="0"/>
        <v/>
      </c>
      <c r="F28" s="478"/>
      <c r="G28" s="133" t="str">
        <f t="shared" ref="G28:P28" si="19">IF($T$46=0,"",IF(SUMIF($A$36:$A$45,G$3,$T$36:$T$45)=0,"",SUMIF($A$36:$A$45,G$3,$T$36:$T$45)))</f>
        <v/>
      </c>
      <c r="H28" s="137" t="str">
        <f t="shared" si="19"/>
        <v/>
      </c>
      <c r="I28" s="137" t="str">
        <f t="shared" si="19"/>
        <v/>
      </c>
      <c r="J28" s="137" t="str">
        <f t="shared" si="19"/>
        <v/>
      </c>
      <c r="K28" s="149" t="str">
        <f t="shared" si="19"/>
        <v/>
      </c>
      <c r="L28" s="195" t="str">
        <f t="shared" si="19"/>
        <v/>
      </c>
      <c r="M28" s="137" t="str">
        <f t="shared" si="19"/>
        <v/>
      </c>
      <c r="N28" s="137" t="str">
        <f t="shared" si="19"/>
        <v/>
      </c>
      <c r="O28" s="137" t="str">
        <f t="shared" si="19"/>
        <v/>
      </c>
      <c r="P28" s="149" t="str">
        <f t="shared" si="19"/>
        <v/>
      </c>
    </row>
    <row r="29" spans="1:16" ht="36" customHeight="1" thickBot="1" x14ac:dyDescent="0.2">
      <c r="A29" s="493"/>
      <c r="B29" s="494"/>
      <c r="C29" s="495" t="s">
        <v>55</v>
      </c>
      <c r="D29" s="496"/>
      <c r="E29" s="497" t="str">
        <f t="shared" si="0"/>
        <v/>
      </c>
      <c r="F29" s="498"/>
      <c r="G29" s="131" t="str">
        <f t="shared" ref="G29:P29" si="20">IF($U$46=0,"",IF(SUMIF($A$36:$A$45,G$3,$U$36:$U$45)=0,"",SUMIF($A$36:$A$45,G$3,$U$36:$U$45)))</f>
        <v/>
      </c>
      <c r="H29" s="135" t="str">
        <f t="shared" si="20"/>
        <v/>
      </c>
      <c r="I29" s="135" t="str">
        <f t="shared" si="20"/>
        <v/>
      </c>
      <c r="J29" s="135" t="str">
        <f t="shared" si="20"/>
        <v/>
      </c>
      <c r="K29" s="150" t="str">
        <f t="shared" si="20"/>
        <v/>
      </c>
      <c r="L29" s="196" t="str">
        <f t="shared" si="20"/>
        <v/>
      </c>
      <c r="M29" s="135" t="str">
        <f t="shared" si="20"/>
        <v/>
      </c>
      <c r="N29" s="135" t="str">
        <f t="shared" si="20"/>
        <v/>
      </c>
      <c r="O29" s="135" t="str">
        <f t="shared" si="20"/>
        <v/>
      </c>
      <c r="P29" s="150" t="str">
        <f t="shared" si="20"/>
        <v/>
      </c>
    </row>
    <row r="30" spans="1:16" ht="30" customHeight="1" thickBot="1" x14ac:dyDescent="0.2">
      <c r="A30" s="481" t="s">
        <v>282</v>
      </c>
      <c r="B30" s="482"/>
      <c r="C30" s="482"/>
      <c r="D30" s="482"/>
      <c r="E30" s="483" t="str">
        <f t="shared" si="0"/>
        <v/>
      </c>
      <c r="F30" s="505"/>
      <c r="G30" s="134" t="str">
        <f t="shared" ref="G30:P30" si="21">IF($V$46=0,"",IF(SUMIF($A$36:$A$45,G$3,$V$36:$V$45)=0,"",SUMIF($A$36:$A$45,G$3,$V$36:$V$45)))</f>
        <v/>
      </c>
      <c r="H30" s="141" t="str">
        <f t="shared" si="21"/>
        <v/>
      </c>
      <c r="I30" s="141" t="str">
        <f t="shared" si="21"/>
        <v/>
      </c>
      <c r="J30" s="141" t="str">
        <f t="shared" si="21"/>
        <v/>
      </c>
      <c r="K30" s="151" t="str">
        <f t="shared" si="21"/>
        <v/>
      </c>
      <c r="L30" s="197" t="str">
        <f t="shared" si="21"/>
        <v/>
      </c>
      <c r="M30" s="141" t="str">
        <f t="shared" si="21"/>
        <v/>
      </c>
      <c r="N30" s="141" t="str">
        <f t="shared" si="21"/>
        <v/>
      </c>
      <c r="O30" s="141" t="str">
        <f t="shared" si="21"/>
        <v/>
      </c>
      <c r="P30" s="151" t="str">
        <f t="shared" si="21"/>
        <v/>
      </c>
    </row>
    <row r="31" spans="1:16" ht="30" customHeight="1" thickBot="1" x14ac:dyDescent="0.2">
      <c r="A31" s="483" t="s">
        <v>283</v>
      </c>
      <c r="B31" s="484"/>
      <c r="C31" s="484"/>
      <c r="D31" s="484"/>
      <c r="E31" s="483" t="str">
        <f t="shared" si="0"/>
        <v/>
      </c>
      <c r="F31" s="505"/>
      <c r="G31" s="134" t="str">
        <f t="shared" ref="G31:P31" si="22">IF(SUM(G10:G30)=0,"",SUM(G10:G30))</f>
        <v/>
      </c>
      <c r="H31" s="141" t="str">
        <f t="shared" si="22"/>
        <v/>
      </c>
      <c r="I31" s="141" t="str">
        <f t="shared" si="22"/>
        <v/>
      </c>
      <c r="J31" s="141" t="str">
        <f t="shared" si="22"/>
        <v/>
      </c>
      <c r="K31" s="151" t="str">
        <f t="shared" si="22"/>
        <v/>
      </c>
      <c r="L31" s="197" t="str">
        <f t="shared" si="22"/>
        <v/>
      </c>
      <c r="M31" s="141" t="str">
        <f t="shared" si="22"/>
        <v/>
      </c>
      <c r="N31" s="141" t="str">
        <f t="shared" si="22"/>
        <v/>
      </c>
      <c r="O31" s="141" t="str">
        <f t="shared" si="22"/>
        <v/>
      </c>
      <c r="P31" s="151" t="str">
        <f t="shared" si="22"/>
        <v/>
      </c>
    </row>
    <row r="32" spans="1:16" ht="14.4" x14ac:dyDescent="0.15">
      <c r="B32" s="2"/>
      <c r="C32" s="2"/>
      <c r="E32" s="2"/>
    </row>
    <row r="33" spans="1:23" ht="12" hidden="1" customHeight="1" x14ac:dyDescent="0.15">
      <c r="A33" s="479" t="s">
        <v>291</v>
      </c>
      <c r="B33" s="537" t="s">
        <v>29</v>
      </c>
      <c r="C33" s="538"/>
      <c r="D33" s="538"/>
      <c r="E33" s="538"/>
      <c r="F33" s="538"/>
      <c r="G33" s="538"/>
      <c r="H33" s="538"/>
      <c r="I33" s="538"/>
      <c r="J33" s="538"/>
      <c r="K33" s="538"/>
      <c r="L33" s="538"/>
      <c r="M33" s="538"/>
      <c r="N33" s="538"/>
      <c r="O33" s="538"/>
      <c r="P33" s="538"/>
      <c r="Q33" s="538"/>
      <c r="R33" s="538"/>
      <c r="S33" s="538"/>
      <c r="T33" s="538"/>
      <c r="U33" s="538"/>
      <c r="V33" s="538"/>
      <c r="W33" s="539"/>
    </row>
    <row r="34" spans="1:23" ht="12" hidden="1" customHeight="1" x14ac:dyDescent="0.15">
      <c r="A34" s="480"/>
      <c r="B34" s="536" t="s">
        <v>48</v>
      </c>
      <c r="C34" s="536"/>
      <c r="D34" s="536"/>
      <c r="E34" s="536"/>
      <c r="F34" s="536" t="s">
        <v>49</v>
      </c>
      <c r="G34" s="536"/>
      <c r="H34" s="536"/>
      <c r="I34" s="536"/>
      <c r="J34" s="536" t="s">
        <v>292</v>
      </c>
      <c r="K34" s="536"/>
      <c r="L34" s="536"/>
      <c r="M34" s="536"/>
      <c r="N34" s="536" t="s">
        <v>735</v>
      </c>
      <c r="O34" s="536"/>
      <c r="P34" s="536"/>
      <c r="Q34" s="536"/>
      <c r="R34" s="536" t="s">
        <v>50</v>
      </c>
      <c r="S34" s="536"/>
      <c r="T34" s="536"/>
      <c r="U34" s="536"/>
      <c r="V34" s="540" t="s">
        <v>51</v>
      </c>
      <c r="W34" s="542" t="s">
        <v>68</v>
      </c>
    </row>
    <row r="35" spans="1:23" ht="86.4" hidden="1" x14ac:dyDescent="0.15">
      <c r="A35" s="480"/>
      <c r="B35" s="75" t="s">
        <v>52</v>
      </c>
      <c r="C35" s="75" t="s">
        <v>53</v>
      </c>
      <c r="D35" s="75" t="s">
        <v>54</v>
      </c>
      <c r="E35" s="75" t="s">
        <v>55</v>
      </c>
      <c r="F35" s="75" t="s">
        <v>52</v>
      </c>
      <c r="G35" s="75" t="s">
        <v>53</v>
      </c>
      <c r="H35" s="75" t="s">
        <v>54</v>
      </c>
      <c r="I35" s="75" t="s">
        <v>55</v>
      </c>
      <c r="J35" s="75" t="s">
        <v>52</v>
      </c>
      <c r="K35" s="75" t="s">
        <v>53</v>
      </c>
      <c r="L35" s="75" t="s">
        <v>54</v>
      </c>
      <c r="M35" s="75" t="s">
        <v>55</v>
      </c>
      <c r="N35" s="75" t="s">
        <v>52</v>
      </c>
      <c r="O35" s="75" t="s">
        <v>53</v>
      </c>
      <c r="P35" s="75" t="s">
        <v>54</v>
      </c>
      <c r="Q35" s="75" t="s">
        <v>55</v>
      </c>
      <c r="R35" s="75" t="s">
        <v>52</v>
      </c>
      <c r="S35" s="75" t="s">
        <v>53</v>
      </c>
      <c r="T35" s="75" t="s">
        <v>54</v>
      </c>
      <c r="U35" s="75" t="s">
        <v>55</v>
      </c>
      <c r="V35" s="541"/>
      <c r="W35" s="543"/>
    </row>
    <row r="36" spans="1:23" hidden="1" x14ac:dyDescent="0.15">
      <c r="A36" s="66">
        <v>1</v>
      </c>
      <c r="B36" s="73">
        <f>COUNTIF(車種重量,CONCATENATE($A36,11))</f>
        <v>0</v>
      </c>
      <c r="C36" s="73">
        <f>COUNTIF(車種重量,CONCATENATE($A36,12))</f>
        <v>0</v>
      </c>
      <c r="D36" s="73">
        <f>COUNTIF(車種重量,CONCATENATE($A36,13))</f>
        <v>0</v>
      </c>
      <c r="E36" s="73">
        <f>COUNTIF(車種重量,CONCATENATE($A36,14))</f>
        <v>0</v>
      </c>
      <c r="F36" s="73">
        <f>COUNTIF(車種重量,CONCATENATE($A36,21))</f>
        <v>0</v>
      </c>
      <c r="G36" s="73">
        <f>COUNTIF(車種重量,CONCATENATE($A36,22))</f>
        <v>0</v>
      </c>
      <c r="H36" s="73">
        <f>COUNTIF(車種重量,CONCATENATE($A36,23))</f>
        <v>0</v>
      </c>
      <c r="I36" s="73">
        <f>COUNTIF(車種重量,CONCATENATE($A36,24))</f>
        <v>0</v>
      </c>
      <c r="J36" s="73">
        <f>COUNTIF(車種重量,CONCATENATE($A36,31))</f>
        <v>0</v>
      </c>
      <c r="K36" s="73">
        <f>COUNTIF(車種重量,CONCATENATE($A36,32))</f>
        <v>0</v>
      </c>
      <c r="L36" s="73">
        <f>COUNTIF(車種重量,CONCATENATE($A36,33))</f>
        <v>0</v>
      </c>
      <c r="M36" s="73">
        <f>COUNTIF(車種重量,CONCATENATE($A36,34))</f>
        <v>0</v>
      </c>
      <c r="N36" s="73">
        <f>COUNTIF(車種重量,CONCATENATE($A36,41))</f>
        <v>0</v>
      </c>
      <c r="O36" s="73">
        <f>COUNTIF(車種重量,CONCATENATE($A36,42))</f>
        <v>0</v>
      </c>
      <c r="P36" s="73">
        <f>COUNTIF(車種重量,CONCATENATE($A36,43))</f>
        <v>0</v>
      </c>
      <c r="Q36" s="73">
        <f>COUNTIF(車種重量,CONCATENATE($A36,44))</f>
        <v>0</v>
      </c>
      <c r="R36" s="73">
        <f>COUNTIF(車種重量,CONCATENATE($A36,51))+COUNTIF(車種重量,CONCATENATE($A36,61))</f>
        <v>0</v>
      </c>
      <c r="S36" s="73">
        <f>COUNTIF(車種重量,CONCATENATE($A36,52))+COUNTIF(車種重量,CONCATENATE($A36,62))</f>
        <v>0</v>
      </c>
      <c r="T36" s="73">
        <f>COUNTIF(車種重量,CONCATENATE($A36,53))+COUNTIF(車種重量,CONCATENATE($A36,63))</f>
        <v>0</v>
      </c>
      <c r="U36" s="73">
        <f>COUNTIF(車種重量,CONCATENATE($A36,54))+COUNTIF(車種重量,CONCATENATE($A36,64))</f>
        <v>0</v>
      </c>
      <c r="V36" s="73">
        <f>COUNTIF(車種重量,CONCATENATE($A36,90))</f>
        <v>0</v>
      </c>
      <c r="W36" s="74">
        <f t="shared" ref="W36:W45" si="23">SUM(B36:V36)</f>
        <v>0</v>
      </c>
    </row>
    <row r="37" spans="1:23" hidden="1" x14ac:dyDescent="0.15">
      <c r="A37" s="66">
        <v>2</v>
      </c>
      <c r="B37" s="73">
        <f t="shared" ref="B37:B45" si="24">COUNTIF(車種重量,CONCATENATE($A37,11))</f>
        <v>0</v>
      </c>
      <c r="C37" s="73">
        <f t="shared" ref="C37:C45" si="25">COUNTIF(車種重量,CONCATENATE($A37,12))</f>
        <v>0</v>
      </c>
      <c r="D37" s="73">
        <f t="shared" ref="D37:D45" si="26">COUNTIF(車種重量,CONCATENATE($A37,13))</f>
        <v>0</v>
      </c>
      <c r="E37" s="73">
        <f t="shared" ref="E37:E45" si="27">COUNTIF(車種重量,CONCATENATE($A37,14))</f>
        <v>0</v>
      </c>
      <c r="F37" s="73">
        <f t="shared" ref="F37:F45" si="28">COUNTIF(車種重量,CONCATENATE($A37,21))</f>
        <v>0</v>
      </c>
      <c r="G37" s="73">
        <f t="shared" ref="G37:G45" si="29">COUNTIF(車種重量,CONCATENATE($A37,22))</f>
        <v>0</v>
      </c>
      <c r="H37" s="73">
        <f t="shared" ref="H37:H45" si="30">COUNTIF(車種重量,CONCATENATE($A37,23))</f>
        <v>0</v>
      </c>
      <c r="I37" s="73">
        <f t="shared" ref="I37:I45" si="31">COUNTIF(車種重量,CONCATENATE($A37,24))</f>
        <v>0</v>
      </c>
      <c r="J37" s="73">
        <f t="shared" ref="J37:J45" si="32">COUNTIF(車種重量,CONCATENATE($A37,31))</f>
        <v>0</v>
      </c>
      <c r="K37" s="73">
        <f t="shared" ref="K37:K45" si="33">COUNTIF(車種重量,CONCATENATE($A37,32))</f>
        <v>0</v>
      </c>
      <c r="L37" s="73">
        <f t="shared" ref="L37:L45" si="34">COUNTIF(車種重量,CONCATENATE($A37,33))</f>
        <v>0</v>
      </c>
      <c r="M37" s="73">
        <f t="shared" ref="M37:M45" si="35">COUNTIF(車種重量,CONCATENATE($A37,34))</f>
        <v>0</v>
      </c>
      <c r="N37" s="73">
        <f t="shared" ref="N37:N45" si="36">COUNTIF(車種重量,CONCATENATE($A37,41))</f>
        <v>0</v>
      </c>
      <c r="O37" s="73">
        <f t="shared" ref="O37:O45" si="37">COUNTIF(車種重量,CONCATENATE($A37,42))</f>
        <v>0</v>
      </c>
      <c r="P37" s="73">
        <f t="shared" ref="P37:P45" si="38">COUNTIF(車種重量,CONCATENATE($A37,43))</f>
        <v>0</v>
      </c>
      <c r="Q37" s="73">
        <f t="shared" ref="Q37:Q45" si="39">COUNTIF(車種重量,CONCATENATE($A37,44))</f>
        <v>0</v>
      </c>
      <c r="R37" s="73">
        <f t="shared" ref="R37:R45" si="40">COUNTIF(車種重量,CONCATENATE($A37,51))+COUNTIF(車種重量,CONCATENATE($A37,61))</f>
        <v>0</v>
      </c>
      <c r="S37" s="73">
        <f t="shared" ref="S37:S45" si="41">COUNTIF(車種重量,CONCATENATE($A37,52))+COUNTIF(車種重量,CONCATENATE($A37,62))</f>
        <v>0</v>
      </c>
      <c r="T37" s="73">
        <f t="shared" ref="T37:T45" si="42">COUNTIF(車種重量,CONCATENATE($A37,53))+COUNTIF(車種重量,CONCATENATE($A37,63))</f>
        <v>0</v>
      </c>
      <c r="U37" s="73">
        <f t="shared" ref="U37:U45" si="43">COUNTIF(車種重量,CONCATENATE($A37,54))+COUNTIF(車種重量,CONCATENATE($A37,64))</f>
        <v>0</v>
      </c>
      <c r="V37" s="73">
        <f t="shared" ref="V37:V45" si="44">COUNTIF(車種重量,CONCATENATE($A37,90))</f>
        <v>0</v>
      </c>
      <c r="W37" s="74">
        <f t="shared" si="23"/>
        <v>0</v>
      </c>
    </row>
    <row r="38" spans="1:23" hidden="1" x14ac:dyDescent="0.15">
      <c r="A38" s="66">
        <v>3</v>
      </c>
      <c r="B38" s="73">
        <f t="shared" si="24"/>
        <v>0</v>
      </c>
      <c r="C38" s="73">
        <f t="shared" si="25"/>
        <v>0</v>
      </c>
      <c r="D38" s="73">
        <f t="shared" si="26"/>
        <v>0</v>
      </c>
      <c r="E38" s="73">
        <f t="shared" si="27"/>
        <v>0</v>
      </c>
      <c r="F38" s="73">
        <f t="shared" si="28"/>
        <v>0</v>
      </c>
      <c r="G38" s="73">
        <f t="shared" si="29"/>
        <v>0</v>
      </c>
      <c r="H38" s="73">
        <f t="shared" si="30"/>
        <v>0</v>
      </c>
      <c r="I38" s="73">
        <f t="shared" si="31"/>
        <v>0</v>
      </c>
      <c r="J38" s="73">
        <f t="shared" si="32"/>
        <v>0</v>
      </c>
      <c r="K38" s="73">
        <f t="shared" si="33"/>
        <v>0</v>
      </c>
      <c r="L38" s="73">
        <f t="shared" si="34"/>
        <v>0</v>
      </c>
      <c r="M38" s="73">
        <f t="shared" si="35"/>
        <v>0</v>
      </c>
      <c r="N38" s="73">
        <f t="shared" si="36"/>
        <v>0</v>
      </c>
      <c r="O38" s="73">
        <f t="shared" si="37"/>
        <v>0</v>
      </c>
      <c r="P38" s="73">
        <f t="shared" si="38"/>
        <v>0</v>
      </c>
      <c r="Q38" s="73">
        <f t="shared" si="39"/>
        <v>0</v>
      </c>
      <c r="R38" s="73">
        <f t="shared" si="40"/>
        <v>0</v>
      </c>
      <c r="S38" s="73">
        <f t="shared" si="41"/>
        <v>0</v>
      </c>
      <c r="T38" s="73">
        <f t="shared" si="42"/>
        <v>0</v>
      </c>
      <c r="U38" s="73">
        <f t="shared" si="43"/>
        <v>0</v>
      </c>
      <c r="V38" s="73">
        <f t="shared" si="44"/>
        <v>0</v>
      </c>
      <c r="W38" s="74">
        <f t="shared" si="23"/>
        <v>0</v>
      </c>
    </row>
    <row r="39" spans="1:23" hidden="1" x14ac:dyDescent="0.15">
      <c r="A39" s="66">
        <v>4</v>
      </c>
      <c r="B39" s="73">
        <f t="shared" si="24"/>
        <v>0</v>
      </c>
      <c r="C39" s="73">
        <f t="shared" si="25"/>
        <v>0</v>
      </c>
      <c r="D39" s="73">
        <f t="shared" si="26"/>
        <v>0</v>
      </c>
      <c r="E39" s="73">
        <f t="shared" si="27"/>
        <v>0</v>
      </c>
      <c r="F39" s="73">
        <f t="shared" si="28"/>
        <v>0</v>
      </c>
      <c r="G39" s="73">
        <f t="shared" si="29"/>
        <v>0</v>
      </c>
      <c r="H39" s="73">
        <f t="shared" si="30"/>
        <v>0</v>
      </c>
      <c r="I39" s="73">
        <f t="shared" si="31"/>
        <v>0</v>
      </c>
      <c r="J39" s="73">
        <f t="shared" si="32"/>
        <v>0</v>
      </c>
      <c r="K39" s="73">
        <f t="shared" si="33"/>
        <v>0</v>
      </c>
      <c r="L39" s="73">
        <f t="shared" si="34"/>
        <v>0</v>
      </c>
      <c r="M39" s="73">
        <f t="shared" si="35"/>
        <v>0</v>
      </c>
      <c r="N39" s="73">
        <f t="shared" si="36"/>
        <v>0</v>
      </c>
      <c r="O39" s="73">
        <f t="shared" si="37"/>
        <v>0</v>
      </c>
      <c r="P39" s="73">
        <f t="shared" si="38"/>
        <v>0</v>
      </c>
      <c r="Q39" s="73">
        <f t="shared" si="39"/>
        <v>0</v>
      </c>
      <c r="R39" s="73">
        <f t="shared" si="40"/>
        <v>0</v>
      </c>
      <c r="S39" s="73">
        <f t="shared" si="41"/>
        <v>0</v>
      </c>
      <c r="T39" s="73">
        <f t="shared" si="42"/>
        <v>0</v>
      </c>
      <c r="U39" s="73">
        <f t="shared" si="43"/>
        <v>0</v>
      </c>
      <c r="V39" s="73">
        <f t="shared" si="44"/>
        <v>0</v>
      </c>
      <c r="W39" s="74">
        <f t="shared" si="23"/>
        <v>0</v>
      </c>
    </row>
    <row r="40" spans="1:23" hidden="1" x14ac:dyDescent="0.15">
      <c r="A40" s="66">
        <v>5</v>
      </c>
      <c r="B40" s="73">
        <f t="shared" si="24"/>
        <v>0</v>
      </c>
      <c r="C40" s="73">
        <f t="shared" si="25"/>
        <v>0</v>
      </c>
      <c r="D40" s="73">
        <f t="shared" si="26"/>
        <v>0</v>
      </c>
      <c r="E40" s="73">
        <f t="shared" si="27"/>
        <v>0</v>
      </c>
      <c r="F40" s="73">
        <f t="shared" si="28"/>
        <v>0</v>
      </c>
      <c r="G40" s="73">
        <f t="shared" si="29"/>
        <v>0</v>
      </c>
      <c r="H40" s="73">
        <f t="shared" si="30"/>
        <v>0</v>
      </c>
      <c r="I40" s="73">
        <f t="shared" si="31"/>
        <v>0</v>
      </c>
      <c r="J40" s="73">
        <f t="shared" si="32"/>
        <v>0</v>
      </c>
      <c r="K40" s="73">
        <f t="shared" si="33"/>
        <v>0</v>
      </c>
      <c r="L40" s="73">
        <f t="shared" si="34"/>
        <v>0</v>
      </c>
      <c r="M40" s="73">
        <f t="shared" si="35"/>
        <v>0</v>
      </c>
      <c r="N40" s="73">
        <f t="shared" si="36"/>
        <v>0</v>
      </c>
      <c r="O40" s="73">
        <f t="shared" si="37"/>
        <v>0</v>
      </c>
      <c r="P40" s="73">
        <f t="shared" si="38"/>
        <v>0</v>
      </c>
      <c r="Q40" s="73">
        <f t="shared" si="39"/>
        <v>0</v>
      </c>
      <c r="R40" s="73">
        <f t="shared" si="40"/>
        <v>0</v>
      </c>
      <c r="S40" s="73">
        <f t="shared" si="41"/>
        <v>0</v>
      </c>
      <c r="T40" s="73">
        <f t="shared" si="42"/>
        <v>0</v>
      </c>
      <c r="U40" s="73">
        <f t="shared" si="43"/>
        <v>0</v>
      </c>
      <c r="V40" s="73">
        <f t="shared" si="44"/>
        <v>0</v>
      </c>
      <c r="W40" s="74">
        <f t="shared" si="23"/>
        <v>0</v>
      </c>
    </row>
    <row r="41" spans="1:23" hidden="1" x14ac:dyDescent="0.15">
      <c r="A41" s="66">
        <v>6</v>
      </c>
      <c r="B41" s="73">
        <f t="shared" si="24"/>
        <v>0</v>
      </c>
      <c r="C41" s="73">
        <f t="shared" si="25"/>
        <v>0</v>
      </c>
      <c r="D41" s="73">
        <f t="shared" si="26"/>
        <v>0</v>
      </c>
      <c r="E41" s="73">
        <f t="shared" si="27"/>
        <v>0</v>
      </c>
      <c r="F41" s="73">
        <f t="shared" si="28"/>
        <v>0</v>
      </c>
      <c r="G41" s="73">
        <f t="shared" si="29"/>
        <v>0</v>
      </c>
      <c r="H41" s="73">
        <f t="shared" si="30"/>
        <v>0</v>
      </c>
      <c r="I41" s="73">
        <f t="shared" si="31"/>
        <v>0</v>
      </c>
      <c r="J41" s="73">
        <f t="shared" si="32"/>
        <v>0</v>
      </c>
      <c r="K41" s="73">
        <f t="shared" si="33"/>
        <v>0</v>
      </c>
      <c r="L41" s="73">
        <f t="shared" si="34"/>
        <v>0</v>
      </c>
      <c r="M41" s="73">
        <f t="shared" si="35"/>
        <v>0</v>
      </c>
      <c r="N41" s="73">
        <f t="shared" si="36"/>
        <v>0</v>
      </c>
      <c r="O41" s="73">
        <f t="shared" si="37"/>
        <v>0</v>
      </c>
      <c r="P41" s="73">
        <f t="shared" si="38"/>
        <v>0</v>
      </c>
      <c r="Q41" s="73">
        <f t="shared" si="39"/>
        <v>0</v>
      </c>
      <c r="R41" s="73">
        <f t="shared" si="40"/>
        <v>0</v>
      </c>
      <c r="S41" s="73">
        <f t="shared" si="41"/>
        <v>0</v>
      </c>
      <c r="T41" s="73">
        <f t="shared" si="42"/>
        <v>0</v>
      </c>
      <c r="U41" s="73">
        <f t="shared" si="43"/>
        <v>0</v>
      </c>
      <c r="V41" s="73">
        <f t="shared" si="44"/>
        <v>0</v>
      </c>
      <c r="W41" s="74">
        <f t="shared" si="23"/>
        <v>0</v>
      </c>
    </row>
    <row r="42" spans="1:23" hidden="1" x14ac:dyDescent="0.15">
      <c r="A42" s="66">
        <v>7</v>
      </c>
      <c r="B42" s="73">
        <f t="shared" si="24"/>
        <v>0</v>
      </c>
      <c r="C42" s="73">
        <f t="shared" si="25"/>
        <v>0</v>
      </c>
      <c r="D42" s="73">
        <f t="shared" si="26"/>
        <v>0</v>
      </c>
      <c r="E42" s="73">
        <f t="shared" si="27"/>
        <v>0</v>
      </c>
      <c r="F42" s="73">
        <f t="shared" si="28"/>
        <v>0</v>
      </c>
      <c r="G42" s="73">
        <f t="shared" si="29"/>
        <v>0</v>
      </c>
      <c r="H42" s="73">
        <f t="shared" si="30"/>
        <v>0</v>
      </c>
      <c r="I42" s="73">
        <f t="shared" si="31"/>
        <v>0</v>
      </c>
      <c r="J42" s="73">
        <f t="shared" si="32"/>
        <v>0</v>
      </c>
      <c r="K42" s="73">
        <f t="shared" si="33"/>
        <v>0</v>
      </c>
      <c r="L42" s="73">
        <f t="shared" si="34"/>
        <v>0</v>
      </c>
      <c r="M42" s="73">
        <f t="shared" si="35"/>
        <v>0</v>
      </c>
      <c r="N42" s="73">
        <f t="shared" si="36"/>
        <v>0</v>
      </c>
      <c r="O42" s="73">
        <f t="shared" si="37"/>
        <v>0</v>
      </c>
      <c r="P42" s="73">
        <f t="shared" si="38"/>
        <v>0</v>
      </c>
      <c r="Q42" s="73">
        <f t="shared" si="39"/>
        <v>0</v>
      </c>
      <c r="R42" s="73">
        <f t="shared" si="40"/>
        <v>0</v>
      </c>
      <c r="S42" s="73">
        <f t="shared" si="41"/>
        <v>0</v>
      </c>
      <c r="T42" s="73">
        <f t="shared" si="42"/>
        <v>0</v>
      </c>
      <c r="U42" s="73">
        <f t="shared" si="43"/>
        <v>0</v>
      </c>
      <c r="V42" s="73">
        <f t="shared" si="44"/>
        <v>0</v>
      </c>
      <c r="W42" s="74">
        <f t="shared" si="23"/>
        <v>0</v>
      </c>
    </row>
    <row r="43" spans="1:23" hidden="1" x14ac:dyDescent="0.15">
      <c r="A43" s="66">
        <v>8</v>
      </c>
      <c r="B43" s="73">
        <f t="shared" si="24"/>
        <v>0</v>
      </c>
      <c r="C43" s="73">
        <f t="shared" si="25"/>
        <v>0</v>
      </c>
      <c r="D43" s="73">
        <f t="shared" si="26"/>
        <v>0</v>
      </c>
      <c r="E43" s="73">
        <f t="shared" si="27"/>
        <v>0</v>
      </c>
      <c r="F43" s="73">
        <f t="shared" si="28"/>
        <v>0</v>
      </c>
      <c r="G43" s="73">
        <f t="shared" si="29"/>
        <v>0</v>
      </c>
      <c r="H43" s="73">
        <f t="shared" si="30"/>
        <v>0</v>
      </c>
      <c r="I43" s="73">
        <f t="shared" si="31"/>
        <v>0</v>
      </c>
      <c r="J43" s="73">
        <f t="shared" si="32"/>
        <v>0</v>
      </c>
      <c r="K43" s="73">
        <f t="shared" si="33"/>
        <v>0</v>
      </c>
      <c r="L43" s="73">
        <f t="shared" si="34"/>
        <v>0</v>
      </c>
      <c r="M43" s="73">
        <f t="shared" si="35"/>
        <v>0</v>
      </c>
      <c r="N43" s="73">
        <f t="shared" si="36"/>
        <v>0</v>
      </c>
      <c r="O43" s="73">
        <f t="shared" si="37"/>
        <v>0</v>
      </c>
      <c r="P43" s="73">
        <f t="shared" si="38"/>
        <v>0</v>
      </c>
      <c r="Q43" s="73">
        <f t="shared" si="39"/>
        <v>0</v>
      </c>
      <c r="R43" s="73">
        <f t="shared" si="40"/>
        <v>0</v>
      </c>
      <c r="S43" s="73">
        <f t="shared" si="41"/>
        <v>0</v>
      </c>
      <c r="T43" s="73">
        <f t="shared" si="42"/>
        <v>0</v>
      </c>
      <c r="U43" s="73">
        <f t="shared" si="43"/>
        <v>0</v>
      </c>
      <c r="V43" s="73">
        <f t="shared" si="44"/>
        <v>0</v>
      </c>
      <c r="W43" s="74">
        <f t="shared" si="23"/>
        <v>0</v>
      </c>
    </row>
    <row r="44" spans="1:23" hidden="1" x14ac:dyDescent="0.15">
      <c r="A44" s="66">
        <v>9</v>
      </c>
      <c r="B44" s="73">
        <f t="shared" si="24"/>
        <v>0</v>
      </c>
      <c r="C44" s="73">
        <f t="shared" si="25"/>
        <v>0</v>
      </c>
      <c r="D44" s="73">
        <f t="shared" si="26"/>
        <v>0</v>
      </c>
      <c r="E44" s="73">
        <f t="shared" si="27"/>
        <v>0</v>
      </c>
      <c r="F44" s="73">
        <f t="shared" si="28"/>
        <v>0</v>
      </c>
      <c r="G44" s="73">
        <f t="shared" si="29"/>
        <v>0</v>
      </c>
      <c r="H44" s="73">
        <f t="shared" si="30"/>
        <v>0</v>
      </c>
      <c r="I44" s="73">
        <f t="shared" si="31"/>
        <v>0</v>
      </c>
      <c r="J44" s="73">
        <f t="shared" si="32"/>
        <v>0</v>
      </c>
      <c r="K44" s="73">
        <f t="shared" si="33"/>
        <v>0</v>
      </c>
      <c r="L44" s="73">
        <f t="shared" si="34"/>
        <v>0</v>
      </c>
      <c r="M44" s="73">
        <f t="shared" si="35"/>
        <v>0</v>
      </c>
      <c r="N44" s="73">
        <f t="shared" si="36"/>
        <v>0</v>
      </c>
      <c r="O44" s="73">
        <f t="shared" si="37"/>
        <v>0</v>
      </c>
      <c r="P44" s="73">
        <f t="shared" si="38"/>
        <v>0</v>
      </c>
      <c r="Q44" s="73">
        <f t="shared" si="39"/>
        <v>0</v>
      </c>
      <c r="R44" s="73">
        <f t="shared" si="40"/>
        <v>0</v>
      </c>
      <c r="S44" s="73">
        <f t="shared" si="41"/>
        <v>0</v>
      </c>
      <c r="T44" s="73">
        <f t="shared" si="42"/>
        <v>0</v>
      </c>
      <c r="U44" s="73">
        <f t="shared" si="43"/>
        <v>0</v>
      </c>
      <c r="V44" s="73">
        <f t="shared" si="44"/>
        <v>0</v>
      </c>
      <c r="W44" s="74">
        <f t="shared" si="23"/>
        <v>0</v>
      </c>
    </row>
    <row r="45" spans="1:23" hidden="1" x14ac:dyDescent="0.15">
      <c r="A45" s="66">
        <v>10</v>
      </c>
      <c r="B45" s="73">
        <f t="shared" si="24"/>
        <v>0</v>
      </c>
      <c r="C45" s="73">
        <f t="shared" si="25"/>
        <v>0</v>
      </c>
      <c r="D45" s="73">
        <f t="shared" si="26"/>
        <v>0</v>
      </c>
      <c r="E45" s="73">
        <f t="shared" si="27"/>
        <v>0</v>
      </c>
      <c r="F45" s="73">
        <f t="shared" si="28"/>
        <v>0</v>
      </c>
      <c r="G45" s="73">
        <f t="shared" si="29"/>
        <v>0</v>
      </c>
      <c r="H45" s="73">
        <f t="shared" si="30"/>
        <v>0</v>
      </c>
      <c r="I45" s="73">
        <f t="shared" si="31"/>
        <v>0</v>
      </c>
      <c r="J45" s="73">
        <f t="shared" si="32"/>
        <v>0</v>
      </c>
      <c r="K45" s="73">
        <f t="shared" si="33"/>
        <v>0</v>
      </c>
      <c r="L45" s="73">
        <f t="shared" si="34"/>
        <v>0</v>
      </c>
      <c r="M45" s="73">
        <f t="shared" si="35"/>
        <v>0</v>
      </c>
      <c r="N45" s="73">
        <f t="shared" si="36"/>
        <v>0</v>
      </c>
      <c r="O45" s="73">
        <f t="shared" si="37"/>
        <v>0</v>
      </c>
      <c r="P45" s="73">
        <f t="shared" si="38"/>
        <v>0</v>
      </c>
      <c r="Q45" s="73">
        <f t="shared" si="39"/>
        <v>0</v>
      </c>
      <c r="R45" s="73">
        <f t="shared" si="40"/>
        <v>0</v>
      </c>
      <c r="S45" s="73">
        <f t="shared" si="41"/>
        <v>0</v>
      </c>
      <c r="T45" s="73">
        <f t="shared" si="42"/>
        <v>0</v>
      </c>
      <c r="U45" s="73">
        <f t="shared" si="43"/>
        <v>0</v>
      </c>
      <c r="V45" s="73">
        <f t="shared" si="44"/>
        <v>0</v>
      </c>
      <c r="W45" s="74">
        <f t="shared" si="23"/>
        <v>0</v>
      </c>
    </row>
    <row r="46" spans="1:23" ht="12.6" hidden="1" thickBot="1" x14ac:dyDescent="0.2">
      <c r="A46" s="269" t="s">
        <v>68</v>
      </c>
      <c r="B46" s="270">
        <f t="shared" ref="B46:O46" si="45">SUM(B36:B45)</f>
        <v>0</v>
      </c>
      <c r="C46" s="270">
        <f t="shared" si="45"/>
        <v>0</v>
      </c>
      <c r="D46" s="270">
        <f t="shared" si="45"/>
        <v>0</v>
      </c>
      <c r="E46" s="270">
        <f t="shared" si="45"/>
        <v>0</v>
      </c>
      <c r="F46" s="270">
        <f t="shared" si="45"/>
        <v>0</v>
      </c>
      <c r="G46" s="270">
        <f t="shared" si="45"/>
        <v>0</v>
      </c>
      <c r="H46" s="270">
        <f t="shared" si="45"/>
        <v>0</v>
      </c>
      <c r="I46" s="270">
        <f t="shared" si="45"/>
        <v>0</v>
      </c>
      <c r="J46" s="270">
        <f t="shared" si="45"/>
        <v>0</v>
      </c>
      <c r="K46" s="270">
        <f t="shared" si="45"/>
        <v>0</v>
      </c>
      <c r="L46" s="270">
        <f t="shared" si="45"/>
        <v>0</v>
      </c>
      <c r="M46" s="270">
        <f t="shared" si="45"/>
        <v>0</v>
      </c>
      <c r="N46" s="270">
        <f t="shared" si="45"/>
        <v>0</v>
      </c>
      <c r="O46" s="270">
        <f t="shared" si="45"/>
        <v>0</v>
      </c>
      <c r="P46" s="270">
        <f t="shared" ref="P46:W46" si="46">SUM(P36:P45)</f>
        <v>0</v>
      </c>
      <c r="Q46" s="270">
        <f t="shared" si="46"/>
        <v>0</v>
      </c>
      <c r="R46" s="270">
        <f t="shared" si="46"/>
        <v>0</v>
      </c>
      <c r="S46" s="270">
        <f t="shared" si="46"/>
        <v>0</v>
      </c>
      <c r="T46" s="270">
        <f t="shared" si="46"/>
        <v>0</v>
      </c>
      <c r="U46" s="270">
        <f t="shared" si="46"/>
        <v>0</v>
      </c>
      <c r="V46" s="270">
        <f t="shared" si="46"/>
        <v>0</v>
      </c>
      <c r="W46" s="271">
        <f t="shared" si="46"/>
        <v>0</v>
      </c>
    </row>
    <row r="47" spans="1:23" ht="12" hidden="1" customHeight="1" x14ac:dyDescent="0.15">
      <c r="A47" s="544" t="s">
        <v>1691</v>
      </c>
      <c r="B47" s="544"/>
      <c r="C47" s="544"/>
      <c r="D47" s="544"/>
      <c r="E47" s="544">
        <f>SUM(G47:P47)</f>
        <v>0</v>
      </c>
      <c r="F47" s="544"/>
      <c r="G47" s="6" t="str">
        <f t="shared" ref="G47:P47" si="47">IF(COUNTIF(G5,"*"&amp;"千葉市"&amp;"*")+COUNTIF(G5,"*"&amp;"中央区"&amp;"*")+COUNTIF(G5,"*"&amp;"緑区"&amp;"*")+COUNTIF(G5,"*"&amp;"花見川区"&amp;"*")+COUNTIF(G5,"*"&amp;"美浜区"&amp;"*")+COUNTIF(G5,"*"&amp;"稲毛区"&amp;"*")+COUNTIF(G5,"*"&amp;"市川市"&amp;"*")+COUNTIF(G5,"*"&amp;"船橋市"&amp;"*")+COUNTIF(G5,"*"&amp;"松戸市"&amp;"*")+COUNTIF(G5,"*"&amp;"野田市"&amp;"*")+COUNTIF(G5,"*"&amp;"佐倉市"&amp;"*")+COUNTIF(G5,"*"&amp;"習志野市"&amp;"*")+COUNTIF(G5,"*"&amp;"柏市"&amp;"*")+COUNTIF(G5,"*"&amp;"市原市"&amp;"*")+COUNTIF(G5,"*"&amp;"流山市"&amp;"*")
+COUNTIF(G5,"*"&amp;"八千代市"&amp;"*")+COUNTIF(G5,"*"&amp;"我孫子市"&amp;"*")+COUNTIF(G5,"*"&amp;"鎌ヶ谷市"&amp;"*")+COUNTIF(G5,"*"&amp;"鎌ケ谷市"&amp;"*")+COUNTIF(G5,"*"&amp;"浦安市"&amp;"*")+COUNTIF(G5,"*"&amp;"四街道市"&amp;"*")+COUNTIF(G5,"*"&amp;"白井市"&amp;"*")
+COUNTIF(G5,"*"&amp;"鎌ヶ谷市"&amp;"*"),G8,"")</f>
        <v/>
      </c>
      <c r="H47" s="6" t="str">
        <f t="shared" si="47"/>
        <v/>
      </c>
      <c r="I47" s="6" t="str">
        <f t="shared" si="47"/>
        <v/>
      </c>
      <c r="J47" s="6" t="str">
        <f t="shared" si="47"/>
        <v/>
      </c>
      <c r="K47" s="6" t="str">
        <f t="shared" si="47"/>
        <v/>
      </c>
      <c r="L47" s="6" t="str">
        <f t="shared" si="47"/>
        <v/>
      </c>
      <c r="M47" s="6" t="str">
        <f t="shared" si="47"/>
        <v/>
      </c>
      <c r="N47" s="6" t="str">
        <f t="shared" si="47"/>
        <v/>
      </c>
      <c r="O47" s="6" t="str">
        <f t="shared" si="47"/>
        <v/>
      </c>
      <c r="P47" s="6" t="str">
        <f t="shared" si="47"/>
        <v/>
      </c>
    </row>
    <row r="48" spans="1:23" ht="12" hidden="1" customHeight="1" x14ac:dyDescent="0.15">
      <c r="A48" s="544" t="s">
        <v>1692</v>
      </c>
      <c r="B48" s="544"/>
      <c r="C48" s="544"/>
      <c r="D48" s="544"/>
      <c r="E48" s="544">
        <f>SUM(G48:P48)</f>
        <v>0</v>
      </c>
      <c r="F48" s="544"/>
      <c r="G48" s="6" t="str">
        <f t="shared" ref="G48:P48" si="48">IF(COUNTIF(G5,"*"&amp;"千葉市"&amp;"*")+COUNTIF(G5,"*"&amp;"中央区"&amp;"*")+COUNTIF(G5,"*"&amp;"緑区"&amp;"*")+COUNTIF(G5,"*"&amp;"花見川区"&amp;"*")+COUNTIF(G5,"*"&amp;"美浜区"&amp;"*")+COUNTIF(G5,"*"&amp;"稲毛区"&amp;"*")+COUNTIF(G5,"*"&amp;"市川市"&amp;"*")+COUNTIF(G5,"*"&amp;"船橋市"&amp;"*")+COUNTIF(G5,"*"&amp;"松戸市"&amp;"*")+COUNTIF(G5,"*"&amp;"野田市"&amp;"*")+COUNTIF(G5,"*"&amp;"佐倉市"&amp;"*")+COUNTIF(G5,"*"&amp;"習志野市"&amp;"*")+COUNTIF(G5,"*"&amp;"柏市"&amp;"*")+COUNTIF(G5,"*"&amp;"市原市"&amp;"*")+COUNTIF(G5,"*"&amp;"流山市"&amp;"*")
+COUNTIF(G5,"*"&amp;"八千代市"&amp;"*")+COUNTIF(G5,"*"&amp;"我孫子市"&amp;"*")+COUNTIF(G5,"*"&amp;"鎌ヶ谷市"&amp;"*")+COUNTIF(G5,"*"&amp;"鎌ケ谷市"&amp;"*")+COUNTIF(G5,"*"&amp;"浦安市"&amp;"*")+COUNTIF(G5,"*"&amp;"四街道市"&amp;"*")+COUNTIF(G5,"*"&amp;"白井市"&amp;"*")
+COUNTIF(G5,"*"&amp;"鎌ヶ谷市"&amp;"*"),G31,"")</f>
        <v/>
      </c>
      <c r="H48" s="6" t="str">
        <f t="shared" si="48"/>
        <v/>
      </c>
      <c r="I48" s="6" t="str">
        <f t="shared" si="48"/>
        <v/>
      </c>
      <c r="J48" s="6" t="str">
        <f t="shared" si="48"/>
        <v/>
      </c>
      <c r="K48" s="6" t="str">
        <f t="shared" si="48"/>
        <v/>
      </c>
      <c r="L48" s="6" t="str">
        <f t="shared" si="48"/>
        <v/>
      </c>
      <c r="M48" s="6" t="str">
        <f t="shared" si="48"/>
        <v/>
      </c>
      <c r="N48" s="6" t="str">
        <f t="shared" si="48"/>
        <v/>
      </c>
      <c r="O48" s="6" t="str">
        <f t="shared" si="48"/>
        <v/>
      </c>
      <c r="P48" s="6" t="str">
        <f t="shared" si="48"/>
        <v/>
      </c>
    </row>
    <row r="49" spans="1:16" ht="12" hidden="1" customHeight="1" x14ac:dyDescent="0.15">
      <c r="A49" s="544" t="s">
        <v>1693</v>
      </c>
      <c r="B49" s="544"/>
      <c r="C49" s="544"/>
      <c r="D49" s="544"/>
      <c r="E49" s="544">
        <f>SUM(G49:P49)</f>
        <v>0</v>
      </c>
      <c r="F49" s="544"/>
      <c r="G49" s="6">
        <f>IF(G48&gt;0,COUNTIFS(計画自動車一覧!$B$16:$B$215,G3,計画自動車一覧!$CS$16:$CS$215,"電気")+COUNTIFS(計画自動車一覧!$B$16:$B$215,G3,計画自動車一覧!$CS$16:$CS$215,"燃料電池(圧縮水素)"),0)</f>
        <v>0</v>
      </c>
      <c r="H49" s="6">
        <f>IF(H48&gt;0,COUNTIFS(計画自動車一覧!$B$16:$B$215,H3,計画自動車一覧!$CS$16:$CS$215,"電気")+COUNTIFS(計画自動車一覧!$B$16:$B$215,H3,計画自動車一覧!$CS$16:$CS$215,"燃料電池(圧縮水素)"),0)</f>
        <v>0</v>
      </c>
      <c r="I49" s="6">
        <f>IF(I48&gt;0,COUNTIFS(計画自動車一覧!$B$16:$B$215,I3,計画自動車一覧!$CS$16:$CS$215,"電気")+COUNTIFS(計画自動車一覧!$B$16:$B$215,I3,計画自動車一覧!$CS$16:$CS$215,"燃料電池(圧縮水素)"),0)</f>
        <v>0</v>
      </c>
      <c r="J49" s="6">
        <f>IF(J48&gt;0,COUNTIFS(計画自動車一覧!$B$16:$B$215,J3,計画自動車一覧!$CS$16:$CS$215,"電気")+COUNTIFS(計画自動車一覧!$B$16:$B$215,J3,計画自動車一覧!$CS$16:$CS$215,"燃料電池(圧縮水素)"),0)</f>
        <v>0</v>
      </c>
      <c r="K49" s="6">
        <f>IF(K48&gt;0,COUNTIFS(計画自動車一覧!$B$16:$B$215,K3,計画自動車一覧!$CS$16:$CS$215,"電気")+COUNTIFS(計画自動車一覧!$B$16:$B$215,K3,計画自動車一覧!$CS$16:$CS$215,"燃料電池(圧縮水素)"),0)</f>
        <v>0</v>
      </c>
      <c r="L49" s="6">
        <f>IF(L48&gt;0,COUNTIFS(計画自動車一覧!$B$16:$B$215,L3,計画自動車一覧!$CS$16:$CS$215,"電気")+COUNTIFS(計画自動車一覧!$B$16:$B$215,L3,計画自動車一覧!$CS$16:$CS$215,"燃料電池(圧縮水素)"),0)</f>
        <v>0</v>
      </c>
      <c r="M49" s="6">
        <f>IF(M48&gt;0,COUNTIFS(計画自動車一覧!$B$16:$B$215,M3,計画自動車一覧!$CS$16:$CS$215,"電気")+COUNTIFS(計画自動車一覧!$B$16:$B$215,M3,計画自動車一覧!$CS$16:$CS$215,"燃料電池(圧縮水素)"),0)</f>
        <v>0</v>
      </c>
      <c r="N49" s="6">
        <f>IF(N48&gt;0,COUNTIFS(計画自動車一覧!$B$16:$B$215,N3,計画自動車一覧!$CS$16:$CS$215,"電気")+COUNTIFS(計画自動車一覧!$B$16:$B$215,N3,計画自動車一覧!$CS$16:$CS$215,"燃料電池(圧縮水素)"),0)</f>
        <v>0</v>
      </c>
      <c r="O49" s="6">
        <f>IF(O48&gt;0,COUNTIFS(計画自動車一覧!$B$16:$B$215,O3,計画自動車一覧!$CS$16:$CS$215,"電気")+COUNTIFS(計画自動車一覧!$B$16:$B$215,O3,計画自動車一覧!$CS$16:$CS$215,"燃料電池(圧縮水素)"),0)</f>
        <v>0</v>
      </c>
      <c r="P49" s="6">
        <f>IF(P48&gt;0,COUNTIFS(計画自動車一覧!$B$16:$B$215,P3,計画自動車一覧!$CS$16:$CS$215,"電気")+COUNTIFS(計画自動車一覧!$B$16:$B$215,P3,計画自動車一覧!$CS$16:$CS$215,"燃料電池(圧縮水素)"),0)</f>
        <v>0</v>
      </c>
    </row>
  </sheetData>
  <sheetProtection algorithmName="SHA-512" hashValue="sqz8B/H+nd4PKvQNKdKDuWZM6lqBiV5qI5Jo4vE1X6w1I1Wt94NI59TI69k9lJ6E1GHu5smcBtUSd7n7MOmK0w==" saltValue="xCEa6l/PjajzV8FsBLxG2g==" spinCount="100000" sheet="1" objects="1" scenarios="1"/>
  <mergeCells count="87">
    <mergeCell ref="A47:D47"/>
    <mergeCell ref="E47:F47"/>
    <mergeCell ref="A48:D48"/>
    <mergeCell ref="E48:F48"/>
    <mergeCell ref="A49:D49"/>
    <mergeCell ref="E49:F49"/>
    <mergeCell ref="E29:F29"/>
    <mergeCell ref="E30:F30"/>
    <mergeCell ref="E31:F31"/>
    <mergeCell ref="R34:U34"/>
    <mergeCell ref="B33:W33"/>
    <mergeCell ref="V34:V35"/>
    <mergeCell ref="W34:W35"/>
    <mergeCell ref="B34:E34"/>
    <mergeCell ref="F34:I34"/>
    <mergeCell ref="J34:M34"/>
    <mergeCell ref="N34:Q34"/>
    <mergeCell ref="E19:F19"/>
    <mergeCell ref="C14:D14"/>
    <mergeCell ref="E16:F16"/>
    <mergeCell ref="E20:F20"/>
    <mergeCell ref="E28:F28"/>
    <mergeCell ref="E21:F21"/>
    <mergeCell ref="E22:F22"/>
    <mergeCell ref="E17:F17"/>
    <mergeCell ref="E18:F18"/>
    <mergeCell ref="E14:F14"/>
    <mergeCell ref="E15:F15"/>
    <mergeCell ref="E26:F26"/>
    <mergeCell ref="A14:B17"/>
    <mergeCell ref="A18:B21"/>
    <mergeCell ref="A9:B9"/>
    <mergeCell ref="A22:B25"/>
    <mergeCell ref="C10:D10"/>
    <mergeCell ref="C11:D11"/>
    <mergeCell ref="C12:D12"/>
    <mergeCell ref="C18:D18"/>
    <mergeCell ref="C13:D13"/>
    <mergeCell ref="C15:D15"/>
    <mergeCell ref="C16:D16"/>
    <mergeCell ref="C20:D20"/>
    <mergeCell ref="C17:D17"/>
    <mergeCell ref="C21:D21"/>
    <mergeCell ref="C22:D22"/>
    <mergeCell ref="C19:D19"/>
    <mergeCell ref="E10:F10"/>
    <mergeCell ref="C9:D9"/>
    <mergeCell ref="A3:D3"/>
    <mergeCell ref="A8:D8"/>
    <mergeCell ref="A4:D4"/>
    <mergeCell ref="E7:F7"/>
    <mergeCell ref="A7:D7"/>
    <mergeCell ref="E8:F8"/>
    <mergeCell ref="E9:F9"/>
    <mergeCell ref="A5:D6"/>
    <mergeCell ref="A10:B13"/>
    <mergeCell ref="E3:F3"/>
    <mergeCell ref="E4:F4"/>
    <mergeCell ref="E5:F6"/>
    <mergeCell ref="E12:F12"/>
    <mergeCell ref="E13:F13"/>
    <mergeCell ref="E11:F11"/>
    <mergeCell ref="A33:A35"/>
    <mergeCell ref="A30:D30"/>
    <mergeCell ref="A31:D31"/>
    <mergeCell ref="C26:D26"/>
    <mergeCell ref="C27:D27"/>
    <mergeCell ref="A26:B29"/>
    <mergeCell ref="C28:D28"/>
    <mergeCell ref="C29:D29"/>
    <mergeCell ref="E27:F27"/>
    <mergeCell ref="C24:D24"/>
    <mergeCell ref="C25:D25"/>
    <mergeCell ref="C23:D23"/>
    <mergeCell ref="E25:F25"/>
    <mergeCell ref="E23:F23"/>
    <mergeCell ref="E24:F24"/>
    <mergeCell ref="G5:G6"/>
    <mergeCell ref="H5:H6"/>
    <mergeCell ref="I5:I6"/>
    <mergeCell ref="J5:J6"/>
    <mergeCell ref="P5:P6"/>
    <mergeCell ref="K5:K6"/>
    <mergeCell ref="L5:L6"/>
    <mergeCell ref="M5:M6"/>
    <mergeCell ref="N5:N6"/>
    <mergeCell ref="O5:O6"/>
  </mergeCells>
  <phoneticPr fontId="4"/>
  <dataValidations count="5">
    <dataValidation type="whole" imeMode="off" operator="greaterThan" allowBlank="1" showInputMessage="1" showErrorMessage="1" sqref="G8:P8" xr:uid="{00000000-0002-0000-0200-000000000000}">
      <formula1>0</formula1>
    </dataValidation>
    <dataValidation imeMode="hiragana" allowBlank="1" showInputMessage="1" showErrorMessage="1" sqref="G4:P5" xr:uid="{00000000-0002-0000-0200-000001000000}"/>
    <dataValidation type="whole" allowBlank="1" showInputMessage="1" showErrorMessage="1" sqref="D2" xr:uid="{00000000-0002-0000-0200-000002000000}">
      <formula1>1</formula1>
      <formula2>12</formula2>
    </dataValidation>
    <dataValidation type="whole" allowBlank="1" showInputMessage="1" showErrorMessage="1" sqref="F2" xr:uid="{00000000-0002-0000-0200-000003000000}">
      <formula1>1</formula1>
      <formula2>31</formula2>
    </dataValidation>
    <dataValidation type="textLength" imeMode="off" operator="lessThanOrEqual" allowBlank="1" showInputMessage="1" showErrorMessage="1" sqref="G7:P7" xr:uid="{00000000-0002-0000-0200-000004000000}">
      <formula1>12</formula1>
    </dataValidation>
  </dataValidations>
  <pageMargins left="0.35433070866141736" right="0.23622047244094491" top="0.43307086614173229" bottom="0.39370078740157483" header="0.23622047244094491" footer="0.19685039370078741"/>
  <pageSetup paperSize="9" scale="80" orientation="portrait" r:id="rId1"/>
  <headerFooter alignWithMargins="0"/>
  <colBreaks count="1" manualBreakCount="1">
    <brk id="11" max="30" man="1"/>
  </colBreaks>
  <ignoredErrors>
    <ignoredError sqref="B2 D2 F2"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U1015"/>
  <sheetViews>
    <sheetView showGridLines="0" zoomScaleNormal="100" workbookViewId="0">
      <selection activeCell="B16" sqref="B16"/>
    </sheetView>
  </sheetViews>
  <sheetFormatPr defaultRowHeight="13.2" x14ac:dyDescent="0.2"/>
  <cols>
    <col min="1" max="1" width="5" bestFit="1" customWidth="1"/>
    <col min="2" max="2" width="2.88671875" customWidth="1"/>
    <col min="3" max="3" width="6.33203125" bestFit="1" customWidth="1"/>
    <col min="4" max="4" width="4.77734375" customWidth="1"/>
    <col min="5" max="5" width="2.6640625" customWidth="1"/>
    <col min="6" max="6" width="4.77734375" customWidth="1"/>
    <col min="7" max="7" width="6.88671875" bestFit="1" customWidth="1"/>
    <col min="8" max="9" width="4.77734375" customWidth="1"/>
    <col min="10" max="10" width="15.6640625" customWidth="1"/>
    <col min="11" max="11" width="3.88671875" style="3" customWidth="1"/>
    <col min="12" max="12" width="6.77734375" bestFit="1" customWidth="1"/>
    <col min="13" max="13" width="15.6640625" customWidth="1"/>
    <col min="14" max="14" width="6.6640625" customWidth="1"/>
    <col min="15" max="15" width="9.109375" customWidth="1"/>
    <col min="16" max="17" width="6.6640625" hidden="1" customWidth="1"/>
    <col min="18" max="20" width="5.6640625" hidden="1" customWidth="1"/>
    <col min="21" max="21" width="5.44140625" hidden="1" customWidth="1"/>
    <col min="22" max="24" width="5.6640625" hidden="1" customWidth="1"/>
    <col min="25" max="25" width="1.6640625" hidden="1" customWidth="1"/>
    <col min="26" max="61" width="5.6640625" hidden="1" customWidth="1"/>
    <col min="62" max="62" width="24.21875" hidden="1" customWidth="1"/>
    <col min="63" max="90" width="5.6640625" hidden="1" customWidth="1"/>
    <col min="91" max="91" width="9" hidden="1" customWidth="1"/>
    <col min="92" max="94" width="8.88671875" hidden="1" customWidth="1"/>
    <col min="95" max="95" width="5.6640625" hidden="1" customWidth="1"/>
    <col min="96" max="96" width="15.33203125" hidden="1" customWidth="1"/>
    <col min="97" max="97" width="11" style="273" customWidth="1"/>
  </cols>
  <sheetData>
    <row r="1" spans="1:99" ht="21" customHeight="1" thickBot="1" x14ac:dyDescent="0.3">
      <c r="A1" s="318" t="s">
        <v>1756</v>
      </c>
      <c r="B1" s="50" t="s">
        <v>1716</v>
      </c>
      <c r="C1" s="48"/>
      <c r="J1" s="280" t="str">
        <f>IF(SUM($Z$16:$Z$215)&gt;=1,"事業所等の番号をすべての車両に記入しないと「計画事業所別」シートの台数が自動で計算されません","")</f>
        <v/>
      </c>
      <c r="K1" s="20"/>
    </row>
    <row r="2" spans="1:99" ht="30" hidden="1" customHeight="1" thickBot="1" x14ac:dyDescent="0.3">
      <c r="A2" s="50"/>
      <c r="B2" s="572"/>
      <c r="C2" s="572"/>
      <c r="D2" s="572"/>
      <c r="E2" s="572"/>
      <c r="F2" s="103"/>
      <c r="G2" s="115"/>
      <c r="J2" s="104"/>
      <c r="K2" s="573"/>
      <c r="L2" s="574"/>
      <c r="M2" s="106"/>
    </row>
    <row r="3" spans="1:99" ht="16.2" hidden="1" x14ac:dyDescent="0.2">
      <c r="B3" s="545"/>
      <c r="C3" s="546"/>
      <c r="D3" s="547"/>
      <c r="E3" s="547"/>
      <c r="F3" s="548"/>
      <c r="G3" s="578"/>
      <c r="H3" s="547"/>
      <c r="I3" s="547"/>
      <c r="J3" s="109"/>
      <c r="K3" s="575"/>
      <c r="L3" s="576"/>
      <c r="M3" s="105"/>
      <c r="N3" s="27" t="str">
        <f>IF(COUNTIF($V$16:$V$215,"エラー"),"エラーがあります。再確認してください",IF(COUNTIF($R$16:$R$215,"エラー"),"エラーがあります。再確認してください",IF(COUNTIF($P$16:$P$215,"エラー"),"エラーがあります。再確認してください","")))</f>
        <v/>
      </c>
    </row>
    <row r="4" spans="1:99" ht="17.25" hidden="1" customHeight="1" x14ac:dyDescent="0.2">
      <c r="B4" s="549"/>
      <c r="C4" s="550"/>
      <c r="D4" s="551"/>
      <c r="E4" s="551"/>
      <c r="F4" s="552"/>
      <c r="G4" s="559"/>
      <c r="H4" s="577"/>
      <c r="I4" s="560"/>
      <c r="J4" s="230"/>
      <c r="K4" s="559"/>
      <c r="L4" s="560"/>
      <c r="M4" s="108"/>
      <c r="N4" s="103"/>
    </row>
    <row r="5" spans="1:99" ht="17.25" hidden="1" customHeight="1" thickBot="1" x14ac:dyDescent="0.25">
      <c r="B5" s="553"/>
      <c r="C5" s="554"/>
      <c r="D5" s="554"/>
      <c r="E5" s="554"/>
      <c r="F5" s="555"/>
      <c r="G5" s="553"/>
      <c r="H5" s="554"/>
      <c r="I5" s="554"/>
      <c r="J5" s="229"/>
      <c r="K5" s="553"/>
      <c r="L5" s="555"/>
      <c r="M5" s="107"/>
      <c r="N5" s="103"/>
    </row>
    <row r="6" spans="1:99" ht="16.2" hidden="1" x14ac:dyDescent="0.2">
      <c r="B6" s="545"/>
      <c r="C6" s="546"/>
      <c r="D6" s="547"/>
      <c r="E6" s="547"/>
      <c r="F6" s="548"/>
      <c r="G6" s="578"/>
      <c r="H6" s="547"/>
      <c r="I6" s="547"/>
      <c r="J6" s="109"/>
      <c r="K6" s="575"/>
      <c r="L6" s="576"/>
      <c r="M6" s="105"/>
      <c r="N6" s="27" t="str">
        <f>IF(COUNTIF($W$16:$W$215,"エラー"),"エラーがあります。再確認してください",IF(COUNTIF($S$16:$S$215,"エラー"),"エラーがあります。再確認してください",IF(COUNTIF($P$16:$P$215,"エラー"),"エラーがあります。再確認してください","")))</f>
        <v/>
      </c>
    </row>
    <row r="7" spans="1:99" ht="17.25" hidden="1" customHeight="1" x14ac:dyDescent="0.2">
      <c r="B7" s="549"/>
      <c r="C7" s="550"/>
      <c r="D7" s="551"/>
      <c r="E7" s="551"/>
      <c r="F7" s="552"/>
      <c r="G7" s="559"/>
      <c r="H7" s="577"/>
      <c r="I7" s="560"/>
      <c r="J7" s="112"/>
      <c r="K7" s="559"/>
      <c r="L7" s="560"/>
      <c r="M7" s="108"/>
      <c r="N7" s="103"/>
    </row>
    <row r="8" spans="1:99" ht="17.25" hidden="1" customHeight="1" thickBot="1" x14ac:dyDescent="0.25">
      <c r="B8" s="553"/>
      <c r="C8" s="554"/>
      <c r="D8" s="554"/>
      <c r="E8" s="554"/>
      <c r="F8" s="555"/>
      <c r="G8" s="553"/>
      <c r="H8" s="554"/>
      <c r="I8" s="554"/>
      <c r="J8" s="111"/>
      <c r="K8" s="553"/>
      <c r="L8" s="555"/>
      <c r="M8" s="107"/>
      <c r="N8" s="103"/>
    </row>
    <row r="9" spans="1:99" ht="16.2" hidden="1" x14ac:dyDescent="0.2">
      <c r="B9" s="545"/>
      <c r="C9" s="546"/>
      <c r="D9" s="547"/>
      <c r="E9" s="547"/>
      <c r="F9" s="548"/>
      <c r="G9" s="558"/>
      <c r="H9" s="551"/>
      <c r="I9" s="551"/>
      <c r="J9" s="110"/>
      <c r="K9" s="556"/>
      <c r="L9" s="557"/>
      <c r="M9" s="105"/>
      <c r="N9" s="103"/>
      <c r="P9" s="27"/>
    </row>
    <row r="10" spans="1:99" ht="17.25" hidden="1" customHeight="1" x14ac:dyDescent="0.2">
      <c r="B10" s="549"/>
      <c r="C10" s="550"/>
      <c r="D10" s="551"/>
      <c r="E10" s="551"/>
      <c r="F10" s="552"/>
      <c r="G10" s="559"/>
      <c r="H10" s="577"/>
      <c r="I10" s="577"/>
      <c r="J10" s="112"/>
      <c r="K10" s="559"/>
      <c r="L10" s="560"/>
      <c r="M10" s="108"/>
      <c r="N10" s="103"/>
    </row>
    <row r="11" spans="1:99" ht="17.25" hidden="1" customHeight="1" thickBot="1" x14ac:dyDescent="0.25">
      <c r="B11" s="553"/>
      <c r="C11" s="554"/>
      <c r="D11" s="554"/>
      <c r="E11" s="554"/>
      <c r="F11" s="555"/>
      <c r="G11" s="553"/>
      <c r="H11" s="554"/>
      <c r="I11" s="554"/>
      <c r="J11" s="111"/>
      <c r="K11" s="553"/>
      <c r="L11" s="555"/>
      <c r="M11" s="107"/>
      <c r="N11" s="103"/>
    </row>
    <row r="12" spans="1:99" ht="18" hidden="1" customHeight="1" x14ac:dyDescent="0.2">
      <c r="B12" s="83"/>
      <c r="C12" s="83"/>
      <c r="D12" s="83"/>
      <c r="E12" s="83"/>
      <c r="F12" s="83"/>
      <c r="G12" s="83"/>
      <c r="H12" s="83"/>
      <c r="I12" s="83"/>
      <c r="J12" s="84"/>
      <c r="M12" s="85" t="s">
        <v>336</v>
      </c>
    </row>
    <row r="13" spans="1:99" ht="16.8" hidden="1" thickBot="1" x14ac:dyDescent="0.25">
      <c r="J13" s="27"/>
      <c r="M13" s="4"/>
      <c r="T13" s="5"/>
      <c r="U13" s="5"/>
    </row>
    <row r="14" spans="1:99" ht="29.25" customHeight="1" x14ac:dyDescent="0.2">
      <c r="A14" s="561" t="s">
        <v>47</v>
      </c>
      <c r="B14" s="563" t="s">
        <v>1712</v>
      </c>
      <c r="C14" s="567" t="s">
        <v>1713</v>
      </c>
      <c r="D14" s="568"/>
      <c r="E14" s="568"/>
      <c r="F14" s="490"/>
      <c r="G14" s="567" t="s">
        <v>448</v>
      </c>
      <c r="H14" s="570"/>
      <c r="I14" s="571"/>
      <c r="J14" s="565" t="s">
        <v>56</v>
      </c>
      <c r="K14" s="563" t="s">
        <v>1761</v>
      </c>
      <c r="L14" s="583" t="s">
        <v>1714</v>
      </c>
      <c r="M14" s="565" t="s">
        <v>303</v>
      </c>
      <c r="N14" s="567" t="s">
        <v>1715</v>
      </c>
      <c r="O14" s="490"/>
      <c r="P14" s="565"/>
      <c r="Q14" s="583"/>
      <c r="R14" s="585"/>
      <c r="S14" s="586"/>
      <c r="T14" s="587"/>
      <c r="U14" s="583"/>
      <c r="V14" s="585"/>
      <c r="W14" s="586"/>
      <c r="X14" s="588"/>
      <c r="Y14" s="25"/>
      <c r="Z14" s="69"/>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581"/>
      <c r="CS14" s="579" t="s">
        <v>1731</v>
      </c>
    </row>
    <row r="15" spans="1:99" ht="53.25" customHeight="1" thickBot="1" x14ac:dyDescent="0.3">
      <c r="A15" s="562"/>
      <c r="B15" s="564"/>
      <c r="C15" s="252" t="s">
        <v>494</v>
      </c>
      <c r="D15" s="54" t="s">
        <v>495</v>
      </c>
      <c r="E15" s="54" t="s">
        <v>496</v>
      </c>
      <c r="F15" s="54" t="s">
        <v>497</v>
      </c>
      <c r="G15" s="113" t="s">
        <v>1620</v>
      </c>
      <c r="H15" s="114" t="s">
        <v>9</v>
      </c>
      <c r="I15" s="114" t="s">
        <v>10</v>
      </c>
      <c r="J15" s="566"/>
      <c r="K15" s="569"/>
      <c r="L15" s="584"/>
      <c r="M15" s="590"/>
      <c r="N15" s="54" t="s">
        <v>450</v>
      </c>
      <c r="O15" s="63" t="s">
        <v>451</v>
      </c>
      <c r="P15" s="582"/>
      <c r="Q15" s="584"/>
      <c r="R15" s="23"/>
      <c r="S15" s="23"/>
      <c r="T15" s="22"/>
      <c r="U15" s="589"/>
      <c r="V15" s="23"/>
      <c r="W15" s="23"/>
      <c r="X15" s="143"/>
      <c r="Y15" s="26"/>
      <c r="Z15" s="67" t="s">
        <v>306</v>
      </c>
      <c r="AA15" s="68" t="s">
        <v>499</v>
      </c>
      <c r="AB15" s="68" t="s">
        <v>500</v>
      </c>
      <c r="AC15" s="68" t="s">
        <v>501</v>
      </c>
      <c r="AD15" s="68" t="s">
        <v>301</v>
      </c>
      <c r="AE15" s="68" t="s">
        <v>58</v>
      </c>
      <c r="AF15" s="68" t="s">
        <v>300</v>
      </c>
      <c r="AG15" s="68" t="s">
        <v>59</v>
      </c>
      <c r="AH15" s="68" t="s">
        <v>60</v>
      </c>
      <c r="AI15" s="68" t="s">
        <v>469</v>
      </c>
      <c r="AJ15" s="68" t="s">
        <v>299</v>
      </c>
      <c r="AK15" s="68" t="s">
        <v>298</v>
      </c>
      <c r="AL15" s="68" t="s">
        <v>39</v>
      </c>
      <c r="AM15" s="68" t="s">
        <v>297</v>
      </c>
      <c r="AN15" s="68" t="s">
        <v>40</v>
      </c>
      <c r="AO15" s="68" t="s">
        <v>432</v>
      </c>
      <c r="AP15" s="68" t="s">
        <v>433</v>
      </c>
      <c r="AQ15" s="68" t="s">
        <v>41</v>
      </c>
      <c r="AR15" s="68" t="s">
        <v>42</v>
      </c>
      <c r="AS15" s="68" t="s">
        <v>43</v>
      </c>
      <c r="AT15" s="68" t="s">
        <v>46</v>
      </c>
      <c r="AU15" s="68" t="s">
        <v>278</v>
      </c>
      <c r="AV15" s="68" t="s">
        <v>746</v>
      </c>
      <c r="AW15" s="68" t="s">
        <v>744</v>
      </c>
      <c r="AX15" s="68" t="s">
        <v>748</v>
      </c>
      <c r="AY15" s="581"/>
      <c r="CS15" s="580"/>
      <c r="CU15" s="357" t="s">
        <v>1823</v>
      </c>
    </row>
    <row r="16" spans="1:99" s="1" customFormat="1" ht="13.5" customHeight="1" x14ac:dyDescent="0.2">
      <c r="A16" s="15">
        <v>1</v>
      </c>
      <c r="B16" s="359"/>
      <c r="C16" s="360"/>
      <c r="D16" s="360"/>
      <c r="E16" s="360"/>
      <c r="F16" s="359"/>
      <c r="G16" s="359"/>
      <c r="H16" s="359"/>
      <c r="I16" s="359"/>
      <c r="J16" s="359"/>
      <c r="K16" s="359"/>
      <c r="L16" s="361"/>
      <c r="M16" s="359"/>
      <c r="N16" s="125"/>
      <c r="O16" s="126"/>
      <c r="P16" s="127"/>
      <c r="Q16" s="127"/>
      <c r="R16" s="86"/>
      <c r="S16" s="86"/>
      <c r="T16" s="87"/>
      <c r="U16" s="88"/>
      <c r="V16" s="89"/>
      <c r="W16" s="89"/>
      <c r="X16" s="90"/>
      <c r="Y16" s="24"/>
      <c r="Z16" s="21" t="str">
        <f t="shared" ref="Z16:Z47" si="0">IF(ISBLANK(J16)=TRUE,"",IF(OR(ISBLANK(B16)=TRUE),1,""))</f>
        <v/>
      </c>
      <c r="AA16" s="6" t="e">
        <f>VLOOKUP(J16,$AZ$17:$BC$23,2,FALSE)</f>
        <v>#N/A</v>
      </c>
      <c r="AB16" s="6" t="e">
        <f>VLOOKUP(J16,$AZ$17:$BC$23,3,FALSE)</f>
        <v>#N/A</v>
      </c>
      <c r="AC16" s="6" t="e">
        <f>VLOOKUP(J16,$AZ$17:$BC$23,4,FALSE)</f>
        <v>#N/A</v>
      </c>
      <c r="AD16" s="6" t="str">
        <f t="shared" ref="AD16:AD47" si="1">IF(ISERROR(SEARCH("-",K16,1))=TRUE,ASC(UPPER(K16)),ASC(UPPER(LEFT(K16,SEARCH("-",K16,1)-1))))</f>
        <v/>
      </c>
      <c r="AE16" s="6">
        <f t="shared" ref="AE16:AE47" si="2">IF(L16&gt;3500,L16/1000,1)</f>
        <v>1</v>
      </c>
      <c r="AF16" s="6" t="e">
        <f>IF(AC16=9,0,IF(L16&lt;=1700,1,IF(L16&lt;=2500,2,IF(L16&lt;=3500,3,4))))</f>
        <v>#N/A</v>
      </c>
      <c r="AG16" s="6" t="e">
        <f>IF(AC16=5,0,IF(AC16=9,0,IF(L16&lt;=1700,1,IF(L16&lt;=2500,2,IF(L16&lt;=3500,3,4)))))</f>
        <v>#N/A</v>
      </c>
      <c r="AH16" s="256" t="e">
        <f>VLOOKUP(M16,$BH$17:$BI$27,2,FALSE)</f>
        <v>#N/A</v>
      </c>
      <c r="AI16" s="6" t="e">
        <f>VLOOKUP(AK16,排出係数表,9,FALSE)</f>
        <v>#N/A</v>
      </c>
      <c r="AJ16" s="7" t="str">
        <f>IF(OR(ISBLANK(M16)=TRUE,ISBLANK(B16)=TRUE)," ",CONCATENATE(B16,AC16,AF16))</f>
        <v xml:space="preserve"> </v>
      </c>
      <c r="AK16" s="6" t="e">
        <f>CONCATENATE(AA16,AG16,AH16,AD16)</f>
        <v>#N/A</v>
      </c>
      <c r="AL16" s="6"/>
      <c r="AM16" s="6"/>
      <c r="AN16" s="6"/>
      <c r="AO16" s="6"/>
      <c r="AP16" s="6"/>
      <c r="AQ16" s="6"/>
      <c r="AR16" s="6"/>
      <c r="AS16" s="6"/>
      <c r="AT16" s="6">
        <f>IF(AND(N16="なし",O16="なし"),0,IF(AND(N16="",O16=""),0,IF(AND(N16="",O16="なし"),0,IF(AND(N16="なし",O16=""),0,1))))</f>
        <v>0</v>
      </c>
      <c r="AU16" s="6"/>
      <c r="AV16" s="6" t="str">
        <f>IF(J16="","",VLOOKUP(J16,$AZ$17:$BD$25,5,FALSE))</f>
        <v/>
      </c>
      <c r="AW16" s="6" t="str">
        <f>IF(D16="","",VLOOKUP(CONCATENATE("A",LEFT(D16)),$BS$17:$BT$26,2,FALSE))</f>
        <v/>
      </c>
      <c r="AX16" s="6" t="str">
        <f t="shared" ref="AX16:AX47" si="3">IF(AV16=AW16,"",1)</f>
        <v/>
      </c>
      <c r="AY16" s="55"/>
      <c r="AZ16" s="71" t="s">
        <v>599</v>
      </c>
      <c r="BA16" s="71" t="s">
        <v>499</v>
      </c>
      <c r="BB16" s="71" t="s">
        <v>500</v>
      </c>
      <c r="BC16" s="71" t="s">
        <v>501</v>
      </c>
      <c r="BD16" s="71" t="s">
        <v>502</v>
      </c>
      <c r="BE16" s="71" t="s">
        <v>57</v>
      </c>
      <c r="BF16" s="71" t="s">
        <v>600</v>
      </c>
      <c r="BG16" s="71"/>
      <c r="BH16" s="71" t="s">
        <v>601</v>
      </c>
      <c r="BI16" s="71" t="s">
        <v>61</v>
      </c>
      <c r="BJ16" s="71" t="s">
        <v>70</v>
      </c>
      <c r="BK16" s="71" t="s">
        <v>61</v>
      </c>
      <c r="BL16" s="71" t="s">
        <v>459</v>
      </c>
      <c r="BM16" s="71" t="s">
        <v>603</v>
      </c>
      <c r="BN16" s="71"/>
      <c r="BO16" s="71" t="s">
        <v>622</v>
      </c>
      <c r="BP16" s="71" t="s">
        <v>602</v>
      </c>
      <c r="BQ16" s="71" t="s">
        <v>296</v>
      </c>
      <c r="BR16" s="71"/>
      <c r="BS16" s="71" t="s">
        <v>307</v>
      </c>
      <c r="BT16" s="71" t="s">
        <v>304</v>
      </c>
      <c r="BU16" s="71" t="s">
        <v>600</v>
      </c>
      <c r="BV16" s="71" t="s">
        <v>36</v>
      </c>
      <c r="BW16" s="71" t="s">
        <v>37</v>
      </c>
      <c r="BX16" s="71" t="s">
        <v>38</v>
      </c>
      <c r="BY16" s="71" t="s">
        <v>44</v>
      </c>
      <c r="BZ16" s="71" t="s">
        <v>45</v>
      </c>
      <c r="CB16" s="71" t="s">
        <v>307</v>
      </c>
      <c r="CC16" s="72" t="s">
        <v>123</v>
      </c>
      <c r="CD16" s="72" t="s">
        <v>743</v>
      </c>
      <c r="CE16" s="72" t="s">
        <v>337</v>
      </c>
      <c r="CF16" s="72" t="s">
        <v>124</v>
      </c>
      <c r="CG16" s="72" t="s">
        <v>745</v>
      </c>
      <c r="CH16" s="72" t="s">
        <v>125</v>
      </c>
      <c r="CJ16" s="154" t="s">
        <v>623</v>
      </c>
      <c r="CK16" s="155" t="s">
        <v>9</v>
      </c>
      <c r="CL16" s="155" t="s">
        <v>10</v>
      </c>
      <c r="CS16" s="274" t="str">
        <f t="shared" ref="CS16:CS47" si="4">IFERROR(VLOOKUP(AI16,$CQ$17:$CR$33,2,0),"")</f>
        <v/>
      </c>
      <c r="CT16" s="356" t="str">
        <f>IF(
  OR(
    AND(D16&gt;=480, D16&lt;=498),
    AND(D16&gt;=580, D16&lt;=598),
    AND(D16&gt;=680, D16&lt;=698),
    AND(D16&gt;=780, D16&lt;=798)
  ),
  "※軽自動車は報告の対象外です。",
  ""
)</f>
        <v/>
      </c>
    </row>
    <row r="17" spans="1:98" s="1" customFormat="1" ht="13.5" customHeight="1" x14ac:dyDescent="0.2">
      <c r="A17" s="17">
        <v>2</v>
      </c>
      <c r="B17" s="358"/>
      <c r="C17" s="358"/>
      <c r="D17" s="358"/>
      <c r="E17" s="358"/>
      <c r="F17" s="358"/>
      <c r="G17" s="358"/>
      <c r="H17" s="358"/>
      <c r="I17" s="358"/>
      <c r="J17" s="358"/>
      <c r="K17" s="358"/>
      <c r="L17" s="362"/>
      <c r="M17" s="358"/>
      <c r="N17" s="64"/>
      <c r="O17" s="65"/>
      <c r="P17" s="60"/>
      <c r="Q17" s="60"/>
      <c r="R17" s="91"/>
      <c r="S17" s="91"/>
      <c r="T17" s="92"/>
      <c r="U17" s="93"/>
      <c r="V17" s="94"/>
      <c r="W17" s="94"/>
      <c r="X17" s="95"/>
      <c r="Y17" s="24"/>
      <c r="Z17" s="21" t="str">
        <f t="shared" si="0"/>
        <v/>
      </c>
      <c r="AA17" s="6" t="e">
        <f t="shared" ref="AA17:AA64" si="5">VLOOKUP(J17,$AZ$17:$BC$23,2,FALSE)</f>
        <v>#N/A</v>
      </c>
      <c r="AB17" s="6" t="e">
        <f t="shared" ref="AB17:AB64" si="6">VLOOKUP(J17,$AZ$17:$BC$23,3,FALSE)</f>
        <v>#N/A</v>
      </c>
      <c r="AC17" s="6" t="e">
        <f t="shared" ref="AC17:AC64" si="7">VLOOKUP(J17,$AZ$17:$BC$23,4,FALSE)</f>
        <v>#N/A</v>
      </c>
      <c r="AD17" s="6" t="str">
        <f t="shared" si="1"/>
        <v/>
      </c>
      <c r="AE17" s="6">
        <f t="shared" si="2"/>
        <v>1</v>
      </c>
      <c r="AF17" s="6" t="e">
        <f t="shared" ref="AF17:AF80" si="8">IF(AC17=9,0,IF(L17&lt;=1700,1,IF(L17&lt;=2500,2,IF(L17&lt;=3500,3,4))))</f>
        <v>#N/A</v>
      </c>
      <c r="AG17" s="6" t="e">
        <f t="shared" ref="AG17:AG80" si="9">IF(AC17=5,0,IF(AC17=9,0,IF(L17&lt;=1700,1,IF(L17&lt;=2500,2,IF(L17&lt;=3500,3,4)))))</f>
        <v>#N/A</v>
      </c>
      <c r="AH17" s="6" t="e">
        <f t="shared" ref="AH17:AH80" si="10">VLOOKUP(M17,$BH$17:$BI$27,2,FALSE)</f>
        <v>#N/A</v>
      </c>
      <c r="AI17" s="6" t="e">
        <f t="shared" ref="AI17:AI80" si="11">VLOOKUP(AK17,排出係数表,9,FALSE)</f>
        <v>#N/A</v>
      </c>
      <c r="AJ17" s="7" t="str">
        <f t="shared" ref="AJ17:AJ80" si="12">IF(OR(ISBLANK(M17)=TRUE,ISBLANK(B17)=TRUE)," ",CONCATENATE(B17,AC17,AF17))</f>
        <v xml:space="preserve"> </v>
      </c>
      <c r="AK17" s="6" t="e">
        <f t="shared" ref="AK17:AK80" si="13">CONCATENATE(AA17,AG17,AH17,AD17)</f>
        <v>#N/A</v>
      </c>
      <c r="AL17" s="6"/>
      <c r="AM17" s="6"/>
      <c r="AN17" s="6"/>
      <c r="AO17" s="6"/>
      <c r="AP17" s="6"/>
      <c r="AQ17" s="6"/>
      <c r="AR17" s="6"/>
      <c r="AS17" s="6"/>
      <c r="AT17" s="6">
        <f t="shared" ref="AT17:AT80" si="14">IF(AND(N17="なし",O17="なし"),0,IF(AND(N17="",O17=""),0,IF(AND(N17="",O17="なし"),0,IF(AND(N17="なし",O17=""),0,1))))</f>
        <v>0</v>
      </c>
      <c r="AU17" s="6"/>
      <c r="AV17" s="6" t="str">
        <f t="shared" ref="AV17:AV47" si="15">IF(J17="","",VLOOKUP(J17,$AZ$17:$BD$25,5,FALSE))</f>
        <v/>
      </c>
      <c r="AW17" s="6" t="str">
        <f t="shared" ref="AW17:AW47" si="16">IF(D17="","",VLOOKUP(CONCATENATE("A",LEFT(D17)),$BS$17:$BT$26,2,FALSE))</f>
        <v/>
      </c>
      <c r="AX17" s="6" t="str">
        <f t="shared" si="3"/>
        <v/>
      </c>
      <c r="AY17" s="55"/>
      <c r="AZ17" s="1" t="s">
        <v>293</v>
      </c>
      <c r="BA17" s="1" t="s">
        <v>62</v>
      </c>
      <c r="BB17" s="1" t="s">
        <v>62</v>
      </c>
      <c r="BC17" s="1">
        <v>1</v>
      </c>
      <c r="BD17" s="1" t="s">
        <v>123</v>
      </c>
      <c r="BE17" s="176" t="s">
        <v>825</v>
      </c>
      <c r="BF17" s="1" t="s">
        <v>52</v>
      </c>
      <c r="BG17" s="1">
        <v>1</v>
      </c>
      <c r="BH17" s="253" t="s">
        <v>69</v>
      </c>
      <c r="BI17" s="254" t="s">
        <v>67</v>
      </c>
      <c r="BJ17" s="11" t="s">
        <v>468</v>
      </c>
      <c r="BK17" s="1" t="s">
        <v>420</v>
      </c>
      <c r="BL17" s="1" t="s">
        <v>420</v>
      </c>
      <c r="BM17" s="1" t="s">
        <v>453</v>
      </c>
      <c r="BO17" s="11">
        <v>1</v>
      </c>
      <c r="BP17" s="1" t="s">
        <v>339</v>
      </c>
      <c r="BQ17" s="1" t="s">
        <v>302</v>
      </c>
      <c r="BS17" s="1" t="s">
        <v>747</v>
      </c>
      <c r="BT17" s="1" t="s">
        <v>123</v>
      </c>
      <c r="BU17" s="1" t="s">
        <v>745</v>
      </c>
      <c r="CB17" s="1" t="s">
        <v>123</v>
      </c>
      <c r="CC17" s="1" t="s">
        <v>293</v>
      </c>
      <c r="CD17" s="1" t="s">
        <v>294</v>
      </c>
      <c r="CE17" s="1" t="s">
        <v>292</v>
      </c>
      <c r="CF17" s="1" t="s">
        <v>295</v>
      </c>
      <c r="CG17" s="1" t="s">
        <v>470</v>
      </c>
      <c r="CH17" s="1" t="s">
        <v>338</v>
      </c>
      <c r="CJ17" s="1" t="s">
        <v>1621</v>
      </c>
      <c r="CK17" s="1">
        <v>1</v>
      </c>
      <c r="CL17" s="1">
        <v>1</v>
      </c>
      <c r="CQ17" s="1" t="s">
        <v>127</v>
      </c>
      <c r="CR17" s="1" t="s">
        <v>1694</v>
      </c>
      <c r="CS17" s="275" t="str">
        <f t="shared" si="4"/>
        <v/>
      </c>
      <c r="CT17" s="356" t="str">
        <f t="shared" ref="CT17:CT80" si="17">IF(
  OR(
    AND(D17&gt;=480, D17&lt;=498),
    AND(D17&gt;=580, D17&lt;=598),
    AND(D17&gt;=680, D17&lt;=698),
    AND(D17&gt;=780, D17&lt;=798)
  ),
  "※軽自動車は報告の対象外です。",
  ""
)</f>
        <v/>
      </c>
    </row>
    <row r="18" spans="1:98" s="1" customFormat="1" ht="13.5" customHeight="1" x14ac:dyDescent="0.2">
      <c r="A18" s="17">
        <v>3</v>
      </c>
      <c r="B18" s="358"/>
      <c r="C18" s="358"/>
      <c r="D18" s="358"/>
      <c r="E18" s="358"/>
      <c r="F18" s="358"/>
      <c r="G18" s="358"/>
      <c r="H18" s="358"/>
      <c r="I18" s="358"/>
      <c r="J18" s="358"/>
      <c r="K18" s="358"/>
      <c r="L18" s="362"/>
      <c r="M18" s="358"/>
      <c r="N18" s="64"/>
      <c r="O18" s="65"/>
      <c r="P18" s="60"/>
      <c r="Q18" s="60"/>
      <c r="R18" s="91"/>
      <c r="S18" s="91"/>
      <c r="T18" s="92"/>
      <c r="U18" s="93"/>
      <c r="V18" s="94"/>
      <c r="W18" s="94"/>
      <c r="X18" s="95"/>
      <c r="Y18" s="24"/>
      <c r="Z18" s="21" t="str">
        <f t="shared" si="0"/>
        <v/>
      </c>
      <c r="AA18" s="6" t="e">
        <f t="shared" si="5"/>
        <v>#N/A</v>
      </c>
      <c r="AB18" s="6" t="e">
        <f t="shared" si="6"/>
        <v>#N/A</v>
      </c>
      <c r="AC18" s="6" t="e">
        <f t="shared" si="7"/>
        <v>#N/A</v>
      </c>
      <c r="AD18" s="6" t="str">
        <f t="shared" si="1"/>
        <v/>
      </c>
      <c r="AE18" s="6">
        <f t="shared" si="2"/>
        <v>1</v>
      </c>
      <c r="AF18" s="6" t="e">
        <f t="shared" si="8"/>
        <v>#N/A</v>
      </c>
      <c r="AG18" s="6" t="e">
        <f t="shared" si="9"/>
        <v>#N/A</v>
      </c>
      <c r="AH18" s="6" t="e">
        <f t="shared" si="10"/>
        <v>#N/A</v>
      </c>
      <c r="AI18" s="6" t="e">
        <f t="shared" si="11"/>
        <v>#N/A</v>
      </c>
      <c r="AJ18" s="7" t="str">
        <f t="shared" si="12"/>
        <v xml:space="preserve"> </v>
      </c>
      <c r="AK18" s="6" t="e">
        <f t="shared" si="13"/>
        <v>#N/A</v>
      </c>
      <c r="AL18" s="6"/>
      <c r="AM18" s="6"/>
      <c r="AN18" s="6"/>
      <c r="AO18" s="6"/>
      <c r="AP18" s="6"/>
      <c r="AQ18" s="6"/>
      <c r="AR18" s="6"/>
      <c r="AS18" s="6"/>
      <c r="AT18" s="6">
        <f t="shared" si="14"/>
        <v>0</v>
      </c>
      <c r="AU18" s="6"/>
      <c r="AV18" s="6" t="str">
        <f t="shared" si="15"/>
        <v/>
      </c>
      <c r="AW18" s="6" t="str">
        <f t="shared" si="16"/>
        <v/>
      </c>
      <c r="AX18" s="6" t="str">
        <f t="shared" si="3"/>
        <v/>
      </c>
      <c r="AY18" s="55"/>
      <c r="AZ18" s="1" t="s">
        <v>294</v>
      </c>
      <c r="BA18" s="1" t="s">
        <v>62</v>
      </c>
      <c r="BB18" s="1" t="s">
        <v>63</v>
      </c>
      <c r="BC18" s="1">
        <v>2</v>
      </c>
      <c r="BD18" s="1" t="s">
        <v>743</v>
      </c>
      <c r="BE18" s="176" t="s">
        <v>117</v>
      </c>
      <c r="BF18" s="1" t="s">
        <v>53</v>
      </c>
      <c r="BG18" s="1">
        <v>2</v>
      </c>
      <c r="BH18" s="253" t="s">
        <v>311</v>
      </c>
      <c r="BI18" s="254" t="s">
        <v>314</v>
      </c>
      <c r="BJ18" s="12" t="s">
        <v>608</v>
      </c>
      <c r="BK18" s="1" t="s">
        <v>427</v>
      </c>
      <c r="BL18" s="1" t="s">
        <v>410</v>
      </c>
      <c r="BM18" s="1" t="s">
        <v>452</v>
      </c>
      <c r="BO18" s="12">
        <v>2</v>
      </c>
      <c r="BS18" s="1" t="s">
        <v>308</v>
      </c>
      <c r="BT18" s="1" t="s">
        <v>309</v>
      </c>
      <c r="BU18" s="1" t="s">
        <v>52</v>
      </c>
      <c r="CB18" s="1" t="s">
        <v>337</v>
      </c>
      <c r="CE18" s="1" t="s">
        <v>313</v>
      </c>
      <c r="CF18" s="1" t="s">
        <v>449</v>
      </c>
      <c r="CJ18" s="1" t="s">
        <v>823</v>
      </c>
      <c r="CK18" s="1">
        <v>2</v>
      </c>
      <c r="CL18" s="1">
        <v>2</v>
      </c>
      <c r="CQ18" s="1" t="s">
        <v>835</v>
      </c>
      <c r="CR18" s="1" t="s">
        <v>1695</v>
      </c>
      <c r="CS18" s="275" t="str">
        <f t="shared" si="4"/>
        <v/>
      </c>
      <c r="CT18" s="356" t="str">
        <f t="shared" si="17"/>
        <v/>
      </c>
    </row>
    <row r="19" spans="1:98" s="1" customFormat="1" ht="13.5" customHeight="1" x14ac:dyDescent="0.2">
      <c r="A19" s="17">
        <v>4</v>
      </c>
      <c r="B19" s="358"/>
      <c r="C19" s="358"/>
      <c r="D19" s="358"/>
      <c r="E19" s="358"/>
      <c r="F19" s="358"/>
      <c r="G19" s="358"/>
      <c r="H19" s="358"/>
      <c r="I19" s="358"/>
      <c r="J19" s="358"/>
      <c r="K19" s="358"/>
      <c r="L19" s="362"/>
      <c r="M19" s="358"/>
      <c r="N19" s="64"/>
      <c r="O19" s="65"/>
      <c r="P19" s="60"/>
      <c r="Q19" s="60"/>
      <c r="R19" s="91"/>
      <c r="S19" s="91"/>
      <c r="T19" s="92"/>
      <c r="U19" s="93"/>
      <c r="V19" s="94"/>
      <c r="W19" s="94"/>
      <c r="X19" s="95"/>
      <c r="Y19" s="24"/>
      <c r="Z19" s="21" t="str">
        <f t="shared" si="0"/>
        <v/>
      </c>
      <c r="AA19" s="6" t="e">
        <f t="shared" si="5"/>
        <v>#N/A</v>
      </c>
      <c r="AB19" s="6" t="e">
        <f t="shared" si="6"/>
        <v>#N/A</v>
      </c>
      <c r="AC19" s="6" t="e">
        <f t="shared" si="7"/>
        <v>#N/A</v>
      </c>
      <c r="AD19" s="6" t="str">
        <f t="shared" si="1"/>
        <v/>
      </c>
      <c r="AE19" s="6">
        <f t="shared" si="2"/>
        <v>1</v>
      </c>
      <c r="AF19" s="6" t="e">
        <f t="shared" si="8"/>
        <v>#N/A</v>
      </c>
      <c r="AG19" s="6" t="e">
        <f t="shared" si="9"/>
        <v>#N/A</v>
      </c>
      <c r="AH19" s="6" t="e">
        <f t="shared" si="10"/>
        <v>#N/A</v>
      </c>
      <c r="AI19" s="6" t="e">
        <f t="shared" si="11"/>
        <v>#N/A</v>
      </c>
      <c r="AJ19" s="7" t="str">
        <f t="shared" si="12"/>
        <v xml:space="preserve"> </v>
      </c>
      <c r="AK19" s="6" t="e">
        <f t="shared" si="13"/>
        <v>#N/A</v>
      </c>
      <c r="AL19" s="6"/>
      <c r="AM19" s="6"/>
      <c r="AN19" s="6"/>
      <c r="AO19" s="6"/>
      <c r="AP19" s="6"/>
      <c r="AQ19" s="6"/>
      <c r="AR19" s="6"/>
      <c r="AS19" s="6"/>
      <c r="AT19" s="6">
        <f t="shared" si="14"/>
        <v>0</v>
      </c>
      <c r="AU19" s="6"/>
      <c r="AV19" s="6" t="str">
        <f t="shared" si="15"/>
        <v/>
      </c>
      <c r="AW19" s="6" t="str">
        <f t="shared" si="16"/>
        <v/>
      </c>
      <c r="AX19" s="6" t="str">
        <f t="shared" si="3"/>
        <v/>
      </c>
      <c r="AY19" s="55"/>
      <c r="AZ19" s="1" t="s">
        <v>292</v>
      </c>
      <c r="BA19" s="1" t="s">
        <v>62</v>
      </c>
      <c r="BB19" s="1" t="s">
        <v>64</v>
      </c>
      <c r="BC19" s="1">
        <v>3</v>
      </c>
      <c r="BD19" s="1" t="s">
        <v>310</v>
      </c>
      <c r="BE19" s="176" t="s">
        <v>126</v>
      </c>
      <c r="BF19" s="1" t="s">
        <v>54</v>
      </c>
      <c r="BG19" s="1">
        <v>3</v>
      </c>
      <c r="BH19" s="253" t="s">
        <v>467</v>
      </c>
      <c r="BI19" s="254" t="s">
        <v>324</v>
      </c>
      <c r="BJ19" s="12" t="s">
        <v>609</v>
      </c>
      <c r="BK19" s="1" t="s">
        <v>427</v>
      </c>
      <c r="BL19" s="1" t="s">
        <v>411</v>
      </c>
      <c r="BO19" s="12">
        <v>3</v>
      </c>
      <c r="BS19" s="1" t="s">
        <v>312</v>
      </c>
      <c r="BT19" s="1" t="s">
        <v>745</v>
      </c>
      <c r="BU19" s="1" t="s">
        <v>53</v>
      </c>
      <c r="CB19" s="1" t="s">
        <v>745</v>
      </c>
      <c r="CJ19" s="1" t="s">
        <v>824</v>
      </c>
      <c r="CK19" s="1">
        <v>3</v>
      </c>
      <c r="CL19" s="1">
        <v>3</v>
      </c>
      <c r="CQ19" s="1" t="s">
        <v>844</v>
      </c>
      <c r="CR19" s="1" t="s">
        <v>1696</v>
      </c>
      <c r="CS19" s="275" t="str">
        <f t="shared" si="4"/>
        <v/>
      </c>
      <c r="CT19" s="356" t="str">
        <f t="shared" si="17"/>
        <v/>
      </c>
    </row>
    <row r="20" spans="1:98" s="1" customFormat="1" ht="13.5" customHeight="1" x14ac:dyDescent="0.2">
      <c r="A20" s="17">
        <v>5</v>
      </c>
      <c r="B20" s="358"/>
      <c r="C20" s="358"/>
      <c r="D20" s="358"/>
      <c r="E20" s="358"/>
      <c r="F20" s="358"/>
      <c r="G20" s="358"/>
      <c r="H20" s="358"/>
      <c r="I20" s="358"/>
      <c r="J20" s="358"/>
      <c r="K20" s="358"/>
      <c r="L20" s="362"/>
      <c r="M20" s="358"/>
      <c r="N20" s="64"/>
      <c r="O20" s="65"/>
      <c r="P20" s="60"/>
      <c r="Q20" s="60"/>
      <c r="R20" s="91"/>
      <c r="S20" s="91"/>
      <c r="T20" s="92"/>
      <c r="U20" s="93"/>
      <c r="V20" s="94"/>
      <c r="W20" s="94"/>
      <c r="X20" s="95"/>
      <c r="Y20" s="24"/>
      <c r="Z20" s="21" t="str">
        <f t="shared" si="0"/>
        <v/>
      </c>
      <c r="AA20" s="6" t="e">
        <f t="shared" si="5"/>
        <v>#N/A</v>
      </c>
      <c r="AB20" s="6" t="e">
        <f t="shared" si="6"/>
        <v>#N/A</v>
      </c>
      <c r="AC20" s="6" t="e">
        <f t="shared" si="7"/>
        <v>#N/A</v>
      </c>
      <c r="AD20" s="6" t="str">
        <f t="shared" si="1"/>
        <v/>
      </c>
      <c r="AE20" s="6">
        <f t="shared" si="2"/>
        <v>1</v>
      </c>
      <c r="AF20" s="6" t="e">
        <f t="shared" si="8"/>
        <v>#N/A</v>
      </c>
      <c r="AG20" s="6" t="e">
        <f t="shared" si="9"/>
        <v>#N/A</v>
      </c>
      <c r="AH20" s="6" t="e">
        <f t="shared" si="10"/>
        <v>#N/A</v>
      </c>
      <c r="AI20" s="6" t="e">
        <f t="shared" si="11"/>
        <v>#N/A</v>
      </c>
      <c r="AJ20" s="7" t="str">
        <f t="shared" si="12"/>
        <v xml:space="preserve"> </v>
      </c>
      <c r="AK20" s="6" t="e">
        <f t="shared" si="13"/>
        <v>#N/A</v>
      </c>
      <c r="AL20" s="6"/>
      <c r="AM20" s="6"/>
      <c r="AN20" s="6"/>
      <c r="AO20" s="6"/>
      <c r="AP20" s="6"/>
      <c r="AQ20" s="6"/>
      <c r="AR20" s="6"/>
      <c r="AS20" s="6"/>
      <c r="AT20" s="6">
        <f t="shared" si="14"/>
        <v>0</v>
      </c>
      <c r="AU20" s="6"/>
      <c r="AV20" s="6" t="str">
        <f t="shared" si="15"/>
        <v/>
      </c>
      <c r="AW20" s="6" t="str">
        <f t="shared" si="16"/>
        <v/>
      </c>
      <c r="AX20" s="6" t="str">
        <f t="shared" si="3"/>
        <v/>
      </c>
      <c r="AY20" s="55"/>
      <c r="AZ20" s="1" t="s">
        <v>313</v>
      </c>
      <c r="BA20" s="1" t="s">
        <v>62</v>
      </c>
      <c r="BB20" s="1" t="s">
        <v>64</v>
      </c>
      <c r="BC20" s="1">
        <v>4</v>
      </c>
      <c r="BD20" s="1" t="s">
        <v>310</v>
      </c>
      <c r="BE20" s="176" t="s">
        <v>127</v>
      </c>
      <c r="BF20" s="1" t="s">
        <v>55</v>
      </c>
      <c r="BG20" s="1">
        <v>4</v>
      </c>
      <c r="BH20" s="255" t="s">
        <v>468</v>
      </c>
      <c r="BI20" s="254" t="s">
        <v>66</v>
      </c>
      <c r="BJ20" s="12" t="s">
        <v>1380</v>
      </c>
      <c r="BK20" s="1" t="s">
        <v>427</v>
      </c>
      <c r="BL20" s="1" t="s">
        <v>1381</v>
      </c>
      <c r="BO20" s="12">
        <v>4</v>
      </c>
      <c r="BS20" s="1" t="s">
        <v>315</v>
      </c>
      <c r="BT20" s="1" t="s">
        <v>743</v>
      </c>
      <c r="BU20" s="1" t="s">
        <v>54</v>
      </c>
      <c r="CB20" s="1" t="s">
        <v>743</v>
      </c>
      <c r="CK20" s="1">
        <v>4</v>
      </c>
      <c r="CL20" s="1">
        <v>4</v>
      </c>
      <c r="CQ20" s="1" t="s">
        <v>832</v>
      </c>
      <c r="CR20" s="1" t="s">
        <v>741</v>
      </c>
      <c r="CS20" s="275" t="str">
        <f t="shared" si="4"/>
        <v/>
      </c>
      <c r="CT20" s="356" t="str">
        <f t="shared" si="17"/>
        <v/>
      </c>
    </row>
    <row r="21" spans="1:98" s="1" customFormat="1" ht="13.5" customHeight="1" x14ac:dyDescent="0.2">
      <c r="A21" s="17">
        <v>6</v>
      </c>
      <c r="B21" s="358"/>
      <c r="C21" s="358"/>
      <c r="D21" s="358"/>
      <c r="E21" s="358"/>
      <c r="F21" s="358"/>
      <c r="G21" s="358"/>
      <c r="H21" s="358"/>
      <c r="I21" s="358"/>
      <c r="J21" s="358"/>
      <c r="K21" s="358"/>
      <c r="L21" s="362"/>
      <c r="M21" s="358"/>
      <c r="N21" s="64"/>
      <c r="O21" s="65"/>
      <c r="P21" s="60"/>
      <c r="Q21" s="60"/>
      <c r="R21" s="91"/>
      <c r="S21" s="91"/>
      <c r="T21" s="92"/>
      <c r="U21" s="93"/>
      <c r="V21" s="94"/>
      <c r="W21" s="94"/>
      <c r="X21" s="95"/>
      <c r="Y21" s="24"/>
      <c r="Z21" s="21" t="str">
        <f t="shared" si="0"/>
        <v/>
      </c>
      <c r="AA21" s="6" t="e">
        <f t="shared" si="5"/>
        <v>#N/A</v>
      </c>
      <c r="AB21" s="6" t="e">
        <f t="shared" si="6"/>
        <v>#N/A</v>
      </c>
      <c r="AC21" s="6" t="e">
        <f t="shared" si="7"/>
        <v>#N/A</v>
      </c>
      <c r="AD21" s="6" t="str">
        <f t="shared" si="1"/>
        <v/>
      </c>
      <c r="AE21" s="6">
        <f t="shared" si="2"/>
        <v>1</v>
      </c>
      <c r="AF21" s="6" t="e">
        <f t="shared" si="8"/>
        <v>#N/A</v>
      </c>
      <c r="AG21" s="6" t="e">
        <f t="shared" si="9"/>
        <v>#N/A</v>
      </c>
      <c r="AH21" s="6" t="e">
        <f t="shared" si="10"/>
        <v>#N/A</v>
      </c>
      <c r="AI21" s="6" t="e">
        <f t="shared" si="11"/>
        <v>#N/A</v>
      </c>
      <c r="AJ21" s="7" t="str">
        <f t="shared" si="12"/>
        <v xml:space="preserve"> </v>
      </c>
      <c r="AK21" s="6" t="e">
        <f t="shared" si="13"/>
        <v>#N/A</v>
      </c>
      <c r="AL21" s="6"/>
      <c r="AM21" s="6"/>
      <c r="AN21" s="6"/>
      <c r="AO21" s="6"/>
      <c r="AP21" s="6"/>
      <c r="AQ21" s="6"/>
      <c r="AR21" s="6"/>
      <c r="AS21" s="6"/>
      <c r="AT21" s="6">
        <f t="shared" si="14"/>
        <v>0</v>
      </c>
      <c r="AU21" s="6"/>
      <c r="AV21" s="6" t="str">
        <f t="shared" si="15"/>
        <v/>
      </c>
      <c r="AW21" s="6" t="str">
        <f t="shared" si="16"/>
        <v/>
      </c>
      <c r="AX21" s="6" t="str">
        <f t="shared" si="3"/>
        <v/>
      </c>
      <c r="AY21" s="55"/>
      <c r="AZ21" s="1" t="s">
        <v>295</v>
      </c>
      <c r="BA21" s="1" t="s">
        <v>65</v>
      </c>
      <c r="BB21" s="1" t="s">
        <v>65</v>
      </c>
      <c r="BC21" s="1">
        <v>5</v>
      </c>
      <c r="BD21" s="1" t="s">
        <v>124</v>
      </c>
      <c r="BE21" s="176" t="s">
        <v>128</v>
      </c>
      <c r="BF21" s="1" t="s">
        <v>1386</v>
      </c>
      <c r="BG21" s="1">
        <v>5</v>
      </c>
      <c r="BH21" s="253" t="s">
        <v>316</v>
      </c>
      <c r="BI21" s="254" t="s">
        <v>314</v>
      </c>
      <c r="BJ21" s="12" t="s">
        <v>610</v>
      </c>
      <c r="BK21" s="1" t="s">
        <v>427</v>
      </c>
      <c r="BL21" s="1" t="s">
        <v>408</v>
      </c>
      <c r="BO21" s="12">
        <v>5</v>
      </c>
      <c r="BS21" s="1" t="s">
        <v>317</v>
      </c>
      <c r="BT21" s="1" t="s">
        <v>745</v>
      </c>
      <c r="BU21" s="1" t="s">
        <v>55</v>
      </c>
      <c r="CB21" s="1" t="s">
        <v>124</v>
      </c>
      <c r="CK21" s="1">
        <v>5</v>
      </c>
      <c r="CL21" s="1">
        <v>5</v>
      </c>
      <c r="CQ21" s="1" t="s">
        <v>833</v>
      </c>
      <c r="CR21" s="1" t="s">
        <v>742</v>
      </c>
      <c r="CS21" s="275" t="str">
        <f t="shared" si="4"/>
        <v/>
      </c>
      <c r="CT21" s="356" t="str">
        <f t="shared" si="17"/>
        <v/>
      </c>
    </row>
    <row r="22" spans="1:98" s="1" customFormat="1" ht="13.5" customHeight="1" x14ac:dyDescent="0.2">
      <c r="A22" s="17">
        <v>7</v>
      </c>
      <c r="B22" s="358"/>
      <c r="C22" s="358"/>
      <c r="D22" s="358"/>
      <c r="E22" s="358"/>
      <c r="F22" s="358"/>
      <c r="G22" s="358"/>
      <c r="H22" s="358"/>
      <c r="I22" s="358"/>
      <c r="J22" s="358"/>
      <c r="K22" s="358"/>
      <c r="L22" s="362"/>
      <c r="M22" s="358"/>
      <c r="N22" s="64"/>
      <c r="O22" s="65"/>
      <c r="P22" s="60"/>
      <c r="Q22" s="60"/>
      <c r="R22" s="91"/>
      <c r="S22" s="91"/>
      <c r="T22" s="92"/>
      <c r="U22" s="93"/>
      <c r="V22" s="94"/>
      <c r="W22" s="94"/>
      <c r="X22" s="95"/>
      <c r="Y22" s="24"/>
      <c r="Z22" s="21" t="str">
        <f t="shared" si="0"/>
        <v/>
      </c>
      <c r="AA22" s="6" t="e">
        <f t="shared" si="5"/>
        <v>#N/A</v>
      </c>
      <c r="AB22" s="6" t="e">
        <f t="shared" si="6"/>
        <v>#N/A</v>
      </c>
      <c r="AC22" s="6" t="e">
        <f t="shared" si="7"/>
        <v>#N/A</v>
      </c>
      <c r="AD22" s="6" t="str">
        <f t="shared" si="1"/>
        <v/>
      </c>
      <c r="AE22" s="6">
        <f t="shared" si="2"/>
        <v>1</v>
      </c>
      <c r="AF22" s="6" t="e">
        <f t="shared" si="8"/>
        <v>#N/A</v>
      </c>
      <c r="AG22" s="6" t="e">
        <f t="shared" si="9"/>
        <v>#N/A</v>
      </c>
      <c r="AH22" s="6" t="e">
        <f t="shared" si="10"/>
        <v>#N/A</v>
      </c>
      <c r="AI22" s="6" t="e">
        <f t="shared" si="11"/>
        <v>#N/A</v>
      </c>
      <c r="AJ22" s="7" t="str">
        <f t="shared" si="12"/>
        <v xml:space="preserve"> </v>
      </c>
      <c r="AK22" s="6" t="e">
        <f t="shared" si="13"/>
        <v>#N/A</v>
      </c>
      <c r="AL22" s="6"/>
      <c r="AM22" s="6"/>
      <c r="AN22" s="6"/>
      <c r="AO22" s="6"/>
      <c r="AP22" s="6"/>
      <c r="AQ22" s="6"/>
      <c r="AR22" s="6"/>
      <c r="AS22" s="6"/>
      <c r="AT22" s="6">
        <f t="shared" si="14"/>
        <v>0</v>
      </c>
      <c r="AU22" s="6"/>
      <c r="AV22" s="6" t="str">
        <f t="shared" si="15"/>
        <v/>
      </c>
      <c r="AW22" s="6" t="str">
        <f t="shared" si="16"/>
        <v/>
      </c>
      <c r="AX22" s="6" t="str">
        <f t="shared" si="3"/>
        <v/>
      </c>
      <c r="AY22" s="55"/>
      <c r="AZ22" s="1" t="s">
        <v>449</v>
      </c>
      <c r="BA22" s="1" t="s">
        <v>62</v>
      </c>
      <c r="BB22" s="1" t="s">
        <v>62</v>
      </c>
      <c r="BC22" s="1">
        <v>6</v>
      </c>
      <c r="BD22" s="1" t="s">
        <v>124</v>
      </c>
      <c r="BE22" s="176" t="s">
        <v>75</v>
      </c>
      <c r="BH22" s="253" t="s">
        <v>598</v>
      </c>
      <c r="BI22" s="254" t="s">
        <v>67</v>
      </c>
      <c r="BJ22" s="12" t="s">
        <v>460</v>
      </c>
      <c r="BK22" s="1" t="s">
        <v>67</v>
      </c>
      <c r="BL22" s="1" t="s">
        <v>463</v>
      </c>
      <c r="BO22" s="12">
        <v>6</v>
      </c>
      <c r="BS22" s="1" t="s">
        <v>318</v>
      </c>
      <c r="BT22" s="1" t="s">
        <v>743</v>
      </c>
      <c r="CB22" s="1" t="s">
        <v>125</v>
      </c>
      <c r="CK22" s="1">
        <v>6</v>
      </c>
      <c r="CL22" s="1">
        <v>6</v>
      </c>
      <c r="CQ22" s="1" t="s">
        <v>866</v>
      </c>
      <c r="CR22" s="1" t="s">
        <v>1608</v>
      </c>
      <c r="CS22" s="275" t="str">
        <f t="shared" si="4"/>
        <v/>
      </c>
      <c r="CT22" s="356" t="str">
        <f t="shared" si="17"/>
        <v/>
      </c>
    </row>
    <row r="23" spans="1:98" s="1" customFormat="1" ht="13.5" customHeight="1" x14ac:dyDescent="0.2">
      <c r="A23" s="17">
        <v>8</v>
      </c>
      <c r="B23" s="358"/>
      <c r="C23" s="358"/>
      <c r="D23" s="358"/>
      <c r="E23" s="358"/>
      <c r="F23" s="358"/>
      <c r="G23" s="358"/>
      <c r="H23" s="358"/>
      <c r="I23" s="358"/>
      <c r="J23" s="358"/>
      <c r="K23" s="358"/>
      <c r="L23" s="362"/>
      <c r="M23" s="358"/>
      <c r="N23" s="64"/>
      <c r="O23" s="65"/>
      <c r="P23" s="60"/>
      <c r="Q23" s="60"/>
      <c r="R23" s="91"/>
      <c r="S23" s="91"/>
      <c r="T23" s="92"/>
      <c r="U23" s="93"/>
      <c r="V23" s="94"/>
      <c r="W23" s="94"/>
      <c r="X23" s="95"/>
      <c r="Y23" s="24"/>
      <c r="Z23" s="21" t="str">
        <f t="shared" si="0"/>
        <v/>
      </c>
      <c r="AA23" s="6" t="e">
        <f t="shared" si="5"/>
        <v>#N/A</v>
      </c>
      <c r="AB23" s="6" t="e">
        <f t="shared" si="6"/>
        <v>#N/A</v>
      </c>
      <c r="AC23" s="6" t="e">
        <f t="shared" si="7"/>
        <v>#N/A</v>
      </c>
      <c r="AD23" s="6" t="str">
        <f t="shared" si="1"/>
        <v/>
      </c>
      <c r="AE23" s="6">
        <f t="shared" si="2"/>
        <v>1</v>
      </c>
      <c r="AF23" s="6" t="e">
        <f t="shared" si="8"/>
        <v>#N/A</v>
      </c>
      <c r="AG23" s="6" t="e">
        <f t="shared" si="9"/>
        <v>#N/A</v>
      </c>
      <c r="AH23" s="6" t="e">
        <f t="shared" si="10"/>
        <v>#N/A</v>
      </c>
      <c r="AI23" s="6" t="e">
        <f t="shared" si="11"/>
        <v>#N/A</v>
      </c>
      <c r="AJ23" s="7" t="str">
        <f t="shared" si="12"/>
        <v xml:space="preserve"> </v>
      </c>
      <c r="AK23" s="6" t="e">
        <f t="shared" si="13"/>
        <v>#N/A</v>
      </c>
      <c r="AL23" s="6"/>
      <c r="AM23" s="6"/>
      <c r="AN23" s="6"/>
      <c r="AO23" s="6"/>
      <c r="AP23" s="6"/>
      <c r="AQ23" s="6"/>
      <c r="AR23" s="6"/>
      <c r="AS23" s="6"/>
      <c r="AT23" s="6">
        <f t="shared" si="14"/>
        <v>0</v>
      </c>
      <c r="AU23" s="6"/>
      <c r="AV23" s="6" t="str">
        <f t="shared" si="15"/>
        <v/>
      </c>
      <c r="AW23" s="6" t="str">
        <f t="shared" si="16"/>
        <v/>
      </c>
      <c r="AX23" s="6" t="str">
        <f t="shared" si="3"/>
        <v/>
      </c>
      <c r="AY23" s="55"/>
      <c r="AZ23" s="1" t="s">
        <v>470</v>
      </c>
      <c r="BA23" s="1" t="s">
        <v>65</v>
      </c>
      <c r="BB23" s="1" t="s">
        <v>65</v>
      </c>
      <c r="BC23" s="1">
        <v>9</v>
      </c>
      <c r="BD23" s="1" t="s">
        <v>745</v>
      </c>
      <c r="BE23" s="176" t="s">
        <v>89</v>
      </c>
      <c r="BH23" s="253" t="s">
        <v>279</v>
      </c>
      <c r="BI23" s="254" t="s">
        <v>122</v>
      </c>
      <c r="BJ23" s="12" t="s">
        <v>461</v>
      </c>
      <c r="BK23" s="1" t="s">
        <v>67</v>
      </c>
      <c r="BL23" s="1" t="s">
        <v>464</v>
      </c>
      <c r="BN23" s="12"/>
      <c r="BO23" s="1">
        <v>7</v>
      </c>
      <c r="BS23" s="1" t="s">
        <v>319</v>
      </c>
      <c r="BT23" s="1" t="s">
        <v>745</v>
      </c>
      <c r="CK23" s="1">
        <v>7</v>
      </c>
      <c r="CL23" s="1">
        <v>7</v>
      </c>
      <c r="CQ23" s="1" t="s">
        <v>831</v>
      </c>
      <c r="CR23" s="1" t="s">
        <v>1697</v>
      </c>
      <c r="CS23" s="275" t="str">
        <f t="shared" si="4"/>
        <v/>
      </c>
      <c r="CT23" s="356" t="str">
        <f t="shared" si="17"/>
        <v/>
      </c>
    </row>
    <row r="24" spans="1:98" s="1" customFormat="1" ht="13.5" customHeight="1" x14ac:dyDescent="0.2">
      <c r="A24" s="17">
        <v>9</v>
      </c>
      <c r="B24" s="358"/>
      <c r="C24" s="358"/>
      <c r="D24" s="358"/>
      <c r="E24" s="358"/>
      <c r="F24" s="358"/>
      <c r="G24" s="358"/>
      <c r="H24" s="358"/>
      <c r="I24" s="358"/>
      <c r="J24" s="358"/>
      <c r="K24" s="358"/>
      <c r="L24" s="362"/>
      <c r="M24" s="358"/>
      <c r="N24" s="64"/>
      <c r="O24" s="65"/>
      <c r="P24" s="60"/>
      <c r="Q24" s="60"/>
      <c r="R24" s="91"/>
      <c r="S24" s="91"/>
      <c r="T24" s="92"/>
      <c r="U24" s="93"/>
      <c r="V24" s="94"/>
      <c r="W24" s="94"/>
      <c r="X24" s="95"/>
      <c r="Y24" s="24"/>
      <c r="Z24" s="21" t="str">
        <f t="shared" si="0"/>
        <v/>
      </c>
      <c r="AA24" s="6" t="e">
        <f t="shared" si="5"/>
        <v>#N/A</v>
      </c>
      <c r="AB24" s="6" t="e">
        <f t="shared" si="6"/>
        <v>#N/A</v>
      </c>
      <c r="AC24" s="6" t="e">
        <f t="shared" si="7"/>
        <v>#N/A</v>
      </c>
      <c r="AD24" s="6" t="str">
        <f t="shared" si="1"/>
        <v/>
      </c>
      <c r="AE24" s="6">
        <f t="shared" si="2"/>
        <v>1</v>
      </c>
      <c r="AF24" s="6" t="e">
        <f t="shared" si="8"/>
        <v>#N/A</v>
      </c>
      <c r="AG24" s="6" t="e">
        <f t="shared" si="9"/>
        <v>#N/A</v>
      </c>
      <c r="AH24" s="6" t="e">
        <f t="shared" si="10"/>
        <v>#N/A</v>
      </c>
      <c r="AI24" s="6" t="e">
        <f t="shared" si="11"/>
        <v>#N/A</v>
      </c>
      <c r="AJ24" s="7" t="str">
        <f t="shared" si="12"/>
        <v xml:space="preserve"> </v>
      </c>
      <c r="AK24" s="6" t="e">
        <f t="shared" si="13"/>
        <v>#N/A</v>
      </c>
      <c r="AL24" s="6"/>
      <c r="AM24" s="6"/>
      <c r="AN24" s="6"/>
      <c r="AO24" s="6"/>
      <c r="AP24" s="6"/>
      <c r="AQ24" s="6"/>
      <c r="AR24" s="6"/>
      <c r="AS24" s="6"/>
      <c r="AT24" s="6">
        <f t="shared" si="14"/>
        <v>0</v>
      </c>
      <c r="AU24" s="6"/>
      <c r="AV24" s="6" t="str">
        <f t="shared" si="15"/>
        <v/>
      </c>
      <c r="AW24" s="6" t="str">
        <f t="shared" si="16"/>
        <v/>
      </c>
      <c r="AX24" s="6" t="str">
        <f t="shared" si="3"/>
        <v/>
      </c>
      <c r="AY24" s="55"/>
      <c r="BE24" s="176" t="s">
        <v>88</v>
      </c>
      <c r="BH24" s="253" t="s">
        <v>458</v>
      </c>
      <c r="BI24" s="254" t="s">
        <v>457</v>
      </c>
      <c r="BJ24" s="12" t="s">
        <v>462</v>
      </c>
      <c r="BK24" s="1" t="s">
        <v>67</v>
      </c>
      <c r="BL24" s="1" t="s">
        <v>465</v>
      </c>
      <c r="BN24" s="12"/>
      <c r="BO24" s="1">
        <v>8</v>
      </c>
      <c r="BS24" s="1" t="s">
        <v>321</v>
      </c>
      <c r="BT24" s="1" t="s">
        <v>124</v>
      </c>
      <c r="CK24" s="1">
        <v>8</v>
      </c>
      <c r="CL24" s="1">
        <v>8</v>
      </c>
      <c r="CQ24" s="1" t="s">
        <v>30</v>
      </c>
      <c r="CR24" s="1" t="s">
        <v>145</v>
      </c>
      <c r="CS24" s="275" t="str">
        <f t="shared" si="4"/>
        <v/>
      </c>
      <c r="CT24" s="356" t="str">
        <f t="shared" si="17"/>
        <v/>
      </c>
    </row>
    <row r="25" spans="1:98" s="1" customFormat="1" ht="13.5" customHeight="1" x14ac:dyDescent="0.2">
      <c r="A25" s="17">
        <v>10</v>
      </c>
      <c r="B25" s="358"/>
      <c r="C25" s="358"/>
      <c r="D25" s="358"/>
      <c r="E25" s="358"/>
      <c r="F25" s="358"/>
      <c r="G25" s="358"/>
      <c r="H25" s="358"/>
      <c r="I25" s="358"/>
      <c r="J25" s="358"/>
      <c r="K25" s="358"/>
      <c r="L25" s="362"/>
      <c r="M25" s="358"/>
      <c r="N25" s="64"/>
      <c r="O25" s="65"/>
      <c r="P25" s="60"/>
      <c r="Q25" s="60"/>
      <c r="R25" s="91"/>
      <c r="S25" s="91"/>
      <c r="T25" s="92"/>
      <c r="U25" s="93"/>
      <c r="V25" s="94"/>
      <c r="W25" s="94"/>
      <c r="X25" s="95"/>
      <c r="Y25" s="24"/>
      <c r="Z25" s="21" t="str">
        <f t="shared" si="0"/>
        <v/>
      </c>
      <c r="AA25" s="6" t="e">
        <f t="shared" si="5"/>
        <v>#N/A</v>
      </c>
      <c r="AB25" s="6" t="e">
        <f t="shared" si="6"/>
        <v>#N/A</v>
      </c>
      <c r="AC25" s="6" t="e">
        <f t="shared" si="7"/>
        <v>#N/A</v>
      </c>
      <c r="AD25" s="6" t="str">
        <f t="shared" si="1"/>
        <v/>
      </c>
      <c r="AE25" s="6">
        <f t="shared" si="2"/>
        <v>1</v>
      </c>
      <c r="AF25" s="6" t="e">
        <f t="shared" si="8"/>
        <v>#N/A</v>
      </c>
      <c r="AG25" s="6" t="e">
        <f t="shared" si="9"/>
        <v>#N/A</v>
      </c>
      <c r="AH25" s="6" t="e">
        <f t="shared" si="10"/>
        <v>#N/A</v>
      </c>
      <c r="AI25" s="6" t="e">
        <f t="shared" si="11"/>
        <v>#N/A</v>
      </c>
      <c r="AJ25" s="7" t="str">
        <f t="shared" si="12"/>
        <v xml:space="preserve"> </v>
      </c>
      <c r="AK25" s="6" t="e">
        <f t="shared" si="13"/>
        <v>#N/A</v>
      </c>
      <c r="AL25" s="6"/>
      <c r="AM25" s="6"/>
      <c r="AN25" s="6"/>
      <c r="AO25" s="6"/>
      <c r="AP25" s="6"/>
      <c r="AQ25" s="6"/>
      <c r="AR25" s="6"/>
      <c r="AS25" s="6"/>
      <c r="AT25" s="6">
        <f t="shared" si="14"/>
        <v>0</v>
      </c>
      <c r="AU25" s="6"/>
      <c r="AV25" s="6" t="str">
        <f t="shared" si="15"/>
        <v/>
      </c>
      <c r="AW25" s="6" t="str">
        <f t="shared" si="16"/>
        <v/>
      </c>
      <c r="AX25" s="6" t="str">
        <f t="shared" si="3"/>
        <v/>
      </c>
      <c r="AY25" s="55"/>
      <c r="BE25" s="176" t="s">
        <v>92</v>
      </c>
      <c r="BH25" s="254" t="s">
        <v>305</v>
      </c>
      <c r="BI25" s="254" t="s">
        <v>320</v>
      </c>
      <c r="BJ25" s="12" t="s">
        <v>146</v>
      </c>
      <c r="BK25" s="1" t="s">
        <v>67</v>
      </c>
      <c r="BL25" s="1" t="s">
        <v>30</v>
      </c>
      <c r="BN25" s="12"/>
      <c r="BO25" s="1">
        <v>9</v>
      </c>
      <c r="BS25" s="1" t="s">
        <v>322</v>
      </c>
      <c r="BT25" s="1" t="s">
        <v>125</v>
      </c>
      <c r="CK25" s="1">
        <v>9</v>
      </c>
      <c r="CL25" s="1">
        <v>9</v>
      </c>
      <c r="CQ25" s="1" t="s">
        <v>1698</v>
      </c>
      <c r="CR25" s="1" t="s">
        <v>1699</v>
      </c>
      <c r="CS25" s="275" t="str">
        <f t="shared" si="4"/>
        <v/>
      </c>
      <c r="CT25" s="356" t="str">
        <f t="shared" si="17"/>
        <v/>
      </c>
    </row>
    <row r="26" spans="1:98" s="1" customFormat="1" ht="13.5" customHeight="1" x14ac:dyDescent="0.2">
      <c r="A26" s="17">
        <v>11</v>
      </c>
      <c r="B26" s="358"/>
      <c r="C26" s="358"/>
      <c r="D26" s="358"/>
      <c r="E26" s="358"/>
      <c r="F26" s="358"/>
      <c r="G26" s="358"/>
      <c r="H26" s="358"/>
      <c r="I26" s="358"/>
      <c r="J26" s="358"/>
      <c r="K26" s="358"/>
      <c r="L26" s="362"/>
      <c r="M26" s="358"/>
      <c r="N26" s="64"/>
      <c r="O26" s="65"/>
      <c r="P26" s="60"/>
      <c r="Q26" s="60"/>
      <c r="R26" s="91"/>
      <c r="S26" s="91"/>
      <c r="T26" s="92"/>
      <c r="U26" s="93"/>
      <c r="V26" s="94"/>
      <c r="W26" s="94"/>
      <c r="X26" s="95"/>
      <c r="Y26" s="24"/>
      <c r="Z26" s="21" t="str">
        <f t="shared" si="0"/>
        <v/>
      </c>
      <c r="AA26" s="6" t="e">
        <f t="shared" si="5"/>
        <v>#N/A</v>
      </c>
      <c r="AB26" s="6" t="e">
        <f t="shared" si="6"/>
        <v>#N/A</v>
      </c>
      <c r="AC26" s="6" t="e">
        <f t="shared" si="7"/>
        <v>#N/A</v>
      </c>
      <c r="AD26" s="6" t="str">
        <f t="shared" si="1"/>
        <v/>
      </c>
      <c r="AE26" s="6">
        <f t="shared" si="2"/>
        <v>1</v>
      </c>
      <c r="AF26" s="6" t="e">
        <f t="shared" si="8"/>
        <v>#N/A</v>
      </c>
      <c r="AG26" s="6" t="e">
        <f t="shared" si="9"/>
        <v>#N/A</v>
      </c>
      <c r="AH26" s="6" t="e">
        <f t="shared" si="10"/>
        <v>#N/A</v>
      </c>
      <c r="AI26" s="6" t="e">
        <f t="shared" si="11"/>
        <v>#N/A</v>
      </c>
      <c r="AJ26" s="7" t="str">
        <f t="shared" si="12"/>
        <v xml:space="preserve"> </v>
      </c>
      <c r="AK26" s="6" t="e">
        <f t="shared" si="13"/>
        <v>#N/A</v>
      </c>
      <c r="AL26" s="6"/>
      <c r="AM26" s="6"/>
      <c r="AN26" s="6"/>
      <c r="AO26" s="6"/>
      <c r="AP26" s="6"/>
      <c r="AQ26" s="6"/>
      <c r="AR26" s="6"/>
      <c r="AS26" s="6"/>
      <c r="AT26" s="6">
        <f t="shared" si="14"/>
        <v>0</v>
      </c>
      <c r="AU26" s="6"/>
      <c r="AV26" s="6" t="str">
        <f t="shared" si="15"/>
        <v/>
      </c>
      <c r="AW26" s="6" t="str">
        <f t="shared" si="16"/>
        <v/>
      </c>
      <c r="AX26" s="6" t="str">
        <f t="shared" si="3"/>
        <v/>
      </c>
      <c r="AY26" s="55"/>
      <c r="BE26" s="176" t="s">
        <v>107</v>
      </c>
      <c r="BH26" s="253" t="s">
        <v>1648</v>
      </c>
      <c r="BI26" s="254" t="s">
        <v>314</v>
      </c>
      <c r="BJ26" s="161" t="s">
        <v>399</v>
      </c>
      <c r="BK26" s="162" t="s">
        <v>67</v>
      </c>
      <c r="BL26" s="162" t="s">
        <v>1382</v>
      </c>
      <c r="BN26" s="12"/>
      <c r="BO26" s="1">
        <v>10</v>
      </c>
      <c r="BS26" s="1" t="s">
        <v>323</v>
      </c>
      <c r="BT26" s="1" t="s">
        <v>125</v>
      </c>
      <c r="CK26" s="1">
        <v>10</v>
      </c>
      <c r="CL26" s="1">
        <v>10</v>
      </c>
      <c r="CQ26" s="1" t="s">
        <v>647</v>
      </c>
      <c r="CR26" s="1" t="s">
        <v>402</v>
      </c>
      <c r="CS26" s="275" t="str">
        <f t="shared" si="4"/>
        <v/>
      </c>
      <c r="CT26" s="356" t="str">
        <f t="shared" si="17"/>
        <v/>
      </c>
    </row>
    <row r="27" spans="1:98" s="1" customFormat="1" ht="13.5" customHeight="1" x14ac:dyDescent="0.2">
      <c r="A27" s="17">
        <v>12</v>
      </c>
      <c r="B27" s="358"/>
      <c r="C27" s="358"/>
      <c r="D27" s="358"/>
      <c r="E27" s="358"/>
      <c r="F27" s="358"/>
      <c r="G27" s="358"/>
      <c r="H27" s="358"/>
      <c r="I27" s="358"/>
      <c r="J27" s="358"/>
      <c r="K27" s="358"/>
      <c r="L27" s="362"/>
      <c r="M27" s="358"/>
      <c r="N27" s="64"/>
      <c r="O27" s="65"/>
      <c r="P27" s="60"/>
      <c r="Q27" s="60"/>
      <c r="R27" s="91"/>
      <c r="S27" s="91"/>
      <c r="T27" s="92"/>
      <c r="U27" s="93"/>
      <c r="V27" s="94"/>
      <c r="W27" s="94"/>
      <c r="X27" s="95"/>
      <c r="Y27" s="24"/>
      <c r="Z27" s="21" t="str">
        <f t="shared" si="0"/>
        <v/>
      </c>
      <c r="AA27" s="6" t="e">
        <f t="shared" si="5"/>
        <v>#N/A</v>
      </c>
      <c r="AB27" s="6" t="e">
        <f t="shared" si="6"/>
        <v>#N/A</v>
      </c>
      <c r="AC27" s="6" t="e">
        <f t="shared" si="7"/>
        <v>#N/A</v>
      </c>
      <c r="AD27" s="6" t="str">
        <f t="shared" si="1"/>
        <v/>
      </c>
      <c r="AE27" s="6">
        <f t="shared" si="2"/>
        <v>1</v>
      </c>
      <c r="AF27" s="6" t="e">
        <f t="shared" si="8"/>
        <v>#N/A</v>
      </c>
      <c r="AG27" s="6" t="e">
        <f t="shared" si="9"/>
        <v>#N/A</v>
      </c>
      <c r="AH27" s="6" t="e">
        <f t="shared" si="10"/>
        <v>#N/A</v>
      </c>
      <c r="AI27" s="6" t="e">
        <f t="shared" si="11"/>
        <v>#N/A</v>
      </c>
      <c r="AJ27" s="7" t="str">
        <f t="shared" si="12"/>
        <v xml:space="preserve"> </v>
      </c>
      <c r="AK27" s="6" t="e">
        <f t="shared" si="13"/>
        <v>#N/A</v>
      </c>
      <c r="AL27" s="6"/>
      <c r="AM27" s="6"/>
      <c r="AN27" s="6"/>
      <c r="AO27" s="6"/>
      <c r="AP27" s="6"/>
      <c r="AQ27" s="6"/>
      <c r="AR27" s="6"/>
      <c r="AS27" s="6"/>
      <c r="AT27" s="6">
        <f t="shared" si="14"/>
        <v>0</v>
      </c>
      <c r="AU27" s="6"/>
      <c r="AV27" s="6" t="str">
        <f t="shared" si="15"/>
        <v/>
      </c>
      <c r="AW27" s="6" t="str">
        <f t="shared" si="16"/>
        <v/>
      </c>
      <c r="AX27" s="6" t="str">
        <f t="shared" si="3"/>
        <v/>
      </c>
      <c r="AY27" s="55"/>
      <c r="BE27" s="176" t="s">
        <v>215</v>
      </c>
      <c r="BH27" s="254" t="s">
        <v>1649</v>
      </c>
      <c r="BI27" s="254" t="s">
        <v>67</v>
      </c>
      <c r="BJ27" s="161" t="s">
        <v>429</v>
      </c>
      <c r="BK27" s="162" t="s">
        <v>67</v>
      </c>
      <c r="BL27" s="162" t="s">
        <v>647</v>
      </c>
      <c r="BN27" s="12"/>
      <c r="CK27" s="1">
        <v>11</v>
      </c>
      <c r="CL27" s="1">
        <v>11</v>
      </c>
      <c r="CQ27" s="1" t="s">
        <v>919</v>
      </c>
      <c r="CR27" s="1" t="s">
        <v>1378</v>
      </c>
      <c r="CS27" s="275" t="str">
        <f t="shared" si="4"/>
        <v/>
      </c>
      <c r="CT27" s="356" t="str">
        <f t="shared" si="17"/>
        <v/>
      </c>
    </row>
    <row r="28" spans="1:98" s="1" customFormat="1" ht="13.5" customHeight="1" x14ac:dyDescent="0.2">
      <c r="A28" s="17">
        <v>13</v>
      </c>
      <c r="B28" s="358"/>
      <c r="C28" s="358"/>
      <c r="D28" s="358"/>
      <c r="E28" s="358"/>
      <c r="F28" s="358"/>
      <c r="G28" s="358"/>
      <c r="H28" s="358"/>
      <c r="I28" s="358"/>
      <c r="J28" s="358"/>
      <c r="K28" s="358"/>
      <c r="L28" s="362"/>
      <c r="M28" s="358"/>
      <c r="N28" s="64"/>
      <c r="O28" s="65"/>
      <c r="P28" s="60"/>
      <c r="Q28" s="60"/>
      <c r="R28" s="91"/>
      <c r="S28" s="91"/>
      <c r="T28" s="92"/>
      <c r="U28" s="93"/>
      <c r="V28" s="94"/>
      <c r="W28" s="94"/>
      <c r="X28" s="95"/>
      <c r="Y28" s="24"/>
      <c r="Z28" s="21" t="str">
        <f t="shared" si="0"/>
        <v/>
      </c>
      <c r="AA28" s="6" t="e">
        <f t="shared" si="5"/>
        <v>#N/A</v>
      </c>
      <c r="AB28" s="6" t="e">
        <f t="shared" si="6"/>
        <v>#N/A</v>
      </c>
      <c r="AC28" s="6" t="e">
        <f t="shared" si="7"/>
        <v>#N/A</v>
      </c>
      <c r="AD28" s="6" t="str">
        <f t="shared" si="1"/>
        <v/>
      </c>
      <c r="AE28" s="6">
        <f t="shared" si="2"/>
        <v>1</v>
      </c>
      <c r="AF28" s="6" t="e">
        <f t="shared" si="8"/>
        <v>#N/A</v>
      </c>
      <c r="AG28" s="6" t="e">
        <f t="shared" si="9"/>
        <v>#N/A</v>
      </c>
      <c r="AH28" s="6" t="e">
        <f t="shared" si="10"/>
        <v>#N/A</v>
      </c>
      <c r="AI28" s="6" t="e">
        <f t="shared" si="11"/>
        <v>#N/A</v>
      </c>
      <c r="AJ28" s="7" t="str">
        <f t="shared" si="12"/>
        <v xml:space="preserve"> </v>
      </c>
      <c r="AK28" s="6" t="e">
        <f t="shared" si="13"/>
        <v>#N/A</v>
      </c>
      <c r="AL28" s="6"/>
      <c r="AM28" s="6"/>
      <c r="AN28" s="6"/>
      <c r="AO28" s="6"/>
      <c r="AP28" s="6"/>
      <c r="AQ28" s="6"/>
      <c r="AR28" s="6"/>
      <c r="AS28" s="6"/>
      <c r="AT28" s="6">
        <f t="shared" si="14"/>
        <v>0</v>
      </c>
      <c r="AU28" s="6"/>
      <c r="AV28" s="6" t="str">
        <f t="shared" si="15"/>
        <v/>
      </c>
      <c r="AW28" s="6" t="str">
        <f t="shared" si="16"/>
        <v/>
      </c>
      <c r="AX28" s="6" t="str">
        <f t="shared" si="3"/>
        <v/>
      </c>
      <c r="AY28" s="55"/>
      <c r="BE28" s="176" t="s">
        <v>216</v>
      </c>
      <c r="BJ28" s="161" t="s">
        <v>1383</v>
      </c>
      <c r="BK28" s="162" t="s">
        <v>1384</v>
      </c>
      <c r="BL28" s="162" t="s">
        <v>1385</v>
      </c>
      <c r="BN28" s="12"/>
      <c r="CK28" s="1">
        <v>12</v>
      </c>
      <c r="CL28" s="1">
        <v>12</v>
      </c>
      <c r="CQ28" s="1" t="s">
        <v>463</v>
      </c>
      <c r="CR28" s="1" t="s">
        <v>1700</v>
      </c>
      <c r="CS28" s="275" t="str">
        <f t="shared" si="4"/>
        <v/>
      </c>
      <c r="CT28" s="356" t="str">
        <f t="shared" si="17"/>
        <v/>
      </c>
    </row>
    <row r="29" spans="1:98" s="1" customFormat="1" ht="13.5" customHeight="1" x14ac:dyDescent="0.2">
      <c r="A29" s="17">
        <v>14</v>
      </c>
      <c r="B29" s="358"/>
      <c r="C29" s="358"/>
      <c r="D29" s="358"/>
      <c r="E29" s="358"/>
      <c r="F29" s="358"/>
      <c r="G29" s="358"/>
      <c r="H29" s="358"/>
      <c r="I29" s="358"/>
      <c r="J29" s="358"/>
      <c r="K29" s="358"/>
      <c r="L29" s="362"/>
      <c r="M29" s="358"/>
      <c r="N29" s="64"/>
      <c r="O29" s="65"/>
      <c r="P29" s="60"/>
      <c r="Q29" s="60"/>
      <c r="R29" s="91"/>
      <c r="S29" s="91"/>
      <c r="T29" s="92"/>
      <c r="U29" s="93"/>
      <c r="V29" s="94"/>
      <c r="W29" s="94"/>
      <c r="X29" s="95"/>
      <c r="Y29" s="24"/>
      <c r="Z29" s="21" t="str">
        <f t="shared" si="0"/>
        <v/>
      </c>
      <c r="AA29" s="6" t="e">
        <f t="shared" si="5"/>
        <v>#N/A</v>
      </c>
      <c r="AB29" s="6" t="e">
        <f t="shared" si="6"/>
        <v>#N/A</v>
      </c>
      <c r="AC29" s="6" t="e">
        <f t="shared" si="7"/>
        <v>#N/A</v>
      </c>
      <c r="AD29" s="6" t="str">
        <f t="shared" si="1"/>
        <v/>
      </c>
      <c r="AE29" s="6">
        <f t="shared" si="2"/>
        <v>1</v>
      </c>
      <c r="AF29" s="6" t="e">
        <f t="shared" si="8"/>
        <v>#N/A</v>
      </c>
      <c r="AG29" s="6" t="e">
        <f t="shared" si="9"/>
        <v>#N/A</v>
      </c>
      <c r="AH29" s="6" t="e">
        <f t="shared" si="10"/>
        <v>#N/A</v>
      </c>
      <c r="AI29" s="6" t="e">
        <f t="shared" si="11"/>
        <v>#N/A</v>
      </c>
      <c r="AJ29" s="7" t="str">
        <f t="shared" si="12"/>
        <v xml:space="preserve"> </v>
      </c>
      <c r="AK29" s="6" t="e">
        <f t="shared" si="13"/>
        <v>#N/A</v>
      </c>
      <c r="AL29" s="6"/>
      <c r="AM29" s="6"/>
      <c r="AN29" s="6"/>
      <c r="AO29" s="6"/>
      <c r="AP29" s="6"/>
      <c r="AQ29" s="6"/>
      <c r="AR29" s="6"/>
      <c r="AS29" s="6"/>
      <c r="AT29" s="6">
        <f t="shared" si="14"/>
        <v>0</v>
      </c>
      <c r="AU29" s="6"/>
      <c r="AV29" s="6" t="str">
        <f t="shared" si="15"/>
        <v/>
      </c>
      <c r="AW29" s="6" t="str">
        <f t="shared" si="16"/>
        <v/>
      </c>
      <c r="AX29" s="6" t="str">
        <f t="shared" si="3"/>
        <v/>
      </c>
      <c r="AY29" s="55"/>
      <c r="BE29" s="176" t="s">
        <v>113</v>
      </c>
      <c r="BJ29" s="12" t="s">
        <v>428</v>
      </c>
      <c r="BK29" s="1" t="s">
        <v>427</v>
      </c>
      <c r="BL29" s="1" t="s">
        <v>409</v>
      </c>
      <c r="BN29" s="12"/>
      <c r="CK29" s="1">
        <v>13</v>
      </c>
      <c r="CQ29" s="1" t="s">
        <v>464</v>
      </c>
      <c r="CR29" s="1" t="s">
        <v>1700</v>
      </c>
      <c r="CS29" s="276" t="str">
        <f t="shared" si="4"/>
        <v/>
      </c>
      <c r="CT29" s="356" t="str">
        <f t="shared" si="17"/>
        <v/>
      </c>
    </row>
    <row r="30" spans="1:98" s="1" customFormat="1" ht="13.5" customHeight="1" x14ac:dyDescent="0.2">
      <c r="A30" s="17">
        <v>15</v>
      </c>
      <c r="B30" s="358"/>
      <c r="C30" s="358"/>
      <c r="D30" s="358"/>
      <c r="E30" s="358"/>
      <c r="F30" s="358"/>
      <c r="G30" s="358"/>
      <c r="H30" s="358"/>
      <c r="I30" s="358"/>
      <c r="J30" s="358"/>
      <c r="K30" s="358"/>
      <c r="L30" s="362"/>
      <c r="M30" s="358"/>
      <c r="N30" s="64"/>
      <c r="O30" s="65"/>
      <c r="P30" s="60"/>
      <c r="Q30" s="60"/>
      <c r="R30" s="91"/>
      <c r="S30" s="91"/>
      <c r="T30" s="92"/>
      <c r="U30" s="93"/>
      <c r="V30" s="94"/>
      <c r="W30" s="94"/>
      <c r="X30" s="95"/>
      <c r="Y30" s="24"/>
      <c r="Z30" s="21" t="str">
        <f t="shared" si="0"/>
        <v/>
      </c>
      <c r="AA30" s="6" t="e">
        <f t="shared" si="5"/>
        <v>#N/A</v>
      </c>
      <c r="AB30" s="6" t="e">
        <f t="shared" si="6"/>
        <v>#N/A</v>
      </c>
      <c r="AC30" s="6" t="e">
        <f t="shared" si="7"/>
        <v>#N/A</v>
      </c>
      <c r="AD30" s="6" t="str">
        <f t="shared" si="1"/>
        <v/>
      </c>
      <c r="AE30" s="6">
        <f t="shared" si="2"/>
        <v>1</v>
      </c>
      <c r="AF30" s="6" t="e">
        <f t="shared" si="8"/>
        <v>#N/A</v>
      </c>
      <c r="AG30" s="6" t="e">
        <f t="shared" si="9"/>
        <v>#N/A</v>
      </c>
      <c r="AH30" s="6" t="e">
        <f t="shared" si="10"/>
        <v>#N/A</v>
      </c>
      <c r="AI30" s="6" t="e">
        <f t="shared" si="11"/>
        <v>#N/A</v>
      </c>
      <c r="AJ30" s="7" t="str">
        <f t="shared" si="12"/>
        <v xml:space="preserve"> </v>
      </c>
      <c r="AK30" s="6" t="e">
        <f t="shared" si="13"/>
        <v>#N/A</v>
      </c>
      <c r="AL30" s="6"/>
      <c r="AM30" s="6"/>
      <c r="AN30" s="6"/>
      <c r="AO30" s="6"/>
      <c r="AP30" s="6"/>
      <c r="AQ30" s="6"/>
      <c r="AR30" s="6"/>
      <c r="AS30" s="6"/>
      <c r="AT30" s="6">
        <f t="shared" si="14"/>
        <v>0</v>
      </c>
      <c r="AU30" s="6"/>
      <c r="AV30" s="6" t="str">
        <f t="shared" si="15"/>
        <v/>
      </c>
      <c r="AW30" s="6" t="str">
        <f t="shared" si="16"/>
        <v/>
      </c>
      <c r="AX30" s="6" t="str">
        <f t="shared" si="3"/>
        <v/>
      </c>
      <c r="AY30" s="55"/>
      <c r="BE30" s="176" t="s">
        <v>157</v>
      </c>
      <c r="BJ30" s="12" t="s">
        <v>598</v>
      </c>
      <c r="BK30" s="1" t="s">
        <v>67</v>
      </c>
      <c r="BL30" s="1" t="s">
        <v>409</v>
      </c>
      <c r="BN30" s="12"/>
      <c r="CK30" s="1">
        <v>14</v>
      </c>
      <c r="CQ30" s="1" t="s">
        <v>465</v>
      </c>
      <c r="CR30" s="1" t="s">
        <v>1700</v>
      </c>
      <c r="CS30" s="275" t="str">
        <f t="shared" si="4"/>
        <v/>
      </c>
      <c r="CT30" s="356" t="str">
        <f t="shared" si="17"/>
        <v/>
      </c>
    </row>
    <row r="31" spans="1:98" s="1" customFormat="1" ht="13.5" customHeight="1" x14ac:dyDescent="0.2">
      <c r="A31" s="17">
        <v>16</v>
      </c>
      <c r="B31" s="358"/>
      <c r="C31" s="358"/>
      <c r="D31" s="358"/>
      <c r="E31" s="358"/>
      <c r="F31" s="358"/>
      <c r="G31" s="358"/>
      <c r="H31" s="358"/>
      <c r="I31" s="358"/>
      <c r="J31" s="358"/>
      <c r="K31" s="358"/>
      <c r="L31" s="362"/>
      <c r="M31" s="358"/>
      <c r="N31" s="64"/>
      <c r="O31" s="65"/>
      <c r="P31" s="60"/>
      <c r="Q31" s="60"/>
      <c r="R31" s="91"/>
      <c r="S31" s="91"/>
      <c r="T31" s="92"/>
      <c r="U31" s="93"/>
      <c r="V31" s="94"/>
      <c r="W31" s="94"/>
      <c r="X31" s="95"/>
      <c r="Y31" s="24"/>
      <c r="Z31" s="21" t="str">
        <f t="shared" si="0"/>
        <v/>
      </c>
      <c r="AA31" s="6" t="e">
        <f t="shared" si="5"/>
        <v>#N/A</v>
      </c>
      <c r="AB31" s="6" t="e">
        <f t="shared" si="6"/>
        <v>#N/A</v>
      </c>
      <c r="AC31" s="6" t="e">
        <f t="shared" si="7"/>
        <v>#N/A</v>
      </c>
      <c r="AD31" s="6" t="str">
        <f t="shared" si="1"/>
        <v/>
      </c>
      <c r="AE31" s="6">
        <f t="shared" si="2"/>
        <v>1</v>
      </c>
      <c r="AF31" s="6" t="e">
        <f t="shared" si="8"/>
        <v>#N/A</v>
      </c>
      <c r="AG31" s="6" t="e">
        <f t="shared" si="9"/>
        <v>#N/A</v>
      </c>
      <c r="AH31" s="6" t="e">
        <f t="shared" si="10"/>
        <v>#N/A</v>
      </c>
      <c r="AI31" s="6" t="e">
        <f t="shared" si="11"/>
        <v>#N/A</v>
      </c>
      <c r="AJ31" s="7" t="str">
        <f t="shared" si="12"/>
        <v xml:space="preserve"> </v>
      </c>
      <c r="AK31" s="6" t="e">
        <f t="shared" si="13"/>
        <v>#N/A</v>
      </c>
      <c r="AL31" s="6"/>
      <c r="AM31" s="6"/>
      <c r="AN31" s="6"/>
      <c r="AO31" s="6"/>
      <c r="AP31" s="6"/>
      <c r="AQ31" s="6"/>
      <c r="AR31" s="6"/>
      <c r="AS31" s="6"/>
      <c r="AT31" s="6">
        <f t="shared" si="14"/>
        <v>0</v>
      </c>
      <c r="AU31" s="6"/>
      <c r="AV31" s="6" t="str">
        <f t="shared" si="15"/>
        <v/>
      </c>
      <c r="AW31" s="6" t="str">
        <f t="shared" si="16"/>
        <v/>
      </c>
      <c r="AX31" s="6" t="str">
        <f t="shared" si="3"/>
        <v/>
      </c>
      <c r="AY31" s="55"/>
      <c r="BE31" s="176" t="s">
        <v>94</v>
      </c>
      <c r="BG31" s="8"/>
      <c r="BH31" s="8"/>
      <c r="BI31" s="8"/>
      <c r="BJ31" s="161" t="s">
        <v>430</v>
      </c>
      <c r="BK31" s="162" t="s">
        <v>314</v>
      </c>
      <c r="BL31" s="162" t="s">
        <v>401</v>
      </c>
      <c r="CK31" s="1">
        <v>15</v>
      </c>
      <c r="CQ31" s="1" t="s">
        <v>122</v>
      </c>
      <c r="CR31" s="1" t="s">
        <v>279</v>
      </c>
      <c r="CS31" s="275" t="str">
        <f t="shared" si="4"/>
        <v/>
      </c>
      <c r="CT31" s="356" t="str">
        <f t="shared" si="17"/>
        <v/>
      </c>
    </row>
    <row r="32" spans="1:98" s="1" customFormat="1" ht="13.5" customHeight="1" x14ac:dyDescent="0.2">
      <c r="A32" s="17">
        <v>17</v>
      </c>
      <c r="B32" s="358"/>
      <c r="C32" s="358"/>
      <c r="D32" s="358"/>
      <c r="E32" s="358"/>
      <c r="F32" s="358"/>
      <c r="G32" s="358"/>
      <c r="H32" s="358"/>
      <c r="I32" s="358"/>
      <c r="J32" s="358"/>
      <c r="K32" s="358"/>
      <c r="L32" s="362"/>
      <c r="M32" s="358"/>
      <c r="N32" s="64"/>
      <c r="O32" s="65"/>
      <c r="P32" s="60"/>
      <c r="Q32" s="60"/>
      <c r="R32" s="91"/>
      <c r="S32" s="91"/>
      <c r="T32" s="92"/>
      <c r="U32" s="93"/>
      <c r="V32" s="94"/>
      <c r="W32" s="94"/>
      <c r="X32" s="95"/>
      <c r="Y32" s="24"/>
      <c r="Z32" s="21" t="str">
        <f t="shared" si="0"/>
        <v/>
      </c>
      <c r="AA32" s="6" t="e">
        <f t="shared" si="5"/>
        <v>#N/A</v>
      </c>
      <c r="AB32" s="6" t="e">
        <f t="shared" si="6"/>
        <v>#N/A</v>
      </c>
      <c r="AC32" s="6" t="e">
        <f t="shared" si="7"/>
        <v>#N/A</v>
      </c>
      <c r="AD32" s="6" t="str">
        <f t="shared" si="1"/>
        <v/>
      </c>
      <c r="AE32" s="6">
        <f t="shared" si="2"/>
        <v>1</v>
      </c>
      <c r="AF32" s="6" t="e">
        <f t="shared" si="8"/>
        <v>#N/A</v>
      </c>
      <c r="AG32" s="6" t="e">
        <f t="shared" si="9"/>
        <v>#N/A</v>
      </c>
      <c r="AH32" s="6" t="e">
        <f t="shared" si="10"/>
        <v>#N/A</v>
      </c>
      <c r="AI32" s="6" t="e">
        <f t="shared" si="11"/>
        <v>#N/A</v>
      </c>
      <c r="AJ32" s="7" t="str">
        <f t="shared" si="12"/>
        <v xml:space="preserve"> </v>
      </c>
      <c r="AK32" s="6" t="e">
        <f t="shared" si="13"/>
        <v>#N/A</v>
      </c>
      <c r="AL32" s="6"/>
      <c r="AM32" s="6"/>
      <c r="AN32" s="6"/>
      <c r="AO32" s="6"/>
      <c r="AP32" s="6"/>
      <c r="AQ32" s="6"/>
      <c r="AR32" s="6"/>
      <c r="AS32" s="6"/>
      <c r="AT32" s="6">
        <f t="shared" si="14"/>
        <v>0</v>
      </c>
      <c r="AU32" s="6"/>
      <c r="AV32" s="6" t="str">
        <f t="shared" si="15"/>
        <v/>
      </c>
      <c r="AW32" s="6" t="str">
        <f t="shared" si="16"/>
        <v/>
      </c>
      <c r="AX32" s="6" t="str">
        <f t="shared" si="3"/>
        <v/>
      </c>
      <c r="AY32" s="55"/>
      <c r="BE32" s="176" t="s">
        <v>101</v>
      </c>
      <c r="BG32" s="9"/>
      <c r="BH32" s="9"/>
      <c r="BI32" s="9"/>
      <c r="BJ32" s="161" t="s">
        <v>400</v>
      </c>
      <c r="BK32" s="162" t="s">
        <v>67</v>
      </c>
      <c r="BL32" s="162" t="s">
        <v>401</v>
      </c>
      <c r="CK32" s="1">
        <v>16</v>
      </c>
      <c r="CQ32" s="1" t="s">
        <v>1114</v>
      </c>
      <c r="CR32" s="1" t="s">
        <v>701</v>
      </c>
      <c r="CS32" s="275" t="str">
        <f t="shared" si="4"/>
        <v/>
      </c>
      <c r="CT32" s="356" t="str">
        <f t="shared" si="17"/>
        <v/>
      </c>
    </row>
    <row r="33" spans="1:98" s="1" customFormat="1" ht="13.5" customHeight="1" x14ac:dyDescent="0.2">
      <c r="A33" s="17">
        <v>18</v>
      </c>
      <c r="B33" s="358"/>
      <c r="C33" s="358"/>
      <c r="D33" s="358"/>
      <c r="E33" s="358"/>
      <c r="F33" s="358"/>
      <c r="G33" s="358"/>
      <c r="H33" s="358"/>
      <c r="I33" s="358"/>
      <c r="J33" s="358"/>
      <c r="K33" s="358"/>
      <c r="L33" s="362"/>
      <c r="M33" s="358"/>
      <c r="N33" s="64"/>
      <c r="O33" s="65"/>
      <c r="P33" s="60"/>
      <c r="Q33" s="60"/>
      <c r="R33" s="91"/>
      <c r="S33" s="91"/>
      <c r="T33" s="92"/>
      <c r="U33" s="93"/>
      <c r="V33" s="94"/>
      <c r="W33" s="94"/>
      <c r="X33" s="95"/>
      <c r="Y33" s="24"/>
      <c r="Z33" s="21" t="str">
        <f t="shared" si="0"/>
        <v/>
      </c>
      <c r="AA33" s="6" t="e">
        <f t="shared" si="5"/>
        <v>#N/A</v>
      </c>
      <c r="AB33" s="6" t="e">
        <f t="shared" si="6"/>
        <v>#N/A</v>
      </c>
      <c r="AC33" s="6" t="e">
        <f t="shared" si="7"/>
        <v>#N/A</v>
      </c>
      <c r="AD33" s="6" t="str">
        <f t="shared" si="1"/>
        <v/>
      </c>
      <c r="AE33" s="6">
        <f t="shared" si="2"/>
        <v>1</v>
      </c>
      <c r="AF33" s="6" t="e">
        <f t="shared" si="8"/>
        <v>#N/A</v>
      </c>
      <c r="AG33" s="6" t="e">
        <f t="shared" si="9"/>
        <v>#N/A</v>
      </c>
      <c r="AH33" s="6" t="e">
        <f t="shared" si="10"/>
        <v>#N/A</v>
      </c>
      <c r="AI33" s="6" t="e">
        <f t="shared" si="11"/>
        <v>#N/A</v>
      </c>
      <c r="AJ33" s="7" t="str">
        <f t="shared" si="12"/>
        <v xml:space="preserve"> </v>
      </c>
      <c r="AK33" s="6" t="e">
        <f t="shared" si="13"/>
        <v>#N/A</v>
      </c>
      <c r="AL33" s="6"/>
      <c r="AM33" s="6"/>
      <c r="AN33" s="6"/>
      <c r="AO33" s="6"/>
      <c r="AP33" s="6"/>
      <c r="AQ33" s="6"/>
      <c r="AR33" s="6"/>
      <c r="AS33" s="6"/>
      <c r="AT33" s="6">
        <f t="shared" si="14"/>
        <v>0</v>
      </c>
      <c r="AU33" s="6"/>
      <c r="AV33" s="6" t="str">
        <f t="shared" si="15"/>
        <v/>
      </c>
      <c r="AW33" s="6" t="str">
        <f t="shared" si="16"/>
        <v/>
      </c>
      <c r="AX33" s="6" t="str">
        <f t="shared" si="3"/>
        <v/>
      </c>
      <c r="AY33" s="55"/>
      <c r="BE33" s="176" t="s">
        <v>238</v>
      </c>
      <c r="BG33" s="9"/>
      <c r="BH33" s="9"/>
      <c r="BI33" s="9"/>
      <c r="BJ33" s="12" t="s">
        <v>279</v>
      </c>
      <c r="BK33" s="1" t="s">
        <v>122</v>
      </c>
      <c r="BL33" s="1" t="s">
        <v>122</v>
      </c>
      <c r="CK33" s="1">
        <v>17</v>
      </c>
      <c r="CQ33" s="1" t="s">
        <v>457</v>
      </c>
      <c r="CR33" s="1" t="s">
        <v>466</v>
      </c>
      <c r="CS33" s="275" t="str">
        <f t="shared" si="4"/>
        <v/>
      </c>
      <c r="CT33" s="356" t="str">
        <f t="shared" si="17"/>
        <v/>
      </c>
    </row>
    <row r="34" spans="1:98" s="1" customFormat="1" ht="13.5" customHeight="1" x14ac:dyDescent="0.2">
      <c r="A34" s="17">
        <v>19</v>
      </c>
      <c r="B34" s="358"/>
      <c r="C34" s="358"/>
      <c r="D34" s="358"/>
      <c r="E34" s="358"/>
      <c r="F34" s="358"/>
      <c r="G34" s="358"/>
      <c r="H34" s="358"/>
      <c r="I34" s="358"/>
      <c r="J34" s="358"/>
      <c r="K34" s="358"/>
      <c r="L34" s="362"/>
      <c r="M34" s="358"/>
      <c r="N34" s="64"/>
      <c r="O34" s="65"/>
      <c r="P34" s="60"/>
      <c r="Q34" s="60"/>
      <c r="R34" s="91"/>
      <c r="S34" s="91"/>
      <c r="T34" s="92"/>
      <c r="U34" s="93"/>
      <c r="V34" s="94"/>
      <c r="W34" s="94"/>
      <c r="X34" s="95"/>
      <c r="Y34" s="24"/>
      <c r="Z34" s="21" t="str">
        <f t="shared" si="0"/>
        <v/>
      </c>
      <c r="AA34" s="6" t="e">
        <f t="shared" si="5"/>
        <v>#N/A</v>
      </c>
      <c r="AB34" s="6" t="e">
        <f t="shared" si="6"/>
        <v>#N/A</v>
      </c>
      <c r="AC34" s="6" t="e">
        <f t="shared" si="7"/>
        <v>#N/A</v>
      </c>
      <c r="AD34" s="6" t="str">
        <f t="shared" si="1"/>
        <v/>
      </c>
      <c r="AE34" s="6">
        <f t="shared" si="2"/>
        <v>1</v>
      </c>
      <c r="AF34" s="6" t="e">
        <f t="shared" si="8"/>
        <v>#N/A</v>
      </c>
      <c r="AG34" s="6" t="e">
        <f t="shared" si="9"/>
        <v>#N/A</v>
      </c>
      <c r="AH34" s="6" t="e">
        <f t="shared" si="10"/>
        <v>#N/A</v>
      </c>
      <c r="AI34" s="6" t="e">
        <f t="shared" si="11"/>
        <v>#N/A</v>
      </c>
      <c r="AJ34" s="7" t="str">
        <f t="shared" si="12"/>
        <v xml:space="preserve"> </v>
      </c>
      <c r="AK34" s="6" t="e">
        <f t="shared" si="13"/>
        <v>#N/A</v>
      </c>
      <c r="AL34" s="6"/>
      <c r="AM34" s="6"/>
      <c r="AN34" s="6"/>
      <c r="AO34" s="6"/>
      <c r="AP34" s="6"/>
      <c r="AQ34" s="6"/>
      <c r="AR34" s="6"/>
      <c r="AS34" s="6"/>
      <c r="AT34" s="6">
        <f t="shared" si="14"/>
        <v>0</v>
      </c>
      <c r="AU34" s="6"/>
      <c r="AV34" s="6" t="str">
        <f t="shared" si="15"/>
        <v/>
      </c>
      <c r="AW34" s="6" t="str">
        <f t="shared" si="16"/>
        <v/>
      </c>
      <c r="AX34" s="6" t="str">
        <f t="shared" si="3"/>
        <v/>
      </c>
      <c r="AY34" s="55"/>
      <c r="BE34" s="176" t="s">
        <v>260</v>
      </c>
      <c r="BG34" s="9"/>
      <c r="BH34" s="9"/>
      <c r="BI34" s="9"/>
      <c r="BJ34" s="1" t="s">
        <v>424</v>
      </c>
      <c r="BK34" s="1" t="s">
        <v>423</v>
      </c>
      <c r="BL34" s="1" t="s">
        <v>423</v>
      </c>
      <c r="CK34" s="1">
        <v>18</v>
      </c>
      <c r="CS34" s="275" t="str">
        <f t="shared" si="4"/>
        <v/>
      </c>
      <c r="CT34" s="356" t="str">
        <f t="shared" si="17"/>
        <v/>
      </c>
    </row>
    <row r="35" spans="1:98" s="1" customFormat="1" ht="13.5" customHeight="1" x14ac:dyDescent="0.2">
      <c r="A35" s="17">
        <v>20</v>
      </c>
      <c r="B35" s="358"/>
      <c r="C35" s="358"/>
      <c r="D35" s="358"/>
      <c r="E35" s="358"/>
      <c r="F35" s="358"/>
      <c r="G35" s="358"/>
      <c r="H35" s="358"/>
      <c r="I35" s="358"/>
      <c r="J35" s="358"/>
      <c r="K35" s="358"/>
      <c r="L35" s="362"/>
      <c r="M35" s="358"/>
      <c r="N35" s="64"/>
      <c r="O35" s="65"/>
      <c r="P35" s="60"/>
      <c r="Q35" s="60"/>
      <c r="R35" s="91"/>
      <c r="S35" s="91"/>
      <c r="T35" s="92"/>
      <c r="U35" s="93"/>
      <c r="V35" s="94"/>
      <c r="W35" s="94"/>
      <c r="X35" s="95"/>
      <c r="Y35" s="24"/>
      <c r="Z35" s="21" t="str">
        <f t="shared" si="0"/>
        <v/>
      </c>
      <c r="AA35" s="6" t="e">
        <f t="shared" si="5"/>
        <v>#N/A</v>
      </c>
      <c r="AB35" s="6" t="e">
        <f t="shared" si="6"/>
        <v>#N/A</v>
      </c>
      <c r="AC35" s="6" t="e">
        <f t="shared" si="7"/>
        <v>#N/A</v>
      </c>
      <c r="AD35" s="6" t="str">
        <f t="shared" si="1"/>
        <v/>
      </c>
      <c r="AE35" s="6">
        <f t="shared" si="2"/>
        <v>1</v>
      </c>
      <c r="AF35" s="6" t="e">
        <f t="shared" si="8"/>
        <v>#N/A</v>
      </c>
      <c r="AG35" s="6" t="e">
        <f t="shared" si="9"/>
        <v>#N/A</v>
      </c>
      <c r="AH35" s="6" t="e">
        <f t="shared" si="10"/>
        <v>#N/A</v>
      </c>
      <c r="AI35" s="6" t="e">
        <f t="shared" si="11"/>
        <v>#N/A</v>
      </c>
      <c r="AJ35" s="7" t="str">
        <f t="shared" si="12"/>
        <v xml:space="preserve"> </v>
      </c>
      <c r="AK35" s="6" t="e">
        <f t="shared" si="13"/>
        <v>#N/A</v>
      </c>
      <c r="AL35" s="6"/>
      <c r="AM35" s="6"/>
      <c r="AN35" s="6"/>
      <c r="AO35" s="6"/>
      <c r="AP35" s="6"/>
      <c r="AQ35" s="6"/>
      <c r="AR35" s="6"/>
      <c r="AS35" s="6"/>
      <c r="AT35" s="6">
        <f t="shared" si="14"/>
        <v>0</v>
      </c>
      <c r="AU35" s="6"/>
      <c r="AV35" s="6" t="str">
        <f t="shared" si="15"/>
        <v/>
      </c>
      <c r="AW35" s="6" t="str">
        <f t="shared" si="16"/>
        <v/>
      </c>
      <c r="AX35" s="6" t="str">
        <f t="shared" si="3"/>
        <v/>
      </c>
      <c r="AY35" s="55"/>
      <c r="BE35" s="176" t="s">
        <v>261</v>
      </c>
      <c r="BG35" s="9"/>
      <c r="BH35" s="9"/>
      <c r="BI35" s="9"/>
      <c r="BJ35" s="12" t="s">
        <v>458</v>
      </c>
      <c r="BK35" s="1" t="s">
        <v>457</v>
      </c>
      <c r="BL35" s="1" t="s">
        <v>457</v>
      </c>
      <c r="CK35" s="1">
        <v>19</v>
      </c>
      <c r="CS35" s="275" t="str">
        <f t="shared" si="4"/>
        <v/>
      </c>
      <c r="CT35" s="356" t="str">
        <f t="shared" si="17"/>
        <v/>
      </c>
    </row>
    <row r="36" spans="1:98" s="1" customFormat="1" ht="13.5" customHeight="1" x14ac:dyDescent="0.2">
      <c r="A36" s="17">
        <v>21</v>
      </c>
      <c r="B36" s="358"/>
      <c r="C36" s="358"/>
      <c r="D36" s="358"/>
      <c r="E36" s="358"/>
      <c r="F36" s="358"/>
      <c r="G36" s="358"/>
      <c r="H36" s="358"/>
      <c r="I36" s="358"/>
      <c r="J36" s="358"/>
      <c r="K36" s="358"/>
      <c r="L36" s="362"/>
      <c r="M36" s="358"/>
      <c r="N36" s="64"/>
      <c r="O36" s="65"/>
      <c r="P36" s="60"/>
      <c r="Q36" s="60"/>
      <c r="R36" s="91"/>
      <c r="S36" s="91"/>
      <c r="T36" s="92"/>
      <c r="U36" s="93"/>
      <c r="V36" s="94"/>
      <c r="W36" s="94"/>
      <c r="X36" s="95"/>
      <c r="Y36" s="24"/>
      <c r="Z36" s="21" t="str">
        <f t="shared" si="0"/>
        <v/>
      </c>
      <c r="AA36" s="6" t="e">
        <f t="shared" si="5"/>
        <v>#N/A</v>
      </c>
      <c r="AB36" s="6" t="e">
        <f t="shared" si="6"/>
        <v>#N/A</v>
      </c>
      <c r="AC36" s="6" t="e">
        <f t="shared" si="7"/>
        <v>#N/A</v>
      </c>
      <c r="AD36" s="6" t="str">
        <f t="shared" si="1"/>
        <v/>
      </c>
      <c r="AE36" s="6">
        <f t="shared" si="2"/>
        <v>1</v>
      </c>
      <c r="AF36" s="6" t="e">
        <f t="shared" si="8"/>
        <v>#N/A</v>
      </c>
      <c r="AG36" s="6" t="e">
        <f t="shared" si="9"/>
        <v>#N/A</v>
      </c>
      <c r="AH36" s="6" t="e">
        <f t="shared" si="10"/>
        <v>#N/A</v>
      </c>
      <c r="AI36" s="6" t="e">
        <f t="shared" si="11"/>
        <v>#N/A</v>
      </c>
      <c r="AJ36" s="7" t="str">
        <f t="shared" si="12"/>
        <v xml:space="preserve"> </v>
      </c>
      <c r="AK36" s="6" t="e">
        <f t="shared" si="13"/>
        <v>#N/A</v>
      </c>
      <c r="AL36" s="6"/>
      <c r="AM36" s="6"/>
      <c r="AN36" s="6"/>
      <c r="AO36" s="6"/>
      <c r="AP36" s="6"/>
      <c r="AQ36" s="6"/>
      <c r="AR36" s="6"/>
      <c r="AS36" s="6"/>
      <c r="AT36" s="6">
        <f t="shared" si="14"/>
        <v>0</v>
      </c>
      <c r="AU36" s="6"/>
      <c r="AV36" s="6" t="str">
        <f t="shared" si="15"/>
        <v/>
      </c>
      <c r="AW36" s="6" t="str">
        <f t="shared" si="16"/>
        <v/>
      </c>
      <c r="AX36" s="6" t="str">
        <f t="shared" si="3"/>
        <v/>
      </c>
      <c r="AY36" s="55"/>
      <c r="BE36" s="176" t="s">
        <v>267</v>
      </c>
      <c r="BG36" s="9"/>
      <c r="BH36" s="9"/>
      <c r="BI36" s="9"/>
      <c r="CK36" s="1">
        <v>20</v>
      </c>
      <c r="CS36" s="275" t="str">
        <f t="shared" si="4"/>
        <v/>
      </c>
      <c r="CT36" s="356" t="str">
        <f t="shared" si="17"/>
        <v/>
      </c>
    </row>
    <row r="37" spans="1:98" s="1" customFormat="1" ht="13.5" customHeight="1" x14ac:dyDescent="0.2">
      <c r="A37" s="17">
        <v>22</v>
      </c>
      <c r="B37" s="358"/>
      <c r="C37" s="358"/>
      <c r="D37" s="358"/>
      <c r="E37" s="358"/>
      <c r="F37" s="358"/>
      <c r="G37" s="358"/>
      <c r="H37" s="358"/>
      <c r="I37" s="358"/>
      <c r="J37" s="358"/>
      <c r="K37" s="358"/>
      <c r="L37" s="362"/>
      <c r="M37" s="358"/>
      <c r="N37" s="64"/>
      <c r="O37" s="65"/>
      <c r="P37" s="60"/>
      <c r="Q37" s="60"/>
      <c r="R37" s="91"/>
      <c r="S37" s="91"/>
      <c r="T37" s="92"/>
      <c r="U37" s="93"/>
      <c r="V37" s="94"/>
      <c r="W37" s="94"/>
      <c r="X37" s="95"/>
      <c r="Y37" s="24"/>
      <c r="Z37" s="21" t="str">
        <f t="shared" si="0"/>
        <v/>
      </c>
      <c r="AA37" s="6" t="e">
        <f t="shared" si="5"/>
        <v>#N/A</v>
      </c>
      <c r="AB37" s="6" t="e">
        <f t="shared" si="6"/>
        <v>#N/A</v>
      </c>
      <c r="AC37" s="6" t="e">
        <f t="shared" si="7"/>
        <v>#N/A</v>
      </c>
      <c r="AD37" s="6" t="str">
        <f t="shared" si="1"/>
        <v/>
      </c>
      <c r="AE37" s="6">
        <f t="shared" si="2"/>
        <v>1</v>
      </c>
      <c r="AF37" s="6" t="e">
        <f t="shared" si="8"/>
        <v>#N/A</v>
      </c>
      <c r="AG37" s="6" t="e">
        <f t="shared" si="9"/>
        <v>#N/A</v>
      </c>
      <c r="AH37" s="6" t="e">
        <f t="shared" si="10"/>
        <v>#N/A</v>
      </c>
      <c r="AI37" s="6" t="e">
        <f t="shared" si="11"/>
        <v>#N/A</v>
      </c>
      <c r="AJ37" s="7" t="str">
        <f t="shared" si="12"/>
        <v xml:space="preserve"> </v>
      </c>
      <c r="AK37" s="6" t="e">
        <f t="shared" si="13"/>
        <v>#N/A</v>
      </c>
      <c r="AL37" s="6"/>
      <c r="AM37" s="6"/>
      <c r="AN37" s="6"/>
      <c r="AO37" s="6"/>
      <c r="AP37" s="6"/>
      <c r="AQ37" s="6"/>
      <c r="AR37" s="6"/>
      <c r="AS37" s="6"/>
      <c r="AT37" s="6">
        <f t="shared" si="14"/>
        <v>0</v>
      </c>
      <c r="AU37" s="6"/>
      <c r="AV37" s="6" t="str">
        <f t="shared" si="15"/>
        <v/>
      </c>
      <c r="AW37" s="6" t="str">
        <f t="shared" si="16"/>
        <v/>
      </c>
      <c r="AX37" s="6" t="str">
        <f t="shared" si="3"/>
        <v/>
      </c>
      <c r="AY37" s="55"/>
      <c r="BE37" s="176" t="s">
        <v>108</v>
      </c>
      <c r="BG37" s="9"/>
      <c r="BH37" s="9"/>
      <c r="BI37" s="9"/>
      <c r="BJ37" s="12"/>
      <c r="CK37" s="1">
        <v>21</v>
      </c>
      <c r="CS37" s="275" t="str">
        <f t="shared" si="4"/>
        <v/>
      </c>
      <c r="CT37" s="356" t="str">
        <f t="shared" si="17"/>
        <v/>
      </c>
    </row>
    <row r="38" spans="1:98" s="1" customFormat="1" ht="13.5" customHeight="1" x14ac:dyDescent="0.2">
      <c r="A38" s="17">
        <v>23</v>
      </c>
      <c r="B38" s="358"/>
      <c r="C38" s="358"/>
      <c r="D38" s="358"/>
      <c r="E38" s="358"/>
      <c r="F38" s="358"/>
      <c r="G38" s="358"/>
      <c r="H38" s="358"/>
      <c r="I38" s="358"/>
      <c r="J38" s="358"/>
      <c r="K38" s="358"/>
      <c r="L38" s="362"/>
      <c r="M38" s="358"/>
      <c r="N38" s="64"/>
      <c r="O38" s="65"/>
      <c r="P38" s="60"/>
      <c r="Q38" s="60"/>
      <c r="R38" s="91"/>
      <c r="S38" s="91"/>
      <c r="T38" s="92"/>
      <c r="U38" s="93"/>
      <c r="V38" s="94"/>
      <c r="W38" s="94"/>
      <c r="X38" s="95"/>
      <c r="Y38" s="24"/>
      <c r="Z38" s="21" t="str">
        <f t="shared" si="0"/>
        <v/>
      </c>
      <c r="AA38" s="6" t="e">
        <f t="shared" si="5"/>
        <v>#N/A</v>
      </c>
      <c r="AB38" s="6" t="e">
        <f t="shared" si="6"/>
        <v>#N/A</v>
      </c>
      <c r="AC38" s="6" t="e">
        <f t="shared" si="7"/>
        <v>#N/A</v>
      </c>
      <c r="AD38" s="6" t="str">
        <f t="shared" si="1"/>
        <v/>
      </c>
      <c r="AE38" s="6">
        <f t="shared" si="2"/>
        <v>1</v>
      </c>
      <c r="AF38" s="6" t="e">
        <f t="shared" si="8"/>
        <v>#N/A</v>
      </c>
      <c r="AG38" s="6" t="e">
        <f t="shared" si="9"/>
        <v>#N/A</v>
      </c>
      <c r="AH38" s="6" t="e">
        <f t="shared" si="10"/>
        <v>#N/A</v>
      </c>
      <c r="AI38" s="6" t="e">
        <f t="shared" si="11"/>
        <v>#N/A</v>
      </c>
      <c r="AJ38" s="7" t="str">
        <f t="shared" si="12"/>
        <v xml:space="preserve"> </v>
      </c>
      <c r="AK38" s="6" t="e">
        <f t="shared" si="13"/>
        <v>#N/A</v>
      </c>
      <c r="AL38" s="6"/>
      <c r="AM38" s="6"/>
      <c r="AN38" s="6"/>
      <c r="AO38" s="6"/>
      <c r="AP38" s="6"/>
      <c r="AQ38" s="6"/>
      <c r="AR38" s="6"/>
      <c r="AS38" s="6"/>
      <c r="AT38" s="6">
        <f t="shared" si="14"/>
        <v>0</v>
      </c>
      <c r="AU38" s="6"/>
      <c r="AV38" s="6" t="str">
        <f t="shared" si="15"/>
        <v/>
      </c>
      <c r="AW38" s="6" t="str">
        <f t="shared" si="16"/>
        <v/>
      </c>
      <c r="AX38" s="6" t="str">
        <f t="shared" si="3"/>
        <v/>
      </c>
      <c r="AY38" s="55"/>
      <c r="BE38" s="177" t="s">
        <v>1204</v>
      </c>
      <c r="BG38" s="9"/>
      <c r="BH38" s="9"/>
      <c r="BI38" s="9"/>
      <c r="CK38" s="1">
        <v>22</v>
      </c>
      <c r="CS38" s="275" t="str">
        <f t="shared" si="4"/>
        <v/>
      </c>
      <c r="CT38" s="356" t="str">
        <f t="shared" si="17"/>
        <v/>
      </c>
    </row>
    <row r="39" spans="1:98" s="1" customFormat="1" ht="13.5" customHeight="1" x14ac:dyDescent="0.2">
      <c r="A39" s="17">
        <v>24</v>
      </c>
      <c r="B39" s="358"/>
      <c r="C39" s="358"/>
      <c r="D39" s="358"/>
      <c r="E39" s="358"/>
      <c r="F39" s="358"/>
      <c r="G39" s="358"/>
      <c r="H39" s="358"/>
      <c r="I39" s="358"/>
      <c r="J39" s="358"/>
      <c r="K39" s="358"/>
      <c r="L39" s="362"/>
      <c r="M39" s="358"/>
      <c r="N39" s="64"/>
      <c r="O39" s="65"/>
      <c r="P39" s="60"/>
      <c r="Q39" s="60"/>
      <c r="R39" s="91"/>
      <c r="S39" s="91"/>
      <c r="T39" s="92"/>
      <c r="U39" s="93"/>
      <c r="V39" s="94"/>
      <c r="W39" s="94"/>
      <c r="X39" s="95"/>
      <c r="Y39" s="24"/>
      <c r="Z39" s="21" t="str">
        <f t="shared" si="0"/>
        <v/>
      </c>
      <c r="AA39" s="6" t="e">
        <f t="shared" si="5"/>
        <v>#N/A</v>
      </c>
      <c r="AB39" s="6" t="e">
        <f t="shared" si="6"/>
        <v>#N/A</v>
      </c>
      <c r="AC39" s="6" t="e">
        <f t="shared" si="7"/>
        <v>#N/A</v>
      </c>
      <c r="AD39" s="6" t="str">
        <f t="shared" si="1"/>
        <v/>
      </c>
      <c r="AE39" s="6">
        <f t="shared" si="2"/>
        <v>1</v>
      </c>
      <c r="AF39" s="6" t="e">
        <f t="shared" si="8"/>
        <v>#N/A</v>
      </c>
      <c r="AG39" s="6" t="e">
        <f t="shared" si="9"/>
        <v>#N/A</v>
      </c>
      <c r="AH39" s="6" t="e">
        <f t="shared" si="10"/>
        <v>#N/A</v>
      </c>
      <c r="AI39" s="6" t="e">
        <f t="shared" si="11"/>
        <v>#N/A</v>
      </c>
      <c r="AJ39" s="7" t="str">
        <f t="shared" si="12"/>
        <v xml:space="preserve"> </v>
      </c>
      <c r="AK39" s="6" t="e">
        <f t="shared" si="13"/>
        <v>#N/A</v>
      </c>
      <c r="AL39" s="6"/>
      <c r="AM39" s="6"/>
      <c r="AN39" s="6"/>
      <c r="AO39" s="6"/>
      <c r="AP39" s="6"/>
      <c r="AQ39" s="6"/>
      <c r="AR39" s="6"/>
      <c r="AS39" s="6"/>
      <c r="AT39" s="6">
        <f t="shared" si="14"/>
        <v>0</v>
      </c>
      <c r="AU39" s="6"/>
      <c r="AV39" s="6" t="str">
        <f t="shared" si="15"/>
        <v/>
      </c>
      <c r="AW39" s="6" t="str">
        <f t="shared" si="16"/>
        <v/>
      </c>
      <c r="AX39" s="6" t="str">
        <f t="shared" si="3"/>
        <v/>
      </c>
      <c r="AY39" s="55"/>
      <c r="BE39" s="176" t="s">
        <v>1206</v>
      </c>
      <c r="BG39" s="9"/>
      <c r="BH39" s="9"/>
      <c r="BI39" s="9"/>
      <c r="CK39" s="1">
        <v>23</v>
      </c>
      <c r="CS39" s="275" t="str">
        <f t="shared" si="4"/>
        <v/>
      </c>
      <c r="CT39" s="356" t="str">
        <f t="shared" si="17"/>
        <v/>
      </c>
    </row>
    <row r="40" spans="1:98" s="1" customFormat="1" ht="13.5" customHeight="1" x14ac:dyDescent="0.2">
      <c r="A40" s="17">
        <v>25</v>
      </c>
      <c r="B40" s="358"/>
      <c r="C40" s="358"/>
      <c r="D40" s="358"/>
      <c r="E40" s="358"/>
      <c r="F40" s="358"/>
      <c r="G40" s="358"/>
      <c r="H40" s="358"/>
      <c r="I40" s="358"/>
      <c r="J40" s="358"/>
      <c r="K40" s="358"/>
      <c r="L40" s="362"/>
      <c r="M40" s="358"/>
      <c r="N40" s="64"/>
      <c r="O40" s="65"/>
      <c r="P40" s="60"/>
      <c r="Q40" s="60"/>
      <c r="R40" s="91"/>
      <c r="S40" s="91"/>
      <c r="T40" s="92"/>
      <c r="U40" s="93"/>
      <c r="V40" s="94"/>
      <c r="W40" s="94"/>
      <c r="X40" s="95"/>
      <c r="Y40" s="24"/>
      <c r="Z40" s="21" t="str">
        <f t="shared" si="0"/>
        <v/>
      </c>
      <c r="AA40" s="6" t="e">
        <f t="shared" si="5"/>
        <v>#N/A</v>
      </c>
      <c r="AB40" s="6" t="e">
        <f t="shared" si="6"/>
        <v>#N/A</v>
      </c>
      <c r="AC40" s="6" t="e">
        <f t="shared" si="7"/>
        <v>#N/A</v>
      </c>
      <c r="AD40" s="6" t="str">
        <f t="shared" si="1"/>
        <v/>
      </c>
      <c r="AE40" s="6">
        <f t="shared" si="2"/>
        <v>1</v>
      </c>
      <c r="AF40" s="6" t="e">
        <f t="shared" si="8"/>
        <v>#N/A</v>
      </c>
      <c r="AG40" s="6" t="e">
        <f t="shared" si="9"/>
        <v>#N/A</v>
      </c>
      <c r="AH40" s="6" t="e">
        <f t="shared" si="10"/>
        <v>#N/A</v>
      </c>
      <c r="AI40" s="6" t="e">
        <f t="shared" si="11"/>
        <v>#N/A</v>
      </c>
      <c r="AJ40" s="7" t="str">
        <f t="shared" si="12"/>
        <v xml:space="preserve"> </v>
      </c>
      <c r="AK40" s="6" t="e">
        <f t="shared" si="13"/>
        <v>#N/A</v>
      </c>
      <c r="AL40" s="6"/>
      <c r="AM40" s="6"/>
      <c r="AN40" s="6"/>
      <c r="AO40" s="6"/>
      <c r="AP40" s="6"/>
      <c r="AQ40" s="6"/>
      <c r="AR40" s="6"/>
      <c r="AS40" s="6"/>
      <c r="AT40" s="6">
        <f t="shared" si="14"/>
        <v>0</v>
      </c>
      <c r="AU40" s="6"/>
      <c r="AV40" s="6" t="str">
        <f t="shared" si="15"/>
        <v/>
      </c>
      <c r="AW40" s="6" t="str">
        <f t="shared" si="16"/>
        <v/>
      </c>
      <c r="AX40" s="6" t="str">
        <f t="shared" si="3"/>
        <v/>
      </c>
      <c r="AY40" s="55"/>
      <c r="BE40" s="176" t="s">
        <v>1208</v>
      </c>
      <c r="BG40" s="9"/>
      <c r="BH40" s="9"/>
      <c r="BI40" s="9"/>
      <c r="CK40" s="162">
        <v>24</v>
      </c>
      <c r="CS40" s="275" t="str">
        <f t="shared" si="4"/>
        <v/>
      </c>
      <c r="CT40" s="356" t="str">
        <f t="shared" si="17"/>
        <v/>
      </c>
    </row>
    <row r="41" spans="1:98" s="1" customFormat="1" ht="13.5" customHeight="1" x14ac:dyDescent="0.2">
      <c r="A41" s="17">
        <v>26</v>
      </c>
      <c r="B41" s="358"/>
      <c r="C41" s="358"/>
      <c r="D41" s="358"/>
      <c r="E41" s="358"/>
      <c r="F41" s="358"/>
      <c r="G41" s="358"/>
      <c r="H41" s="358"/>
      <c r="I41" s="358"/>
      <c r="J41" s="358"/>
      <c r="K41" s="358"/>
      <c r="L41" s="362"/>
      <c r="M41" s="358"/>
      <c r="N41" s="64"/>
      <c r="O41" s="65"/>
      <c r="P41" s="60"/>
      <c r="Q41" s="60"/>
      <c r="R41" s="91"/>
      <c r="S41" s="91"/>
      <c r="T41" s="92"/>
      <c r="U41" s="93"/>
      <c r="V41" s="94"/>
      <c r="W41" s="94"/>
      <c r="X41" s="95"/>
      <c r="Y41" s="24"/>
      <c r="Z41" s="21" t="str">
        <f t="shared" si="0"/>
        <v/>
      </c>
      <c r="AA41" s="6" t="e">
        <f t="shared" si="5"/>
        <v>#N/A</v>
      </c>
      <c r="AB41" s="6" t="e">
        <f t="shared" si="6"/>
        <v>#N/A</v>
      </c>
      <c r="AC41" s="6" t="e">
        <f t="shared" si="7"/>
        <v>#N/A</v>
      </c>
      <c r="AD41" s="6" t="str">
        <f t="shared" si="1"/>
        <v/>
      </c>
      <c r="AE41" s="6">
        <f t="shared" si="2"/>
        <v>1</v>
      </c>
      <c r="AF41" s="6" t="e">
        <f t="shared" si="8"/>
        <v>#N/A</v>
      </c>
      <c r="AG41" s="6" t="e">
        <f t="shared" si="9"/>
        <v>#N/A</v>
      </c>
      <c r="AH41" s="6" t="e">
        <f t="shared" si="10"/>
        <v>#N/A</v>
      </c>
      <c r="AI41" s="6" t="e">
        <f t="shared" si="11"/>
        <v>#N/A</v>
      </c>
      <c r="AJ41" s="7" t="str">
        <f t="shared" si="12"/>
        <v xml:space="preserve"> </v>
      </c>
      <c r="AK41" s="6" t="e">
        <f t="shared" si="13"/>
        <v>#N/A</v>
      </c>
      <c r="AL41" s="6"/>
      <c r="AM41" s="6"/>
      <c r="AN41" s="6"/>
      <c r="AO41" s="6"/>
      <c r="AP41" s="6"/>
      <c r="AQ41" s="6"/>
      <c r="AR41" s="6"/>
      <c r="AS41" s="6"/>
      <c r="AT41" s="6">
        <f t="shared" si="14"/>
        <v>0</v>
      </c>
      <c r="AU41" s="6"/>
      <c r="AV41" s="6" t="str">
        <f t="shared" si="15"/>
        <v/>
      </c>
      <c r="AW41" s="6" t="str">
        <f t="shared" si="16"/>
        <v/>
      </c>
      <c r="AX41" s="6" t="str">
        <f t="shared" si="3"/>
        <v/>
      </c>
      <c r="AY41" s="55"/>
      <c r="BE41" s="176" t="s">
        <v>920</v>
      </c>
      <c r="BG41" s="9"/>
      <c r="BH41" s="9"/>
      <c r="BI41" s="9"/>
      <c r="CK41" s="162">
        <v>25</v>
      </c>
      <c r="CS41" s="275" t="str">
        <f t="shared" si="4"/>
        <v/>
      </c>
      <c r="CT41" s="356" t="str">
        <f t="shared" si="17"/>
        <v/>
      </c>
    </row>
    <row r="42" spans="1:98" s="1" customFormat="1" ht="13.5" customHeight="1" x14ac:dyDescent="0.2">
      <c r="A42" s="17">
        <v>27</v>
      </c>
      <c r="B42" s="358"/>
      <c r="C42" s="358"/>
      <c r="D42" s="358"/>
      <c r="E42" s="358"/>
      <c r="F42" s="358"/>
      <c r="G42" s="358"/>
      <c r="H42" s="358"/>
      <c r="I42" s="358"/>
      <c r="J42" s="358"/>
      <c r="K42" s="358"/>
      <c r="L42" s="362"/>
      <c r="M42" s="358"/>
      <c r="N42" s="64"/>
      <c r="O42" s="65"/>
      <c r="P42" s="60"/>
      <c r="Q42" s="60"/>
      <c r="R42" s="91"/>
      <c r="S42" s="91"/>
      <c r="T42" s="92"/>
      <c r="U42" s="93"/>
      <c r="V42" s="94"/>
      <c r="W42" s="94"/>
      <c r="X42" s="95"/>
      <c r="Y42" s="24"/>
      <c r="Z42" s="21" t="str">
        <f t="shared" si="0"/>
        <v/>
      </c>
      <c r="AA42" s="6" t="e">
        <f t="shared" si="5"/>
        <v>#N/A</v>
      </c>
      <c r="AB42" s="6" t="e">
        <f t="shared" si="6"/>
        <v>#N/A</v>
      </c>
      <c r="AC42" s="6" t="e">
        <f t="shared" si="7"/>
        <v>#N/A</v>
      </c>
      <c r="AD42" s="6" t="str">
        <f t="shared" si="1"/>
        <v/>
      </c>
      <c r="AE42" s="6">
        <f t="shared" si="2"/>
        <v>1</v>
      </c>
      <c r="AF42" s="6" t="e">
        <f t="shared" si="8"/>
        <v>#N/A</v>
      </c>
      <c r="AG42" s="6" t="e">
        <f t="shared" si="9"/>
        <v>#N/A</v>
      </c>
      <c r="AH42" s="6" t="e">
        <f t="shared" si="10"/>
        <v>#N/A</v>
      </c>
      <c r="AI42" s="6" t="e">
        <f t="shared" si="11"/>
        <v>#N/A</v>
      </c>
      <c r="AJ42" s="7" t="str">
        <f t="shared" si="12"/>
        <v xml:space="preserve"> </v>
      </c>
      <c r="AK42" s="6" t="e">
        <f t="shared" si="13"/>
        <v>#N/A</v>
      </c>
      <c r="AL42" s="6"/>
      <c r="AM42" s="6"/>
      <c r="AN42" s="6"/>
      <c r="AO42" s="6"/>
      <c r="AP42" s="6"/>
      <c r="AQ42" s="6"/>
      <c r="AR42" s="6"/>
      <c r="AS42" s="6"/>
      <c r="AT42" s="6">
        <f t="shared" si="14"/>
        <v>0</v>
      </c>
      <c r="AU42" s="6"/>
      <c r="AV42" s="6" t="str">
        <f t="shared" si="15"/>
        <v/>
      </c>
      <c r="AW42" s="6" t="str">
        <f t="shared" si="16"/>
        <v/>
      </c>
      <c r="AX42" s="6" t="str">
        <f t="shared" si="3"/>
        <v/>
      </c>
      <c r="AY42" s="55"/>
      <c r="BE42" s="176" t="s">
        <v>922</v>
      </c>
      <c r="BG42" s="9"/>
      <c r="BH42" s="9"/>
      <c r="BI42" s="9"/>
      <c r="CK42" s="162">
        <v>26</v>
      </c>
      <c r="CS42" s="275" t="str">
        <f t="shared" si="4"/>
        <v/>
      </c>
      <c r="CT42" s="356" t="str">
        <f t="shared" si="17"/>
        <v/>
      </c>
    </row>
    <row r="43" spans="1:98" s="1" customFormat="1" ht="13.5" customHeight="1" x14ac:dyDescent="0.2">
      <c r="A43" s="17">
        <v>28</v>
      </c>
      <c r="B43" s="358"/>
      <c r="C43" s="358"/>
      <c r="D43" s="358"/>
      <c r="E43" s="358"/>
      <c r="F43" s="358"/>
      <c r="G43" s="358"/>
      <c r="H43" s="358"/>
      <c r="I43" s="358"/>
      <c r="J43" s="358"/>
      <c r="K43" s="358"/>
      <c r="L43" s="362"/>
      <c r="M43" s="358"/>
      <c r="N43" s="64"/>
      <c r="O43" s="65"/>
      <c r="P43" s="60"/>
      <c r="Q43" s="60"/>
      <c r="R43" s="91"/>
      <c r="S43" s="91"/>
      <c r="T43" s="92"/>
      <c r="U43" s="93"/>
      <c r="V43" s="94"/>
      <c r="W43" s="94"/>
      <c r="X43" s="95"/>
      <c r="Y43" s="24"/>
      <c r="Z43" s="21" t="str">
        <f t="shared" si="0"/>
        <v/>
      </c>
      <c r="AA43" s="6" t="e">
        <f t="shared" si="5"/>
        <v>#N/A</v>
      </c>
      <c r="AB43" s="6" t="e">
        <f t="shared" si="6"/>
        <v>#N/A</v>
      </c>
      <c r="AC43" s="6" t="e">
        <f t="shared" si="7"/>
        <v>#N/A</v>
      </c>
      <c r="AD43" s="6" t="str">
        <f t="shared" si="1"/>
        <v/>
      </c>
      <c r="AE43" s="6">
        <f t="shared" si="2"/>
        <v>1</v>
      </c>
      <c r="AF43" s="6" t="e">
        <f t="shared" si="8"/>
        <v>#N/A</v>
      </c>
      <c r="AG43" s="6" t="e">
        <f t="shared" si="9"/>
        <v>#N/A</v>
      </c>
      <c r="AH43" s="6" t="e">
        <f t="shared" si="10"/>
        <v>#N/A</v>
      </c>
      <c r="AI43" s="6" t="e">
        <f t="shared" si="11"/>
        <v>#N/A</v>
      </c>
      <c r="AJ43" s="7" t="str">
        <f t="shared" si="12"/>
        <v xml:space="preserve"> </v>
      </c>
      <c r="AK43" s="6" t="e">
        <f t="shared" si="13"/>
        <v>#N/A</v>
      </c>
      <c r="AL43" s="6"/>
      <c r="AM43" s="6"/>
      <c r="AN43" s="6"/>
      <c r="AO43" s="6"/>
      <c r="AP43" s="6"/>
      <c r="AQ43" s="6"/>
      <c r="AR43" s="6"/>
      <c r="AS43" s="6"/>
      <c r="AT43" s="6">
        <f t="shared" si="14"/>
        <v>0</v>
      </c>
      <c r="AU43" s="6"/>
      <c r="AV43" s="6" t="str">
        <f t="shared" si="15"/>
        <v/>
      </c>
      <c r="AW43" s="6" t="str">
        <f t="shared" si="16"/>
        <v/>
      </c>
      <c r="AX43" s="6" t="str">
        <f t="shared" si="3"/>
        <v/>
      </c>
      <c r="AY43" s="55"/>
      <c r="BE43" s="177" t="s">
        <v>924</v>
      </c>
      <c r="BG43" s="9"/>
      <c r="BH43" s="9"/>
      <c r="BI43" s="9"/>
      <c r="BJ43" s="11"/>
      <c r="CK43" s="162">
        <v>27</v>
      </c>
      <c r="CS43" s="275" t="str">
        <f t="shared" si="4"/>
        <v/>
      </c>
      <c r="CT43" s="356" t="str">
        <f t="shared" si="17"/>
        <v/>
      </c>
    </row>
    <row r="44" spans="1:98" s="1" customFormat="1" ht="13.5" customHeight="1" x14ac:dyDescent="0.2">
      <c r="A44" s="17">
        <v>29</v>
      </c>
      <c r="B44" s="358"/>
      <c r="C44" s="358"/>
      <c r="D44" s="358"/>
      <c r="E44" s="358"/>
      <c r="F44" s="358"/>
      <c r="G44" s="358"/>
      <c r="H44" s="358"/>
      <c r="I44" s="358"/>
      <c r="J44" s="358"/>
      <c r="K44" s="358"/>
      <c r="L44" s="362"/>
      <c r="M44" s="358"/>
      <c r="N44" s="64"/>
      <c r="O44" s="65"/>
      <c r="P44" s="60"/>
      <c r="Q44" s="60"/>
      <c r="R44" s="91"/>
      <c r="S44" s="91"/>
      <c r="T44" s="92"/>
      <c r="U44" s="93"/>
      <c r="V44" s="94"/>
      <c r="W44" s="94"/>
      <c r="X44" s="95"/>
      <c r="Y44" s="24"/>
      <c r="Z44" s="21" t="str">
        <f t="shared" si="0"/>
        <v/>
      </c>
      <c r="AA44" s="6" t="e">
        <f t="shared" si="5"/>
        <v>#N/A</v>
      </c>
      <c r="AB44" s="6" t="e">
        <f t="shared" si="6"/>
        <v>#N/A</v>
      </c>
      <c r="AC44" s="6" t="e">
        <f t="shared" si="7"/>
        <v>#N/A</v>
      </c>
      <c r="AD44" s="6" t="str">
        <f t="shared" si="1"/>
        <v/>
      </c>
      <c r="AE44" s="6">
        <f t="shared" si="2"/>
        <v>1</v>
      </c>
      <c r="AF44" s="6" t="e">
        <f t="shared" si="8"/>
        <v>#N/A</v>
      </c>
      <c r="AG44" s="6" t="e">
        <f t="shared" si="9"/>
        <v>#N/A</v>
      </c>
      <c r="AH44" s="6" t="e">
        <f t="shared" si="10"/>
        <v>#N/A</v>
      </c>
      <c r="AI44" s="6" t="e">
        <f t="shared" si="11"/>
        <v>#N/A</v>
      </c>
      <c r="AJ44" s="7" t="str">
        <f t="shared" si="12"/>
        <v xml:space="preserve"> </v>
      </c>
      <c r="AK44" s="6" t="e">
        <f t="shared" si="13"/>
        <v>#N/A</v>
      </c>
      <c r="AL44" s="6"/>
      <c r="AM44" s="6"/>
      <c r="AN44" s="6"/>
      <c r="AO44" s="6"/>
      <c r="AP44" s="6"/>
      <c r="AQ44" s="6"/>
      <c r="AR44" s="6"/>
      <c r="AS44" s="6"/>
      <c r="AT44" s="6">
        <f t="shared" si="14"/>
        <v>0</v>
      </c>
      <c r="AU44" s="6"/>
      <c r="AV44" s="6" t="str">
        <f t="shared" si="15"/>
        <v/>
      </c>
      <c r="AW44" s="6" t="str">
        <f t="shared" si="16"/>
        <v/>
      </c>
      <c r="AX44" s="6" t="str">
        <f t="shared" si="3"/>
        <v/>
      </c>
      <c r="AY44" s="55"/>
      <c r="BE44" s="176" t="s">
        <v>951</v>
      </c>
      <c r="BG44" s="9"/>
      <c r="BH44" s="9"/>
      <c r="BI44" s="9"/>
      <c r="BJ44" s="12"/>
      <c r="CK44" s="162">
        <v>28</v>
      </c>
      <c r="CS44" s="275" t="str">
        <f t="shared" si="4"/>
        <v/>
      </c>
      <c r="CT44" s="356" t="str">
        <f t="shared" si="17"/>
        <v/>
      </c>
    </row>
    <row r="45" spans="1:98" s="1" customFormat="1" ht="13.5" customHeight="1" x14ac:dyDescent="0.2">
      <c r="A45" s="17">
        <v>30</v>
      </c>
      <c r="B45" s="358"/>
      <c r="C45" s="358"/>
      <c r="D45" s="358"/>
      <c r="E45" s="358"/>
      <c r="F45" s="358"/>
      <c r="G45" s="358"/>
      <c r="H45" s="358"/>
      <c r="I45" s="358"/>
      <c r="J45" s="358"/>
      <c r="K45" s="358"/>
      <c r="L45" s="362"/>
      <c r="M45" s="358"/>
      <c r="N45" s="64"/>
      <c r="O45" s="65"/>
      <c r="P45" s="60"/>
      <c r="Q45" s="60"/>
      <c r="R45" s="91"/>
      <c r="S45" s="91"/>
      <c r="T45" s="92"/>
      <c r="U45" s="93"/>
      <c r="V45" s="94"/>
      <c r="W45" s="94"/>
      <c r="X45" s="95"/>
      <c r="Y45" s="24"/>
      <c r="Z45" s="21" t="str">
        <f t="shared" si="0"/>
        <v/>
      </c>
      <c r="AA45" s="6" t="e">
        <f t="shared" si="5"/>
        <v>#N/A</v>
      </c>
      <c r="AB45" s="6" t="e">
        <f t="shared" si="6"/>
        <v>#N/A</v>
      </c>
      <c r="AC45" s="6" t="e">
        <f t="shared" si="7"/>
        <v>#N/A</v>
      </c>
      <c r="AD45" s="6" t="str">
        <f t="shared" si="1"/>
        <v/>
      </c>
      <c r="AE45" s="6">
        <f t="shared" si="2"/>
        <v>1</v>
      </c>
      <c r="AF45" s="6" t="e">
        <f t="shared" si="8"/>
        <v>#N/A</v>
      </c>
      <c r="AG45" s="6" t="e">
        <f t="shared" si="9"/>
        <v>#N/A</v>
      </c>
      <c r="AH45" s="6" t="e">
        <f t="shared" si="10"/>
        <v>#N/A</v>
      </c>
      <c r="AI45" s="6" t="e">
        <f t="shared" si="11"/>
        <v>#N/A</v>
      </c>
      <c r="AJ45" s="7" t="str">
        <f t="shared" si="12"/>
        <v xml:space="preserve"> </v>
      </c>
      <c r="AK45" s="6" t="e">
        <f t="shared" si="13"/>
        <v>#N/A</v>
      </c>
      <c r="AL45" s="6"/>
      <c r="AM45" s="6"/>
      <c r="AN45" s="6"/>
      <c r="AO45" s="6"/>
      <c r="AP45" s="6"/>
      <c r="AQ45" s="6"/>
      <c r="AR45" s="6"/>
      <c r="AS45" s="6"/>
      <c r="AT45" s="6">
        <f t="shared" si="14"/>
        <v>0</v>
      </c>
      <c r="AU45" s="6"/>
      <c r="AV45" s="6" t="str">
        <f t="shared" si="15"/>
        <v/>
      </c>
      <c r="AW45" s="6" t="str">
        <f t="shared" si="16"/>
        <v/>
      </c>
      <c r="AX45" s="6" t="str">
        <f t="shared" si="3"/>
        <v/>
      </c>
      <c r="AY45" s="55"/>
      <c r="BE45" s="176" t="s">
        <v>953</v>
      </c>
      <c r="BG45" s="9"/>
      <c r="BH45" s="9"/>
      <c r="BI45" s="9"/>
      <c r="BJ45" s="12"/>
      <c r="CK45" s="190">
        <v>29</v>
      </c>
      <c r="CS45" s="275" t="str">
        <f t="shared" si="4"/>
        <v/>
      </c>
      <c r="CT45" s="356" t="str">
        <f t="shared" si="17"/>
        <v/>
      </c>
    </row>
    <row r="46" spans="1:98" s="1" customFormat="1" ht="13.5" customHeight="1" x14ac:dyDescent="0.2">
      <c r="A46" s="17">
        <v>31</v>
      </c>
      <c r="B46" s="358"/>
      <c r="C46" s="358"/>
      <c r="D46" s="358"/>
      <c r="E46" s="358"/>
      <c r="F46" s="358"/>
      <c r="G46" s="358"/>
      <c r="H46" s="358"/>
      <c r="I46" s="358"/>
      <c r="J46" s="358"/>
      <c r="K46" s="358"/>
      <c r="L46" s="362"/>
      <c r="M46" s="358"/>
      <c r="N46" s="64"/>
      <c r="O46" s="65"/>
      <c r="P46" s="60"/>
      <c r="Q46" s="60"/>
      <c r="R46" s="91"/>
      <c r="S46" s="91"/>
      <c r="T46" s="92"/>
      <c r="U46" s="93"/>
      <c r="V46" s="94"/>
      <c r="W46" s="94"/>
      <c r="X46" s="95"/>
      <c r="Y46" s="24"/>
      <c r="Z46" s="21" t="str">
        <f t="shared" si="0"/>
        <v/>
      </c>
      <c r="AA46" s="6" t="e">
        <f t="shared" si="5"/>
        <v>#N/A</v>
      </c>
      <c r="AB46" s="6" t="e">
        <f t="shared" si="6"/>
        <v>#N/A</v>
      </c>
      <c r="AC46" s="6" t="e">
        <f t="shared" si="7"/>
        <v>#N/A</v>
      </c>
      <c r="AD46" s="6" t="str">
        <f t="shared" si="1"/>
        <v/>
      </c>
      <c r="AE46" s="6">
        <f t="shared" si="2"/>
        <v>1</v>
      </c>
      <c r="AF46" s="6" t="e">
        <f t="shared" si="8"/>
        <v>#N/A</v>
      </c>
      <c r="AG46" s="6" t="e">
        <f t="shared" si="9"/>
        <v>#N/A</v>
      </c>
      <c r="AH46" s="6" t="e">
        <f t="shared" si="10"/>
        <v>#N/A</v>
      </c>
      <c r="AI46" s="6" t="e">
        <f t="shared" si="11"/>
        <v>#N/A</v>
      </c>
      <c r="AJ46" s="7" t="str">
        <f t="shared" si="12"/>
        <v xml:space="preserve"> </v>
      </c>
      <c r="AK46" s="6" t="e">
        <f t="shared" si="13"/>
        <v>#N/A</v>
      </c>
      <c r="AL46" s="6"/>
      <c r="AM46" s="6"/>
      <c r="AN46" s="6"/>
      <c r="AO46" s="6"/>
      <c r="AP46" s="6"/>
      <c r="AQ46" s="6"/>
      <c r="AR46" s="6"/>
      <c r="AS46" s="6"/>
      <c r="AT46" s="6">
        <f t="shared" si="14"/>
        <v>0</v>
      </c>
      <c r="AU46" s="6"/>
      <c r="AV46" s="6" t="str">
        <f t="shared" si="15"/>
        <v/>
      </c>
      <c r="AW46" s="6" t="str">
        <f t="shared" si="16"/>
        <v/>
      </c>
      <c r="AX46" s="6" t="str">
        <f t="shared" si="3"/>
        <v/>
      </c>
      <c r="AY46" s="55"/>
      <c r="BE46" s="176" t="s">
        <v>955</v>
      </c>
      <c r="BG46" s="9"/>
      <c r="BH46" s="9"/>
      <c r="BI46" s="9"/>
      <c r="BJ46" s="12"/>
      <c r="CK46" s="190">
        <v>30</v>
      </c>
      <c r="CS46" s="275" t="str">
        <f t="shared" si="4"/>
        <v/>
      </c>
      <c r="CT46" s="356" t="str">
        <f t="shared" si="17"/>
        <v/>
      </c>
    </row>
    <row r="47" spans="1:98" s="1" customFormat="1" ht="13.5" customHeight="1" x14ac:dyDescent="0.2">
      <c r="A47" s="17">
        <v>32</v>
      </c>
      <c r="B47" s="358"/>
      <c r="C47" s="358"/>
      <c r="D47" s="358"/>
      <c r="E47" s="358"/>
      <c r="F47" s="358"/>
      <c r="G47" s="358"/>
      <c r="H47" s="358"/>
      <c r="I47" s="358"/>
      <c r="J47" s="358"/>
      <c r="K47" s="358"/>
      <c r="L47" s="362"/>
      <c r="M47" s="358"/>
      <c r="N47" s="64"/>
      <c r="O47" s="65"/>
      <c r="P47" s="60"/>
      <c r="Q47" s="60"/>
      <c r="R47" s="91"/>
      <c r="S47" s="91"/>
      <c r="T47" s="92"/>
      <c r="U47" s="93"/>
      <c r="V47" s="94"/>
      <c r="W47" s="94"/>
      <c r="X47" s="95"/>
      <c r="Y47" s="24"/>
      <c r="Z47" s="21" t="str">
        <f t="shared" si="0"/>
        <v/>
      </c>
      <c r="AA47" s="6" t="e">
        <f t="shared" si="5"/>
        <v>#N/A</v>
      </c>
      <c r="AB47" s="6" t="e">
        <f t="shared" si="6"/>
        <v>#N/A</v>
      </c>
      <c r="AC47" s="6" t="e">
        <f t="shared" si="7"/>
        <v>#N/A</v>
      </c>
      <c r="AD47" s="6" t="str">
        <f t="shared" si="1"/>
        <v/>
      </c>
      <c r="AE47" s="6">
        <f t="shared" si="2"/>
        <v>1</v>
      </c>
      <c r="AF47" s="6" t="e">
        <f t="shared" si="8"/>
        <v>#N/A</v>
      </c>
      <c r="AG47" s="6" t="e">
        <f t="shared" si="9"/>
        <v>#N/A</v>
      </c>
      <c r="AH47" s="6" t="e">
        <f t="shared" si="10"/>
        <v>#N/A</v>
      </c>
      <c r="AI47" s="6" t="e">
        <f t="shared" si="11"/>
        <v>#N/A</v>
      </c>
      <c r="AJ47" s="7" t="str">
        <f t="shared" si="12"/>
        <v xml:space="preserve"> </v>
      </c>
      <c r="AK47" s="6" t="e">
        <f t="shared" si="13"/>
        <v>#N/A</v>
      </c>
      <c r="AL47" s="6"/>
      <c r="AM47" s="6"/>
      <c r="AN47" s="6"/>
      <c r="AO47" s="6"/>
      <c r="AP47" s="6"/>
      <c r="AQ47" s="6"/>
      <c r="AR47" s="6"/>
      <c r="AS47" s="6"/>
      <c r="AT47" s="6">
        <f t="shared" si="14"/>
        <v>0</v>
      </c>
      <c r="AU47" s="6"/>
      <c r="AV47" s="6" t="str">
        <f t="shared" si="15"/>
        <v/>
      </c>
      <c r="AW47" s="6" t="str">
        <f t="shared" si="16"/>
        <v/>
      </c>
      <c r="AX47" s="6" t="str">
        <f t="shared" si="3"/>
        <v/>
      </c>
      <c r="AY47" s="55"/>
      <c r="BE47" s="176" t="s">
        <v>1210</v>
      </c>
      <c r="BG47" s="9"/>
      <c r="BH47" s="9"/>
      <c r="BI47" s="9"/>
      <c r="BJ47" s="12"/>
      <c r="CK47" s="190">
        <v>31</v>
      </c>
      <c r="CS47" s="275" t="str">
        <f t="shared" si="4"/>
        <v/>
      </c>
      <c r="CT47" s="356" t="str">
        <f t="shared" si="17"/>
        <v/>
      </c>
    </row>
    <row r="48" spans="1:98" s="1" customFormat="1" ht="13.5" customHeight="1" x14ac:dyDescent="0.2">
      <c r="A48" s="17">
        <v>33</v>
      </c>
      <c r="B48" s="358"/>
      <c r="C48" s="358"/>
      <c r="D48" s="358"/>
      <c r="E48" s="358"/>
      <c r="F48" s="358"/>
      <c r="G48" s="358"/>
      <c r="H48" s="358"/>
      <c r="I48" s="358"/>
      <c r="J48" s="358"/>
      <c r="K48" s="358"/>
      <c r="L48" s="362"/>
      <c r="M48" s="358"/>
      <c r="N48" s="64"/>
      <c r="O48" s="65"/>
      <c r="P48" s="60"/>
      <c r="Q48" s="60"/>
      <c r="R48" s="91"/>
      <c r="S48" s="91"/>
      <c r="T48" s="92"/>
      <c r="U48" s="93"/>
      <c r="V48" s="94"/>
      <c r="W48" s="94"/>
      <c r="X48" s="95"/>
      <c r="Y48" s="24"/>
      <c r="Z48" s="21" t="str">
        <f t="shared" ref="Z48:Z64" si="18">IF(ISBLANK(J48)=TRUE,"",IF(OR(ISBLANK(B48)=TRUE),1,""))</f>
        <v/>
      </c>
      <c r="AA48" s="6" t="e">
        <f t="shared" si="5"/>
        <v>#N/A</v>
      </c>
      <c r="AB48" s="6" t="e">
        <f t="shared" si="6"/>
        <v>#N/A</v>
      </c>
      <c r="AC48" s="6" t="e">
        <f t="shared" si="7"/>
        <v>#N/A</v>
      </c>
      <c r="AD48" s="6" t="str">
        <f t="shared" ref="AD48:AD64" si="19">IF(ISERROR(SEARCH("-",K48,1))=TRUE,ASC(UPPER(K48)),ASC(UPPER(LEFT(K48,SEARCH("-",K48,1)-1))))</f>
        <v/>
      </c>
      <c r="AE48" s="6">
        <f t="shared" ref="AE48:AE64" si="20">IF(L48&gt;3500,L48/1000,1)</f>
        <v>1</v>
      </c>
      <c r="AF48" s="6" t="e">
        <f t="shared" si="8"/>
        <v>#N/A</v>
      </c>
      <c r="AG48" s="6" t="e">
        <f t="shared" si="9"/>
        <v>#N/A</v>
      </c>
      <c r="AH48" s="6" t="e">
        <f t="shared" si="10"/>
        <v>#N/A</v>
      </c>
      <c r="AI48" s="6" t="e">
        <f t="shared" si="11"/>
        <v>#N/A</v>
      </c>
      <c r="AJ48" s="7" t="str">
        <f t="shared" si="12"/>
        <v xml:space="preserve"> </v>
      </c>
      <c r="AK48" s="6" t="e">
        <f t="shared" si="13"/>
        <v>#N/A</v>
      </c>
      <c r="AL48" s="6"/>
      <c r="AM48" s="6"/>
      <c r="AN48" s="6"/>
      <c r="AO48" s="6"/>
      <c r="AP48" s="6"/>
      <c r="AQ48" s="6"/>
      <c r="AR48" s="6"/>
      <c r="AS48" s="6"/>
      <c r="AT48" s="6">
        <f t="shared" si="14"/>
        <v>0</v>
      </c>
      <c r="AU48" s="6"/>
      <c r="AV48" s="6" t="str">
        <f t="shared" ref="AV48:AV64" si="21">IF(J48="","",VLOOKUP(J48,$AZ$17:$BD$25,5,FALSE))</f>
        <v/>
      </c>
      <c r="AW48" s="6" t="str">
        <f t="shared" ref="AW48:AW64" si="22">IF(D48="","",VLOOKUP(CONCATENATE("A",LEFT(D48)),$BS$17:$BT$26,2,FALSE))</f>
        <v/>
      </c>
      <c r="AX48" s="6" t="str">
        <f t="shared" ref="AX48:AX64" si="23">IF(AV48=AW48,"",1)</f>
        <v/>
      </c>
      <c r="AY48" s="55"/>
      <c r="BE48" s="176" t="s">
        <v>1212</v>
      </c>
      <c r="BG48" s="9"/>
      <c r="BH48" s="9"/>
      <c r="BI48" s="9"/>
      <c r="BJ48" s="12"/>
      <c r="CK48" s="190">
        <v>32</v>
      </c>
      <c r="CS48" s="275" t="str">
        <f t="shared" ref="CS48:CS79" si="24">IFERROR(VLOOKUP(AI48,$CQ$17:$CR$33,2,0),"")</f>
        <v/>
      </c>
      <c r="CT48" s="356" t="str">
        <f t="shared" si="17"/>
        <v/>
      </c>
    </row>
    <row r="49" spans="1:98" s="1" customFormat="1" ht="13.5" customHeight="1" x14ac:dyDescent="0.2">
      <c r="A49" s="17">
        <v>34</v>
      </c>
      <c r="B49" s="358"/>
      <c r="C49" s="358"/>
      <c r="D49" s="358"/>
      <c r="E49" s="358"/>
      <c r="F49" s="358"/>
      <c r="G49" s="358"/>
      <c r="H49" s="358"/>
      <c r="I49" s="358"/>
      <c r="J49" s="358"/>
      <c r="K49" s="358"/>
      <c r="L49" s="362"/>
      <c r="M49" s="358"/>
      <c r="N49" s="64"/>
      <c r="O49" s="65"/>
      <c r="P49" s="60"/>
      <c r="Q49" s="60"/>
      <c r="R49" s="91"/>
      <c r="S49" s="91"/>
      <c r="T49" s="92"/>
      <c r="U49" s="93"/>
      <c r="V49" s="94"/>
      <c r="W49" s="94"/>
      <c r="X49" s="95"/>
      <c r="Y49" s="24"/>
      <c r="Z49" s="21" t="str">
        <f t="shared" si="18"/>
        <v/>
      </c>
      <c r="AA49" s="6" t="e">
        <f t="shared" si="5"/>
        <v>#N/A</v>
      </c>
      <c r="AB49" s="6" t="e">
        <f t="shared" si="6"/>
        <v>#N/A</v>
      </c>
      <c r="AC49" s="6" t="e">
        <f t="shared" si="7"/>
        <v>#N/A</v>
      </c>
      <c r="AD49" s="6" t="str">
        <f t="shared" si="19"/>
        <v/>
      </c>
      <c r="AE49" s="6">
        <f t="shared" si="20"/>
        <v>1</v>
      </c>
      <c r="AF49" s="6" t="e">
        <f t="shared" si="8"/>
        <v>#N/A</v>
      </c>
      <c r="AG49" s="6" t="e">
        <f t="shared" si="9"/>
        <v>#N/A</v>
      </c>
      <c r="AH49" s="6" t="e">
        <f t="shared" si="10"/>
        <v>#N/A</v>
      </c>
      <c r="AI49" s="6" t="e">
        <f t="shared" si="11"/>
        <v>#N/A</v>
      </c>
      <c r="AJ49" s="7" t="str">
        <f t="shared" si="12"/>
        <v xml:space="preserve"> </v>
      </c>
      <c r="AK49" s="6" t="e">
        <f t="shared" si="13"/>
        <v>#N/A</v>
      </c>
      <c r="AL49" s="6"/>
      <c r="AM49" s="6"/>
      <c r="AN49" s="6"/>
      <c r="AO49" s="6"/>
      <c r="AP49" s="6"/>
      <c r="AQ49" s="6"/>
      <c r="AR49" s="6"/>
      <c r="AS49" s="6"/>
      <c r="AT49" s="6">
        <f t="shared" si="14"/>
        <v>0</v>
      </c>
      <c r="AU49" s="6"/>
      <c r="AV49" s="6" t="str">
        <f t="shared" si="21"/>
        <v/>
      </c>
      <c r="AW49" s="6" t="str">
        <f t="shared" si="22"/>
        <v/>
      </c>
      <c r="AX49" s="6" t="str">
        <f t="shared" si="23"/>
        <v/>
      </c>
      <c r="AY49" s="55"/>
      <c r="BE49" s="176" t="s">
        <v>1214</v>
      </c>
      <c r="BJ49" s="12"/>
      <c r="CK49" s="190">
        <v>33</v>
      </c>
      <c r="CS49" s="275" t="str">
        <f t="shared" si="24"/>
        <v/>
      </c>
      <c r="CT49" s="356" t="str">
        <f t="shared" si="17"/>
        <v/>
      </c>
    </row>
    <row r="50" spans="1:98" s="1" customFormat="1" ht="13.5" customHeight="1" x14ac:dyDescent="0.2">
      <c r="A50" s="17">
        <v>35</v>
      </c>
      <c r="B50" s="358"/>
      <c r="C50" s="358"/>
      <c r="D50" s="358"/>
      <c r="E50" s="358"/>
      <c r="F50" s="358"/>
      <c r="G50" s="358"/>
      <c r="H50" s="358"/>
      <c r="I50" s="358"/>
      <c r="J50" s="358"/>
      <c r="K50" s="358"/>
      <c r="L50" s="362"/>
      <c r="M50" s="358"/>
      <c r="N50" s="64"/>
      <c r="O50" s="65"/>
      <c r="P50" s="60"/>
      <c r="Q50" s="60"/>
      <c r="R50" s="91"/>
      <c r="S50" s="91"/>
      <c r="T50" s="92"/>
      <c r="U50" s="93"/>
      <c r="V50" s="94"/>
      <c r="W50" s="94"/>
      <c r="X50" s="95"/>
      <c r="Y50" s="24"/>
      <c r="Z50" s="21" t="str">
        <f t="shared" si="18"/>
        <v/>
      </c>
      <c r="AA50" s="6" t="e">
        <f t="shared" si="5"/>
        <v>#N/A</v>
      </c>
      <c r="AB50" s="6" t="e">
        <f t="shared" si="6"/>
        <v>#N/A</v>
      </c>
      <c r="AC50" s="6" t="e">
        <f t="shared" si="7"/>
        <v>#N/A</v>
      </c>
      <c r="AD50" s="6" t="str">
        <f t="shared" si="19"/>
        <v/>
      </c>
      <c r="AE50" s="6">
        <f t="shared" si="20"/>
        <v>1</v>
      </c>
      <c r="AF50" s="6" t="e">
        <f t="shared" si="8"/>
        <v>#N/A</v>
      </c>
      <c r="AG50" s="6" t="e">
        <f t="shared" si="9"/>
        <v>#N/A</v>
      </c>
      <c r="AH50" s="6" t="e">
        <f t="shared" si="10"/>
        <v>#N/A</v>
      </c>
      <c r="AI50" s="6" t="e">
        <f t="shared" si="11"/>
        <v>#N/A</v>
      </c>
      <c r="AJ50" s="7" t="str">
        <f t="shared" si="12"/>
        <v xml:space="preserve"> </v>
      </c>
      <c r="AK50" s="6" t="e">
        <f t="shared" si="13"/>
        <v>#N/A</v>
      </c>
      <c r="AL50" s="6"/>
      <c r="AM50" s="6"/>
      <c r="AN50" s="6"/>
      <c r="AO50" s="6"/>
      <c r="AP50" s="6"/>
      <c r="AQ50" s="6"/>
      <c r="AR50" s="6"/>
      <c r="AS50" s="6"/>
      <c r="AT50" s="6">
        <f t="shared" si="14"/>
        <v>0</v>
      </c>
      <c r="AU50" s="6"/>
      <c r="AV50" s="6" t="str">
        <f t="shared" si="21"/>
        <v/>
      </c>
      <c r="AW50" s="6" t="str">
        <f t="shared" si="22"/>
        <v/>
      </c>
      <c r="AX50" s="6" t="str">
        <f t="shared" si="23"/>
        <v/>
      </c>
      <c r="AY50" s="55"/>
      <c r="BE50" s="176" t="s">
        <v>926</v>
      </c>
      <c r="BJ50" s="12"/>
      <c r="CK50" s="1">
        <v>55</v>
      </c>
      <c r="CS50" s="275" t="str">
        <f t="shared" si="24"/>
        <v/>
      </c>
      <c r="CT50" s="356" t="str">
        <f t="shared" si="17"/>
        <v/>
      </c>
    </row>
    <row r="51" spans="1:98" s="1" customFormat="1" ht="13.5" customHeight="1" x14ac:dyDescent="0.2">
      <c r="A51" s="17">
        <v>36</v>
      </c>
      <c r="B51" s="358"/>
      <c r="C51" s="358"/>
      <c r="D51" s="358"/>
      <c r="E51" s="358"/>
      <c r="F51" s="358"/>
      <c r="G51" s="358"/>
      <c r="H51" s="358"/>
      <c r="I51" s="358"/>
      <c r="J51" s="358"/>
      <c r="K51" s="358"/>
      <c r="L51" s="362"/>
      <c r="M51" s="358"/>
      <c r="N51" s="64"/>
      <c r="O51" s="65"/>
      <c r="P51" s="60"/>
      <c r="Q51" s="60"/>
      <c r="R51" s="91"/>
      <c r="S51" s="91"/>
      <c r="T51" s="92"/>
      <c r="U51" s="93"/>
      <c r="V51" s="94"/>
      <c r="W51" s="94"/>
      <c r="X51" s="95"/>
      <c r="Y51" s="24"/>
      <c r="Z51" s="21" t="str">
        <f t="shared" si="18"/>
        <v/>
      </c>
      <c r="AA51" s="6" t="e">
        <f t="shared" si="5"/>
        <v>#N/A</v>
      </c>
      <c r="AB51" s="6" t="e">
        <f t="shared" si="6"/>
        <v>#N/A</v>
      </c>
      <c r="AC51" s="6" t="e">
        <f t="shared" si="7"/>
        <v>#N/A</v>
      </c>
      <c r="AD51" s="6" t="str">
        <f t="shared" si="19"/>
        <v/>
      </c>
      <c r="AE51" s="6">
        <f t="shared" si="20"/>
        <v>1</v>
      </c>
      <c r="AF51" s="6" t="e">
        <f t="shared" si="8"/>
        <v>#N/A</v>
      </c>
      <c r="AG51" s="6" t="e">
        <f t="shared" si="9"/>
        <v>#N/A</v>
      </c>
      <c r="AH51" s="6" t="e">
        <f t="shared" si="10"/>
        <v>#N/A</v>
      </c>
      <c r="AI51" s="6" t="e">
        <f t="shared" si="11"/>
        <v>#N/A</v>
      </c>
      <c r="AJ51" s="7" t="str">
        <f t="shared" si="12"/>
        <v xml:space="preserve"> </v>
      </c>
      <c r="AK51" s="6" t="e">
        <f t="shared" si="13"/>
        <v>#N/A</v>
      </c>
      <c r="AL51" s="6"/>
      <c r="AM51" s="6"/>
      <c r="AN51" s="6"/>
      <c r="AO51" s="6"/>
      <c r="AP51" s="6"/>
      <c r="AQ51" s="6"/>
      <c r="AR51" s="6"/>
      <c r="AS51" s="6"/>
      <c r="AT51" s="6">
        <f t="shared" si="14"/>
        <v>0</v>
      </c>
      <c r="AU51" s="6"/>
      <c r="AV51" s="6" t="str">
        <f t="shared" si="21"/>
        <v/>
      </c>
      <c r="AW51" s="6" t="str">
        <f t="shared" si="22"/>
        <v/>
      </c>
      <c r="AX51" s="6" t="str">
        <f t="shared" si="23"/>
        <v/>
      </c>
      <c r="AY51" s="55"/>
      <c r="BE51" s="176" t="s">
        <v>928</v>
      </c>
      <c r="BJ51" s="9"/>
      <c r="BK51" s="9"/>
      <c r="BL51" s="9"/>
      <c r="CK51" s="1">
        <v>56</v>
      </c>
      <c r="CS51" s="275" t="str">
        <f t="shared" si="24"/>
        <v/>
      </c>
      <c r="CT51" s="356" t="str">
        <f t="shared" si="17"/>
        <v/>
      </c>
    </row>
    <row r="52" spans="1:98" s="1" customFormat="1" ht="13.5" customHeight="1" x14ac:dyDescent="0.2">
      <c r="A52" s="17">
        <v>37</v>
      </c>
      <c r="B52" s="358"/>
      <c r="C52" s="358"/>
      <c r="D52" s="358"/>
      <c r="E52" s="358"/>
      <c r="F52" s="358"/>
      <c r="G52" s="358"/>
      <c r="H52" s="358"/>
      <c r="I52" s="358"/>
      <c r="J52" s="358"/>
      <c r="K52" s="358"/>
      <c r="L52" s="362"/>
      <c r="M52" s="358"/>
      <c r="N52" s="64"/>
      <c r="O52" s="65"/>
      <c r="P52" s="60"/>
      <c r="Q52" s="60"/>
      <c r="R52" s="91"/>
      <c r="S52" s="91"/>
      <c r="T52" s="92"/>
      <c r="U52" s="93"/>
      <c r="V52" s="94"/>
      <c r="W52" s="94"/>
      <c r="X52" s="95"/>
      <c r="Y52" s="24"/>
      <c r="Z52" s="21" t="str">
        <f t="shared" si="18"/>
        <v/>
      </c>
      <c r="AA52" s="6" t="e">
        <f t="shared" si="5"/>
        <v>#N/A</v>
      </c>
      <c r="AB52" s="6" t="e">
        <f t="shared" si="6"/>
        <v>#N/A</v>
      </c>
      <c r="AC52" s="6" t="e">
        <f t="shared" si="7"/>
        <v>#N/A</v>
      </c>
      <c r="AD52" s="6" t="str">
        <f t="shared" si="19"/>
        <v/>
      </c>
      <c r="AE52" s="6">
        <f t="shared" si="20"/>
        <v>1</v>
      </c>
      <c r="AF52" s="6" t="e">
        <f t="shared" si="8"/>
        <v>#N/A</v>
      </c>
      <c r="AG52" s="6" t="e">
        <f t="shared" si="9"/>
        <v>#N/A</v>
      </c>
      <c r="AH52" s="6" t="e">
        <f t="shared" si="10"/>
        <v>#N/A</v>
      </c>
      <c r="AI52" s="6" t="e">
        <f t="shared" si="11"/>
        <v>#N/A</v>
      </c>
      <c r="AJ52" s="7" t="str">
        <f t="shared" si="12"/>
        <v xml:space="preserve"> </v>
      </c>
      <c r="AK52" s="6" t="e">
        <f t="shared" si="13"/>
        <v>#N/A</v>
      </c>
      <c r="AL52" s="6"/>
      <c r="AM52" s="6"/>
      <c r="AN52" s="6"/>
      <c r="AO52" s="6"/>
      <c r="AP52" s="6"/>
      <c r="AQ52" s="6"/>
      <c r="AR52" s="6"/>
      <c r="AS52" s="6"/>
      <c r="AT52" s="6">
        <f t="shared" si="14"/>
        <v>0</v>
      </c>
      <c r="AU52" s="6"/>
      <c r="AV52" s="6" t="str">
        <f t="shared" si="21"/>
        <v/>
      </c>
      <c r="AW52" s="6" t="str">
        <f t="shared" si="22"/>
        <v/>
      </c>
      <c r="AX52" s="6" t="str">
        <f t="shared" si="23"/>
        <v/>
      </c>
      <c r="AY52" s="55"/>
      <c r="BE52" s="176" t="s">
        <v>930</v>
      </c>
      <c r="BJ52" s="9"/>
      <c r="BK52" s="9"/>
      <c r="BL52" s="9"/>
      <c r="CK52" s="1">
        <v>57</v>
      </c>
      <c r="CS52" s="275" t="str">
        <f t="shared" si="24"/>
        <v/>
      </c>
      <c r="CT52" s="356" t="str">
        <f t="shared" si="17"/>
        <v/>
      </c>
    </row>
    <row r="53" spans="1:98" s="1" customFormat="1" ht="13.5" customHeight="1" x14ac:dyDescent="0.2">
      <c r="A53" s="17">
        <v>38</v>
      </c>
      <c r="B53" s="358"/>
      <c r="C53" s="358"/>
      <c r="D53" s="358"/>
      <c r="E53" s="358"/>
      <c r="F53" s="358"/>
      <c r="G53" s="358"/>
      <c r="H53" s="358"/>
      <c r="I53" s="358"/>
      <c r="J53" s="358"/>
      <c r="K53" s="358"/>
      <c r="L53" s="362"/>
      <c r="M53" s="358"/>
      <c r="N53" s="64"/>
      <c r="O53" s="65"/>
      <c r="P53" s="60"/>
      <c r="Q53" s="60"/>
      <c r="R53" s="91"/>
      <c r="S53" s="91"/>
      <c r="T53" s="92"/>
      <c r="U53" s="93"/>
      <c r="V53" s="94"/>
      <c r="W53" s="94"/>
      <c r="X53" s="95"/>
      <c r="Y53" s="24"/>
      <c r="Z53" s="21" t="str">
        <f t="shared" si="18"/>
        <v/>
      </c>
      <c r="AA53" s="6" t="e">
        <f t="shared" si="5"/>
        <v>#N/A</v>
      </c>
      <c r="AB53" s="6" t="e">
        <f t="shared" si="6"/>
        <v>#N/A</v>
      </c>
      <c r="AC53" s="6" t="e">
        <f t="shared" si="7"/>
        <v>#N/A</v>
      </c>
      <c r="AD53" s="6" t="str">
        <f t="shared" si="19"/>
        <v/>
      </c>
      <c r="AE53" s="6">
        <f t="shared" si="20"/>
        <v>1</v>
      </c>
      <c r="AF53" s="6" t="e">
        <f t="shared" si="8"/>
        <v>#N/A</v>
      </c>
      <c r="AG53" s="6" t="e">
        <f t="shared" si="9"/>
        <v>#N/A</v>
      </c>
      <c r="AH53" s="6" t="e">
        <f t="shared" si="10"/>
        <v>#N/A</v>
      </c>
      <c r="AI53" s="6" t="e">
        <f t="shared" si="11"/>
        <v>#N/A</v>
      </c>
      <c r="AJ53" s="7" t="str">
        <f t="shared" si="12"/>
        <v xml:space="preserve"> </v>
      </c>
      <c r="AK53" s="6" t="e">
        <f t="shared" si="13"/>
        <v>#N/A</v>
      </c>
      <c r="AL53" s="6"/>
      <c r="AM53" s="6"/>
      <c r="AN53" s="6"/>
      <c r="AO53" s="6"/>
      <c r="AP53" s="6"/>
      <c r="AQ53" s="6"/>
      <c r="AR53" s="6"/>
      <c r="AS53" s="6"/>
      <c r="AT53" s="6">
        <f t="shared" si="14"/>
        <v>0</v>
      </c>
      <c r="AU53" s="6"/>
      <c r="AV53" s="6" t="str">
        <f t="shared" si="21"/>
        <v/>
      </c>
      <c r="AW53" s="6" t="str">
        <f t="shared" si="22"/>
        <v/>
      </c>
      <c r="AX53" s="6" t="str">
        <f t="shared" si="23"/>
        <v/>
      </c>
      <c r="AY53" s="55"/>
      <c r="BE53" s="176" t="s">
        <v>964</v>
      </c>
      <c r="BJ53" s="9"/>
      <c r="BK53" s="9"/>
      <c r="BL53" s="9"/>
      <c r="CK53" s="1">
        <v>58</v>
      </c>
      <c r="CS53" s="275" t="str">
        <f t="shared" si="24"/>
        <v/>
      </c>
      <c r="CT53" s="356" t="str">
        <f t="shared" si="17"/>
        <v/>
      </c>
    </row>
    <row r="54" spans="1:98" s="1" customFormat="1" ht="13.5" customHeight="1" x14ac:dyDescent="0.2">
      <c r="A54" s="17">
        <v>39</v>
      </c>
      <c r="B54" s="358"/>
      <c r="C54" s="358"/>
      <c r="D54" s="358"/>
      <c r="E54" s="358"/>
      <c r="F54" s="358"/>
      <c r="G54" s="358"/>
      <c r="H54" s="358"/>
      <c r="I54" s="358"/>
      <c r="J54" s="358"/>
      <c r="K54" s="358"/>
      <c r="L54" s="362"/>
      <c r="M54" s="358"/>
      <c r="N54" s="64"/>
      <c r="O54" s="65"/>
      <c r="P54" s="60"/>
      <c r="Q54" s="60"/>
      <c r="R54" s="91"/>
      <c r="S54" s="91"/>
      <c r="T54" s="92"/>
      <c r="U54" s="93"/>
      <c r="V54" s="94"/>
      <c r="W54" s="94"/>
      <c r="X54" s="95"/>
      <c r="Y54" s="24"/>
      <c r="Z54" s="21" t="str">
        <f t="shared" si="18"/>
        <v/>
      </c>
      <c r="AA54" s="6" t="e">
        <f t="shared" si="5"/>
        <v>#N/A</v>
      </c>
      <c r="AB54" s="6" t="e">
        <f t="shared" si="6"/>
        <v>#N/A</v>
      </c>
      <c r="AC54" s="6" t="e">
        <f t="shared" si="7"/>
        <v>#N/A</v>
      </c>
      <c r="AD54" s="6" t="str">
        <f t="shared" si="19"/>
        <v/>
      </c>
      <c r="AE54" s="6">
        <f t="shared" si="20"/>
        <v>1</v>
      </c>
      <c r="AF54" s="6" t="e">
        <f t="shared" si="8"/>
        <v>#N/A</v>
      </c>
      <c r="AG54" s="6" t="e">
        <f t="shared" si="9"/>
        <v>#N/A</v>
      </c>
      <c r="AH54" s="6" t="e">
        <f t="shared" si="10"/>
        <v>#N/A</v>
      </c>
      <c r="AI54" s="6" t="e">
        <f t="shared" si="11"/>
        <v>#N/A</v>
      </c>
      <c r="AJ54" s="7" t="str">
        <f t="shared" si="12"/>
        <v xml:space="preserve"> </v>
      </c>
      <c r="AK54" s="6" t="e">
        <f t="shared" si="13"/>
        <v>#N/A</v>
      </c>
      <c r="AL54" s="6"/>
      <c r="AM54" s="6"/>
      <c r="AN54" s="6"/>
      <c r="AO54" s="6"/>
      <c r="AP54" s="6"/>
      <c r="AQ54" s="6"/>
      <c r="AR54" s="6"/>
      <c r="AS54" s="6"/>
      <c r="AT54" s="6">
        <f t="shared" si="14"/>
        <v>0</v>
      </c>
      <c r="AU54" s="6"/>
      <c r="AV54" s="6" t="str">
        <f t="shared" si="21"/>
        <v/>
      </c>
      <c r="AW54" s="6" t="str">
        <f t="shared" si="22"/>
        <v/>
      </c>
      <c r="AX54" s="6" t="str">
        <f t="shared" si="23"/>
        <v/>
      </c>
      <c r="AY54" s="55"/>
      <c r="BE54" s="176" t="s">
        <v>966</v>
      </c>
      <c r="BJ54" s="9"/>
      <c r="BK54" s="9"/>
      <c r="BL54" s="9"/>
      <c r="CK54" s="1">
        <v>59</v>
      </c>
      <c r="CS54" s="275" t="str">
        <f t="shared" si="24"/>
        <v/>
      </c>
      <c r="CT54" s="356" t="str">
        <f t="shared" si="17"/>
        <v/>
      </c>
    </row>
    <row r="55" spans="1:98" s="1" customFormat="1" ht="13.5" customHeight="1" x14ac:dyDescent="0.2">
      <c r="A55" s="17">
        <v>40</v>
      </c>
      <c r="B55" s="358"/>
      <c r="C55" s="358"/>
      <c r="D55" s="358"/>
      <c r="E55" s="358"/>
      <c r="F55" s="358"/>
      <c r="G55" s="358"/>
      <c r="H55" s="358"/>
      <c r="I55" s="358"/>
      <c r="J55" s="358"/>
      <c r="K55" s="358"/>
      <c r="L55" s="362"/>
      <c r="M55" s="358"/>
      <c r="N55" s="64"/>
      <c r="O55" s="65"/>
      <c r="P55" s="60"/>
      <c r="Q55" s="60"/>
      <c r="R55" s="91"/>
      <c r="S55" s="91"/>
      <c r="T55" s="92"/>
      <c r="U55" s="93"/>
      <c r="V55" s="94"/>
      <c r="W55" s="94"/>
      <c r="X55" s="95"/>
      <c r="Y55" s="24"/>
      <c r="Z55" s="21" t="str">
        <f t="shared" si="18"/>
        <v/>
      </c>
      <c r="AA55" s="6" t="e">
        <f t="shared" si="5"/>
        <v>#N/A</v>
      </c>
      <c r="AB55" s="6" t="e">
        <f t="shared" si="6"/>
        <v>#N/A</v>
      </c>
      <c r="AC55" s="6" t="e">
        <f t="shared" si="7"/>
        <v>#N/A</v>
      </c>
      <c r="AD55" s="6" t="str">
        <f t="shared" si="19"/>
        <v/>
      </c>
      <c r="AE55" s="6">
        <f t="shared" si="20"/>
        <v>1</v>
      </c>
      <c r="AF55" s="6" t="e">
        <f t="shared" si="8"/>
        <v>#N/A</v>
      </c>
      <c r="AG55" s="6" t="e">
        <f t="shared" si="9"/>
        <v>#N/A</v>
      </c>
      <c r="AH55" s="6" t="e">
        <f t="shared" si="10"/>
        <v>#N/A</v>
      </c>
      <c r="AI55" s="6" t="e">
        <f t="shared" si="11"/>
        <v>#N/A</v>
      </c>
      <c r="AJ55" s="7" t="str">
        <f t="shared" si="12"/>
        <v xml:space="preserve"> </v>
      </c>
      <c r="AK55" s="6" t="e">
        <f t="shared" si="13"/>
        <v>#N/A</v>
      </c>
      <c r="AL55" s="6"/>
      <c r="AM55" s="6"/>
      <c r="AN55" s="6"/>
      <c r="AO55" s="6"/>
      <c r="AP55" s="6"/>
      <c r="AQ55" s="6"/>
      <c r="AR55" s="6"/>
      <c r="AS55" s="6"/>
      <c r="AT55" s="6">
        <f t="shared" si="14"/>
        <v>0</v>
      </c>
      <c r="AU55" s="6"/>
      <c r="AV55" s="6" t="str">
        <f t="shared" si="21"/>
        <v/>
      </c>
      <c r="AW55" s="6" t="str">
        <f t="shared" si="22"/>
        <v/>
      </c>
      <c r="AX55" s="6" t="str">
        <f t="shared" si="23"/>
        <v/>
      </c>
      <c r="AY55" s="55"/>
      <c r="BE55" s="177" t="s">
        <v>968</v>
      </c>
      <c r="CK55" s="1">
        <v>60</v>
      </c>
      <c r="CS55" s="275" t="str">
        <f t="shared" si="24"/>
        <v/>
      </c>
      <c r="CT55" s="356" t="str">
        <f t="shared" si="17"/>
        <v/>
      </c>
    </row>
    <row r="56" spans="1:98" s="1" customFormat="1" ht="13.5" customHeight="1" x14ac:dyDescent="0.2">
      <c r="A56" s="17">
        <v>41</v>
      </c>
      <c r="B56" s="358"/>
      <c r="C56" s="358"/>
      <c r="D56" s="358"/>
      <c r="E56" s="358"/>
      <c r="F56" s="358"/>
      <c r="G56" s="358"/>
      <c r="H56" s="358"/>
      <c r="I56" s="358"/>
      <c r="J56" s="358"/>
      <c r="K56" s="358"/>
      <c r="L56" s="362"/>
      <c r="M56" s="358"/>
      <c r="N56" s="64"/>
      <c r="O56" s="65"/>
      <c r="P56" s="60"/>
      <c r="Q56" s="60"/>
      <c r="R56" s="91"/>
      <c r="S56" s="91"/>
      <c r="T56" s="92"/>
      <c r="U56" s="93"/>
      <c r="V56" s="94"/>
      <c r="W56" s="94"/>
      <c r="X56" s="95"/>
      <c r="Y56" s="24"/>
      <c r="Z56" s="21" t="str">
        <f t="shared" si="18"/>
        <v/>
      </c>
      <c r="AA56" s="6" t="e">
        <f t="shared" si="5"/>
        <v>#N/A</v>
      </c>
      <c r="AB56" s="6" t="e">
        <f t="shared" si="6"/>
        <v>#N/A</v>
      </c>
      <c r="AC56" s="6" t="e">
        <f t="shared" si="7"/>
        <v>#N/A</v>
      </c>
      <c r="AD56" s="6" t="str">
        <f t="shared" si="19"/>
        <v/>
      </c>
      <c r="AE56" s="6">
        <f t="shared" si="20"/>
        <v>1</v>
      </c>
      <c r="AF56" s="6" t="e">
        <f t="shared" si="8"/>
        <v>#N/A</v>
      </c>
      <c r="AG56" s="6" t="e">
        <f t="shared" si="9"/>
        <v>#N/A</v>
      </c>
      <c r="AH56" s="6" t="e">
        <f t="shared" si="10"/>
        <v>#N/A</v>
      </c>
      <c r="AI56" s="6" t="e">
        <f t="shared" si="11"/>
        <v>#N/A</v>
      </c>
      <c r="AJ56" s="7" t="str">
        <f t="shared" si="12"/>
        <v xml:space="preserve"> </v>
      </c>
      <c r="AK56" s="6" t="e">
        <f t="shared" si="13"/>
        <v>#N/A</v>
      </c>
      <c r="AL56" s="6"/>
      <c r="AM56" s="6"/>
      <c r="AN56" s="6"/>
      <c r="AO56" s="6"/>
      <c r="AP56" s="6"/>
      <c r="AQ56" s="6"/>
      <c r="AR56" s="6"/>
      <c r="AS56" s="6"/>
      <c r="AT56" s="6">
        <f t="shared" si="14"/>
        <v>0</v>
      </c>
      <c r="AU56" s="6"/>
      <c r="AV56" s="6" t="str">
        <f t="shared" si="21"/>
        <v/>
      </c>
      <c r="AW56" s="6" t="str">
        <f t="shared" si="22"/>
        <v/>
      </c>
      <c r="AX56" s="6" t="str">
        <f t="shared" si="23"/>
        <v/>
      </c>
      <c r="AY56" s="55"/>
      <c r="BE56" s="177" t="s">
        <v>971</v>
      </c>
      <c r="CK56" s="1">
        <v>61</v>
      </c>
      <c r="CS56" s="275" t="str">
        <f t="shared" si="24"/>
        <v/>
      </c>
      <c r="CT56" s="356" t="str">
        <f t="shared" si="17"/>
        <v/>
      </c>
    </row>
    <row r="57" spans="1:98" s="1" customFormat="1" ht="13.5" customHeight="1" x14ac:dyDescent="0.2">
      <c r="A57" s="17">
        <v>42</v>
      </c>
      <c r="B57" s="358"/>
      <c r="C57" s="358"/>
      <c r="D57" s="358"/>
      <c r="E57" s="358"/>
      <c r="F57" s="358"/>
      <c r="G57" s="358"/>
      <c r="H57" s="358"/>
      <c r="I57" s="358"/>
      <c r="J57" s="358"/>
      <c r="K57" s="358"/>
      <c r="L57" s="362"/>
      <c r="M57" s="358"/>
      <c r="N57" s="64"/>
      <c r="O57" s="65"/>
      <c r="P57" s="60"/>
      <c r="Q57" s="60"/>
      <c r="R57" s="91"/>
      <c r="S57" s="91"/>
      <c r="T57" s="92"/>
      <c r="U57" s="93"/>
      <c r="V57" s="94"/>
      <c r="W57" s="94"/>
      <c r="X57" s="95"/>
      <c r="Y57" s="24"/>
      <c r="Z57" s="21" t="str">
        <f t="shared" si="18"/>
        <v/>
      </c>
      <c r="AA57" s="6" t="e">
        <f t="shared" si="5"/>
        <v>#N/A</v>
      </c>
      <c r="AB57" s="6" t="e">
        <f t="shared" si="6"/>
        <v>#N/A</v>
      </c>
      <c r="AC57" s="6" t="e">
        <f t="shared" si="7"/>
        <v>#N/A</v>
      </c>
      <c r="AD57" s="6" t="str">
        <f t="shared" si="19"/>
        <v/>
      </c>
      <c r="AE57" s="6">
        <f t="shared" si="20"/>
        <v>1</v>
      </c>
      <c r="AF57" s="6" t="e">
        <f t="shared" si="8"/>
        <v>#N/A</v>
      </c>
      <c r="AG57" s="6" t="e">
        <f t="shared" si="9"/>
        <v>#N/A</v>
      </c>
      <c r="AH57" s="6" t="e">
        <f t="shared" si="10"/>
        <v>#N/A</v>
      </c>
      <c r="AI57" s="6" t="e">
        <f t="shared" si="11"/>
        <v>#N/A</v>
      </c>
      <c r="AJ57" s="7" t="str">
        <f t="shared" si="12"/>
        <v xml:space="preserve"> </v>
      </c>
      <c r="AK57" s="6" t="e">
        <f t="shared" si="13"/>
        <v>#N/A</v>
      </c>
      <c r="AL57" s="6"/>
      <c r="AM57" s="6"/>
      <c r="AN57" s="6"/>
      <c r="AO57" s="6"/>
      <c r="AP57" s="6"/>
      <c r="AQ57" s="6"/>
      <c r="AR57" s="6"/>
      <c r="AS57" s="6"/>
      <c r="AT57" s="6">
        <f t="shared" si="14"/>
        <v>0</v>
      </c>
      <c r="AU57" s="6"/>
      <c r="AV57" s="6" t="str">
        <f t="shared" si="21"/>
        <v/>
      </c>
      <c r="AW57" s="6" t="str">
        <f t="shared" si="22"/>
        <v/>
      </c>
      <c r="AX57" s="6" t="str">
        <f t="shared" si="23"/>
        <v/>
      </c>
      <c r="AY57" s="55"/>
      <c r="BE57" s="177" t="s">
        <v>973</v>
      </c>
      <c r="CK57" s="1">
        <v>62</v>
      </c>
      <c r="CS57" s="275" t="str">
        <f t="shared" si="24"/>
        <v/>
      </c>
      <c r="CT57" s="356" t="str">
        <f t="shared" si="17"/>
        <v/>
      </c>
    </row>
    <row r="58" spans="1:98" s="1" customFormat="1" ht="13.5" customHeight="1" x14ac:dyDescent="0.2">
      <c r="A58" s="17">
        <v>43</v>
      </c>
      <c r="B58" s="358"/>
      <c r="C58" s="358"/>
      <c r="D58" s="358"/>
      <c r="E58" s="358"/>
      <c r="F58" s="358"/>
      <c r="G58" s="358"/>
      <c r="H58" s="358"/>
      <c r="I58" s="358"/>
      <c r="J58" s="358"/>
      <c r="K58" s="358"/>
      <c r="L58" s="362"/>
      <c r="M58" s="358"/>
      <c r="N58" s="64"/>
      <c r="O58" s="65"/>
      <c r="P58" s="60"/>
      <c r="Q58" s="60"/>
      <c r="R58" s="91"/>
      <c r="S58" s="91"/>
      <c r="T58" s="92"/>
      <c r="U58" s="93"/>
      <c r="V58" s="94"/>
      <c r="W58" s="94"/>
      <c r="X58" s="95"/>
      <c r="Y58" s="24"/>
      <c r="Z58" s="21" t="str">
        <f t="shared" si="18"/>
        <v/>
      </c>
      <c r="AA58" s="6" t="e">
        <f t="shared" si="5"/>
        <v>#N/A</v>
      </c>
      <c r="AB58" s="6" t="e">
        <f t="shared" si="6"/>
        <v>#N/A</v>
      </c>
      <c r="AC58" s="6" t="e">
        <f t="shared" si="7"/>
        <v>#N/A</v>
      </c>
      <c r="AD58" s="6" t="str">
        <f t="shared" si="19"/>
        <v/>
      </c>
      <c r="AE58" s="6">
        <f t="shared" si="20"/>
        <v>1</v>
      </c>
      <c r="AF58" s="6" t="e">
        <f t="shared" si="8"/>
        <v>#N/A</v>
      </c>
      <c r="AG58" s="6" t="e">
        <f t="shared" si="9"/>
        <v>#N/A</v>
      </c>
      <c r="AH58" s="6" t="e">
        <f t="shared" si="10"/>
        <v>#N/A</v>
      </c>
      <c r="AI58" s="6" t="e">
        <f t="shared" si="11"/>
        <v>#N/A</v>
      </c>
      <c r="AJ58" s="7" t="str">
        <f t="shared" si="12"/>
        <v xml:space="preserve"> </v>
      </c>
      <c r="AK58" s="6" t="e">
        <f t="shared" si="13"/>
        <v>#N/A</v>
      </c>
      <c r="AL58" s="6"/>
      <c r="AM58" s="6"/>
      <c r="AN58" s="6"/>
      <c r="AO58" s="6"/>
      <c r="AP58" s="6"/>
      <c r="AQ58" s="6"/>
      <c r="AR58" s="6"/>
      <c r="AS58" s="6"/>
      <c r="AT58" s="6">
        <f t="shared" si="14"/>
        <v>0</v>
      </c>
      <c r="AU58" s="6"/>
      <c r="AV58" s="6" t="str">
        <f t="shared" si="21"/>
        <v/>
      </c>
      <c r="AW58" s="6" t="str">
        <f t="shared" si="22"/>
        <v/>
      </c>
      <c r="AX58" s="6" t="str">
        <f t="shared" si="23"/>
        <v/>
      </c>
      <c r="AY58" s="55"/>
      <c r="BE58" s="177" t="s">
        <v>975</v>
      </c>
      <c r="CK58" s="1">
        <v>63</v>
      </c>
      <c r="CS58" s="275" t="str">
        <f t="shared" si="24"/>
        <v/>
      </c>
      <c r="CT58" s="356" t="str">
        <f t="shared" si="17"/>
        <v/>
      </c>
    </row>
    <row r="59" spans="1:98" s="1" customFormat="1" ht="13.5" customHeight="1" x14ac:dyDescent="0.2">
      <c r="A59" s="17">
        <v>44</v>
      </c>
      <c r="B59" s="358"/>
      <c r="C59" s="358"/>
      <c r="D59" s="358"/>
      <c r="E59" s="358"/>
      <c r="F59" s="358"/>
      <c r="G59" s="358"/>
      <c r="H59" s="358"/>
      <c r="I59" s="358"/>
      <c r="J59" s="358"/>
      <c r="K59" s="358"/>
      <c r="L59" s="362"/>
      <c r="M59" s="358"/>
      <c r="N59" s="64"/>
      <c r="O59" s="65"/>
      <c r="P59" s="60"/>
      <c r="Q59" s="60"/>
      <c r="R59" s="91"/>
      <c r="S59" s="91"/>
      <c r="T59" s="92"/>
      <c r="U59" s="93"/>
      <c r="V59" s="94"/>
      <c r="W59" s="94"/>
      <c r="X59" s="95"/>
      <c r="Y59" s="24"/>
      <c r="Z59" s="21" t="str">
        <f t="shared" si="18"/>
        <v/>
      </c>
      <c r="AA59" s="6" t="e">
        <f t="shared" si="5"/>
        <v>#N/A</v>
      </c>
      <c r="AB59" s="6" t="e">
        <f t="shared" si="6"/>
        <v>#N/A</v>
      </c>
      <c r="AC59" s="6" t="e">
        <f t="shared" si="7"/>
        <v>#N/A</v>
      </c>
      <c r="AD59" s="6" t="str">
        <f t="shared" si="19"/>
        <v/>
      </c>
      <c r="AE59" s="6">
        <f t="shared" si="20"/>
        <v>1</v>
      </c>
      <c r="AF59" s="6" t="e">
        <f t="shared" si="8"/>
        <v>#N/A</v>
      </c>
      <c r="AG59" s="6" t="e">
        <f t="shared" si="9"/>
        <v>#N/A</v>
      </c>
      <c r="AH59" s="6" t="e">
        <f t="shared" si="10"/>
        <v>#N/A</v>
      </c>
      <c r="AI59" s="6" t="e">
        <f t="shared" si="11"/>
        <v>#N/A</v>
      </c>
      <c r="AJ59" s="7" t="str">
        <f t="shared" si="12"/>
        <v xml:space="preserve"> </v>
      </c>
      <c r="AK59" s="6" t="e">
        <f t="shared" si="13"/>
        <v>#N/A</v>
      </c>
      <c r="AL59" s="6"/>
      <c r="AM59" s="6"/>
      <c r="AN59" s="6"/>
      <c r="AO59" s="6"/>
      <c r="AP59" s="6"/>
      <c r="AQ59" s="6"/>
      <c r="AR59" s="6"/>
      <c r="AS59" s="6"/>
      <c r="AT59" s="6">
        <f t="shared" si="14"/>
        <v>0</v>
      </c>
      <c r="AU59" s="6"/>
      <c r="AV59" s="6" t="str">
        <f t="shared" si="21"/>
        <v/>
      </c>
      <c r="AW59" s="6" t="str">
        <f t="shared" si="22"/>
        <v/>
      </c>
      <c r="AX59" s="6" t="str">
        <f t="shared" si="23"/>
        <v/>
      </c>
      <c r="AY59" s="55"/>
      <c r="BE59" s="177" t="s">
        <v>1289</v>
      </c>
      <c r="CK59" s="1">
        <v>64</v>
      </c>
      <c r="CS59" s="275" t="str">
        <f t="shared" si="24"/>
        <v/>
      </c>
      <c r="CT59" s="356" t="str">
        <f t="shared" si="17"/>
        <v/>
      </c>
    </row>
    <row r="60" spans="1:98" s="1" customFormat="1" ht="13.5" customHeight="1" x14ac:dyDescent="0.2">
      <c r="A60" s="17">
        <v>45</v>
      </c>
      <c r="B60" s="358"/>
      <c r="C60" s="358"/>
      <c r="D60" s="358"/>
      <c r="E60" s="358"/>
      <c r="F60" s="358"/>
      <c r="G60" s="358"/>
      <c r="H60" s="358"/>
      <c r="I60" s="358"/>
      <c r="J60" s="358"/>
      <c r="K60" s="358"/>
      <c r="L60" s="362"/>
      <c r="M60" s="358"/>
      <c r="N60" s="64"/>
      <c r="O60" s="65"/>
      <c r="P60" s="60"/>
      <c r="Q60" s="60"/>
      <c r="R60" s="91"/>
      <c r="S60" s="91"/>
      <c r="T60" s="92"/>
      <c r="U60" s="93"/>
      <c r="V60" s="94"/>
      <c r="W60" s="94"/>
      <c r="X60" s="95"/>
      <c r="Y60" s="24"/>
      <c r="Z60" s="21" t="str">
        <f t="shared" si="18"/>
        <v/>
      </c>
      <c r="AA60" s="6" t="e">
        <f t="shared" si="5"/>
        <v>#N/A</v>
      </c>
      <c r="AB60" s="6" t="e">
        <f t="shared" si="6"/>
        <v>#N/A</v>
      </c>
      <c r="AC60" s="6" t="e">
        <f t="shared" si="7"/>
        <v>#N/A</v>
      </c>
      <c r="AD60" s="6" t="str">
        <f t="shared" si="19"/>
        <v/>
      </c>
      <c r="AE60" s="6">
        <f t="shared" si="20"/>
        <v>1</v>
      </c>
      <c r="AF60" s="6" t="e">
        <f t="shared" si="8"/>
        <v>#N/A</v>
      </c>
      <c r="AG60" s="6" t="e">
        <f t="shared" si="9"/>
        <v>#N/A</v>
      </c>
      <c r="AH60" s="6" t="e">
        <f t="shared" si="10"/>
        <v>#N/A</v>
      </c>
      <c r="AI60" s="6" t="e">
        <f t="shared" si="11"/>
        <v>#N/A</v>
      </c>
      <c r="AJ60" s="7" t="str">
        <f t="shared" si="12"/>
        <v xml:space="preserve"> </v>
      </c>
      <c r="AK60" s="6" t="e">
        <f t="shared" si="13"/>
        <v>#N/A</v>
      </c>
      <c r="AL60" s="6"/>
      <c r="AM60" s="6"/>
      <c r="AN60" s="6"/>
      <c r="AO60" s="6"/>
      <c r="AP60" s="6"/>
      <c r="AQ60" s="6"/>
      <c r="AR60" s="6"/>
      <c r="AS60" s="6"/>
      <c r="AT60" s="6">
        <f t="shared" si="14"/>
        <v>0</v>
      </c>
      <c r="AU60" s="6"/>
      <c r="AV60" s="6" t="str">
        <f t="shared" si="21"/>
        <v/>
      </c>
      <c r="AW60" s="6" t="str">
        <f t="shared" si="22"/>
        <v/>
      </c>
      <c r="AX60" s="6" t="str">
        <f t="shared" si="23"/>
        <v/>
      </c>
      <c r="AY60" s="55"/>
      <c r="BE60" s="177" t="s">
        <v>1290</v>
      </c>
      <c r="CS60" s="275" t="str">
        <f t="shared" si="24"/>
        <v/>
      </c>
      <c r="CT60" s="356" t="str">
        <f t="shared" si="17"/>
        <v/>
      </c>
    </row>
    <row r="61" spans="1:98" s="1" customFormat="1" ht="13.5" customHeight="1" x14ac:dyDescent="0.2">
      <c r="A61" s="17">
        <v>46</v>
      </c>
      <c r="B61" s="358"/>
      <c r="C61" s="358"/>
      <c r="D61" s="358"/>
      <c r="E61" s="358"/>
      <c r="F61" s="358"/>
      <c r="G61" s="358"/>
      <c r="H61" s="358"/>
      <c r="I61" s="358"/>
      <c r="J61" s="358"/>
      <c r="K61" s="358"/>
      <c r="L61" s="362"/>
      <c r="M61" s="358"/>
      <c r="N61" s="64"/>
      <c r="O61" s="65"/>
      <c r="P61" s="60"/>
      <c r="Q61" s="60"/>
      <c r="R61" s="91"/>
      <c r="S61" s="91"/>
      <c r="T61" s="92"/>
      <c r="U61" s="93"/>
      <c r="V61" s="94"/>
      <c r="W61" s="94"/>
      <c r="X61" s="95"/>
      <c r="Y61" s="24"/>
      <c r="Z61" s="21" t="str">
        <f t="shared" si="18"/>
        <v/>
      </c>
      <c r="AA61" s="6" t="e">
        <f t="shared" si="5"/>
        <v>#N/A</v>
      </c>
      <c r="AB61" s="6" t="e">
        <f t="shared" si="6"/>
        <v>#N/A</v>
      </c>
      <c r="AC61" s="6" t="e">
        <f t="shared" si="7"/>
        <v>#N/A</v>
      </c>
      <c r="AD61" s="6" t="str">
        <f t="shared" si="19"/>
        <v/>
      </c>
      <c r="AE61" s="6">
        <f t="shared" si="20"/>
        <v>1</v>
      </c>
      <c r="AF61" s="6" t="e">
        <f t="shared" si="8"/>
        <v>#N/A</v>
      </c>
      <c r="AG61" s="6" t="e">
        <f t="shared" si="9"/>
        <v>#N/A</v>
      </c>
      <c r="AH61" s="6" t="e">
        <f t="shared" si="10"/>
        <v>#N/A</v>
      </c>
      <c r="AI61" s="6" t="e">
        <f t="shared" si="11"/>
        <v>#N/A</v>
      </c>
      <c r="AJ61" s="7" t="str">
        <f t="shared" si="12"/>
        <v xml:space="preserve"> </v>
      </c>
      <c r="AK61" s="6" t="e">
        <f t="shared" si="13"/>
        <v>#N/A</v>
      </c>
      <c r="AL61" s="6"/>
      <c r="AM61" s="6"/>
      <c r="AN61" s="6"/>
      <c r="AO61" s="6"/>
      <c r="AP61" s="6"/>
      <c r="AQ61" s="6"/>
      <c r="AR61" s="6"/>
      <c r="AS61" s="6"/>
      <c r="AT61" s="6">
        <f t="shared" si="14"/>
        <v>0</v>
      </c>
      <c r="AU61" s="6"/>
      <c r="AV61" s="6" t="str">
        <f t="shared" si="21"/>
        <v/>
      </c>
      <c r="AW61" s="6" t="str">
        <f t="shared" si="22"/>
        <v/>
      </c>
      <c r="AX61" s="6" t="str">
        <f t="shared" si="23"/>
        <v/>
      </c>
      <c r="AY61" s="55"/>
      <c r="BE61" s="177" t="s">
        <v>1291</v>
      </c>
      <c r="CS61" s="275" t="str">
        <f t="shared" si="24"/>
        <v/>
      </c>
      <c r="CT61" s="356" t="str">
        <f t="shared" si="17"/>
        <v/>
      </c>
    </row>
    <row r="62" spans="1:98" s="1" customFormat="1" ht="13.5" customHeight="1" x14ac:dyDescent="0.2">
      <c r="A62" s="17">
        <v>47</v>
      </c>
      <c r="B62" s="358"/>
      <c r="C62" s="358"/>
      <c r="D62" s="358"/>
      <c r="E62" s="358"/>
      <c r="F62" s="358"/>
      <c r="G62" s="358"/>
      <c r="H62" s="358"/>
      <c r="I62" s="358"/>
      <c r="J62" s="358"/>
      <c r="K62" s="358"/>
      <c r="L62" s="362"/>
      <c r="M62" s="358"/>
      <c r="N62" s="64"/>
      <c r="O62" s="65"/>
      <c r="P62" s="60"/>
      <c r="Q62" s="60"/>
      <c r="R62" s="91"/>
      <c r="S62" s="91"/>
      <c r="T62" s="92"/>
      <c r="U62" s="93"/>
      <c r="V62" s="94"/>
      <c r="W62" s="94"/>
      <c r="X62" s="95"/>
      <c r="Y62" s="24"/>
      <c r="Z62" s="21" t="str">
        <f t="shared" si="18"/>
        <v/>
      </c>
      <c r="AA62" s="6" t="e">
        <f t="shared" si="5"/>
        <v>#N/A</v>
      </c>
      <c r="AB62" s="6" t="e">
        <f t="shared" si="6"/>
        <v>#N/A</v>
      </c>
      <c r="AC62" s="6" t="e">
        <f t="shared" si="7"/>
        <v>#N/A</v>
      </c>
      <c r="AD62" s="6" t="str">
        <f t="shared" si="19"/>
        <v/>
      </c>
      <c r="AE62" s="6">
        <f t="shared" si="20"/>
        <v>1</v>
      </c>
      <c r="AF62" s="6" t="e">
        <f t="shared" si="8"/>
        <v>#N/A</v>
      </c>
      <c r="AG62" s="6" t="e">
        <f t="shared" si="9"/>
        <v>#N/A</v>
      </c>
      <c r="AH62" s="6" t="e">
        <f t="shared" si="10"/>
        <v>#N/A</v>
      </c>
      <c r="AI62" s="6" t="e">
        <f t="shared" si="11"/>
        <v>#N/A</v>
      </c>
      <c r="AJ62" s="7" t="str">
        <f t="shared" si="12"/>
        <v xml:space="preserve"> </v>
      </c>
      <c r="AK62" s="6" t="e">
        <f t="shared" si="13"/>
        <v>#N/A</v>
      </c>
      <c r="AL62" s="6"/>
      <c r="AM62" s="6"/>
      <c r="AN62" s="6"/>
      <c r="AO62" s="6"/>
      <c r="AP62" s="6"/>
      <c r="AQ62" s="6"/>
      <c r="AR62" s="6"/>
      <c r="AS62" s="6"/>
      <c r="AT62" s="6">
        <f t="shared" si="14"/>
        <v>0</v>
      </c>
      <c r="AU62" s="6"/>
      <c r="AV62" s="6" t="str">
        <f t="shared" si="21"/>
        <v/>
      </c>
      <c r="AW62" s="6" t="str">
        <f t="shared" si="22"/>
        <v/>
      </c>
      <c r="AX62" s="6" t="str">
        <f t="shared" si="23"/>
        <v/>
      </c>
      <c r="AY62" s="55"/>
      <c r="BE62" s="177" t="s">
        <v>545</v>
      </c>
      <c r="CS62" s="275" t="str">
        <f t="shared" si="24"/>
        <v/>
      </c>
      <c r="CT62" s="356" t="str">
        <f t="shared" si="17"/>
        <v/>
      </c>
    </row>
    <row r="63" spans="1:98" s="1" customFormat="1" ht="13.5" customHeight="1" x14ac:dyDescent="0.2">
      <c r="A63" s="17">
        <v>48</v>
      </c>
      <c r="B63" s="358"/>
      <c r="C63" s="358"/>
      <c r="D63" s="358"/>
      <c r="E63" s="358"/>
      <c r="F63" s="358"/>
      <c r="G63" s="358"/>
      <c r="H63" s="358"/>
      <c r="I63" s="358"/>
      <c r="J63" s="358"/>
      <c r="K63" s="358"/>
      <c r="L63" s="362"/>
      <c r="M63" s="358"/>
      <c r="N63" s="64"/>
      <c r="O63" s="65"/>
      <c r="P63" s="60"/>
      <c r="Q63" s="60"/>
      <c r="R63" s="91"/>
      <c r="S63" s="91"/>
      <c r="T63" s="92"/>
      <c r="U63" s="93"/>
      <c r="V63" s="94"/>
      <c r="W63" s="94"/>
      <c r="X63" s="95"/>
      <c r="Y63" s="24"/>
      <c r="Z63" s="21" t="str">
        <f t="shared" si="18"/>
        <v/>
      </c>
      <c r="AA63" s="6" t="e">
        <f t="shared" si="5"/>
        <v>#N/A</v>
      </c>
      <c r="AB63" s="6" t="e">
        <f t="shared" si="6"/>
        <v>#N/A</v>
      </c>
      <c r="AC63" s="6" t="e">
        <f t="shared" si="7"/>
        <v>#N/A</v>
      </c>
      <c r="AD63" s="6" t="str">
        <f t="shared" si="19"/>
        <v/>
      </c>
      <c r="AE63" s="6">
        <f t="shared" si="20"/>
        <v>1</v>
      </c>
      <c r="AF63" s="6" t="e">
        <f t="shared" si="8"/>
        <v>#N/A</v>
      </c>
      <c r="AG63" s="6" t="e">
        <f t="shared" si="9"/>
        <v>#N/A</v>
      </c>
      <c r="AH63" s="6" t="e">
        <f t="shared" si="10"/>
        <v>#N/A</v>
      </c>
      <c r="AI63" s="6" t="e">
        <f t="shared" si="11"/>
        <v>#N/A</v>
      </c>
      <c r="AJ63" s="7" t="str">
        <f t="shared" si="12"/>
        <v xml:space="preserve"> </v>
      </c>
      <c r="AK63" s="6" t="e">
        <f t="shared" si="13"/>
        <v>#N/A</v>
      </c>
      <c r="AL63" s="6"/>
      <c r="AM63" s="6"/>
      <c r="AN63" s="6"/>
      <c r="AO63" s="6"/>
      <c r="AP63" s="6"/>
      <c r="AQ63" s="6"/>
      <c r="AR63" s="6"/>
      <c r="AS63" s="6"/>
      <c r="AT63" s="6">
        <f t="shared" si="14"/>
        <v>0</v>
      </c>
      <c r="AU63" s="6"/>
      <c r="AV63" s="6" t="str">
        <f t="shared" si="21"/>
        <v/>
      </c>
      <c r="AW63" s="6" t="str">
        <f t="shared" si="22"/>
        <v/>
      </c>
      <c r="AX63" s="6" t="str">
        <f t="shared" si="23"/>
        <v/>
      </c>
      <c r="AY63" s="55"/>
      <c r="BE63" s="177" t="s">
        <v>129</v>
      </c>
      <c r="CS63" s="275" t="str">
        <f t="shared" si="24"/>
        <v/>
      </c>
      <c r="CT63" s="356" t="str">
        <f t="shared" si="17"/>
        <v/>
      </c>
    </row>
    <row r="64" spans="1:98" s="1" customFormat="1" ht="13.5" customHeight="1" x14ac:dyDescent="0.2">
      <c r="A64" s="17">
        <v>49</v>
      </c>
      <c r="B64" s="358"/>
      <c r="C64" s="358"/>
      <c r="D64" s="358"/>
      <c r="E64" s="358"/>
      <c r="F64" s="358"/>
      <c r="G64" s="358"/>
      <c r="H64" s="358"/>
      <c r="I64" s="358"/>
      <c r="J64" s="358"/>
      <c r="K64" s="358"/>
      <c r="L64" s="362"/>
      <c r="M64" s="358"/>
      <c r="N64" s="64"/>
      <c r="O64" s="65"/>
      <c r="P64" s="60"/>
      <c r="Q64" s="60"/>
      <c r="R64" s="91"/>
      <c r="S64" s="91"/>
      <c r="T64" s="92"/>
      <c r="U64" s="93"/>
      <c r="V64" s="94"/>
      <c r="W64" s="94"/>
      <c r="X64" s="95"/>
      <c r="Y64" s="24"/>
      <c r="Z64" s="21" t="str">
        <f t="shared" si="18"/>
        <v/>
      </c>
      <c r="AA64" s="6" t="e">
        <f t="shared" si="5"/>
        <v>#N/A</v>
      </c>
      <c r="AB64" s="6" t="e">
        <f t="shared" si="6"/>
        <v>#N/A</v>
      </c>
      <c r="AC64" s="6" t="e">
        <f t="shared" si="7"/>
        <v>#N/A</v>
      </c>
      <c r="AD64" s="6" t="str">
        <f t="shared" si="19"/>
        <v/>
      </c>
      <c r="AE64" s="6">
        <f t="shared" si="20"/>
        <v>1</v>
      </c>
      <c r="AF64" s="6" t="e">
        <f t="shared" si="8"/>
        <v>#N/A</v>
      </c>
      <c r="AG64" s="6" t="e">
        <f t="shared" si="9"/>
        <v>#N/A</v>
      </c>
      <c r="AH64" s="6" t="e">
        <f t="shared" si="10"/>
        <v>#N/A</v>
      </c>
      <c r="AI64" s="6" t="e">
        <f t="shared" si="11"/>
        <v>#N/A</v>
      </c>
      <c r="AJ64" s="7" t="str">
        <f t="shared" si="12"/>
        <v xml:space="preserve"> </v>
      </c>
      <c r="AK64" s="6" t="e">
        <f t="shared" si="13"/>
        <v>#N/A</v>
      </c>
      <c r="AL64" s="6"/>
      <c r="AM64" s="6"/>
      <c r="AN64" s="6"/>
      <c r="AO64" s="6"/>
      <c r="AP64" s="6"/>
      <c r="AQ64" s="6"/>
      <c r="AR64" s="6"/>
      <c r="AS64" s="6"/>
      <c r="AT64" s="6">
        <f t="shared" si="14"/>
        <v>0</v>
      </c>
      <c r="AU64" s="6"/>
      <c r="AV64" s="6" t="str">
        <f t="shared" si="21"/>
        <v/>
      </c>
      <c r="AW64" s="6" t="str">
        <f t="shared" si="22"/>
        <v/>
      </c>
      <c r="AX64" s="6" t="str">
        <f t="shared" si="23"/>
        <v/>
      </c>
      <c r="AY64" s="55"/>
      <c r="BE64" s="176" t="s">
        <v>130</v>
      </c>
      <c r="CS64" s="275" t="str">
        <f t="shared" si="24"/>
        <v/>
      </c>
      <c r="CT64" s="356" t="str">
        <f t="shared" si="17"/>
        <v/>
      </c>
    </row>
    <row r="65" spans="1:98" s="1" customFormat="1" ht="13.5" customHeight="1" x14ac:dyDescent="0.2">
      <c r="A65" s="17">
        <v>50</v>
      </c>
      <c r="B65" s="358"/>
      <c r="C65" s="358"/>
      <c r="D65" s="358"/>
      <c r="E65" s="358"/>
      <c r="F65" s="358"/>
      <c r="G65" s="358"/>
      <c r="H65" s="358"/>
      <c r="I65" s="358"/>
      <c r="J65" s="358"/>
      <c r="K65" s="358"/>
      <c r="L65" s="362"/>
      <c r="M65" s="358"/>
      <c r="N65" s="64"/>
      <c r="O65" s="65"/>
      <c r="P65" s="60"/>
      <c r="Q65" s="60"/>
      <c r="R65" s="91"/>
      <c r="S65" s="91"/>
      <c r="T65" s="92"/>
      <c r="U65" s="93"/>
      <c r="V65" s="94"/>
      <c r="W65" s="94"/>
      <c r="X65" s="95"/>
      <c r="Y65" s="24"/>
      <c r="Z65" s="21" t="str">
        <f t="shared" ref="Z65:Z128" si="25">IF(ISBLANK(J65)=TRUE,"",IF(OR(ISBLANK(B65)=TRUE),1,""))</f>
        <v/>
      </c>
      <c r="AA65" s="6" t="e">
        <f t="shared" ref="AA65:AA128" si="26">VLOOKUP(J65,$AZ$17:$BC$23,2,FALSE)</f>
        <v>#N/A</v>
      </c>
      <c r="AB65" s="6" t="e">
        <f t="shared" ref="AB65:AB128" si="27">VLOOKUP(J65,$AZ$17:$BC$23,3,FALSE)</f>
        <v>#N/A</v>
      </c>
      <c r="AC65" s="6" t="e">
        <f t="shared" ref="AC65:AC128" si="28">VLOOKUP(J65,$AZ$17:$BC$23,4,FALSE)</f>
        <v>#N/A</v>
      </c>
      <c r="AD65" s="6" t="str">
        <f t="shared" ref="AD65:AD128" si="29">IF(ISERROR(SEARCH("-",K65,1))=TRUE,ASC(UPPER(K65)),ASC(UPPER(LEFT(K65,SEARCH("-",K65,1)-1))))</f>
        <v/>
      </c>
      <c r="AE65" s="6">
        <f t="shared" ref="AE65:AE128" si="30">IF(L65&gt;3500,L65/1000,1)</f>
        <v>1</v>
      </c>
      <c r="AF65" s="6" t="e">
        <f t="shared" si="8"/>
        <v>#N/A</v>
      </c>
      <c r="AG65" s="6" t="e">
        <f t="shared" si="9"/>
        <v>#N/A</v>
      </c>
      <c r="AH65" s="6" t="e">
        <f t="shared" si="10"/>
        <v>#N/A</v>
      </c>
      <c r="AI65" s="6" t="e">
        <f t="shared" si="11"/>
        <v>#N/A</v>
      </c>
      <c r="AJ65" s="7" t="str">
        <f t="shared" si="12"/>
        <v xml:space="preserve"> </v>
      </c>
      <c r="AK65" s="6" t="e">
        <f t="shared" si="13"/>
        <v>#N/A</v>
      </c>
      <c r="AL65" s="6"/>
      <c r="AM65" s="6"/>
      <c r="AN65" s="6"/>
      <c r="AO65" s="6"/>
      <c r="AP65" s="6"/>
      <c r="AQ65" s="6"/>
      <c r="AR65" s="6"/>
      <c r="AS65" s="6"/>
      <c r="AT65" s="6">
        <f t="shared" si="14"/>
        <v>0</v>
      </c>
      <c r="AU65" s="6"/>
      <c r="AV65" s="6" t="str">
        <f t="shared" ref="AV65:AV128" si="31">IF(J65="","",VLOOKUP(J65,$AZ$17:$BD$25,5,FALSE))</f>
        <v/>
      </c>
      <c r="AW65" s="6" t="str">
        <f t="shared" ref="AW65:AW128" si="32">IF(D65="","",VLOOKUP(CONCATENATE("A",LEFT(D65)),$BS$17:$BT$26,2,FALSE))</f>
        <v/>
      </c>
      <c r="AX65" s="6" t="str">
        <f t="shared" ref="AX65:AX128" si="33">IF(AV65=AW65,"",1)</f>
        <v/>
      </c>
      <c r="AY65" s="55"/>
      <c r="BE65" s="176" t="s">
        <v>131</v>
      </c>
      <c r="CS65" s="275" t="str">
        <f t="shared" si="24"/>
        <v/>
      </c>
      <c r="CT65" s="356" t="str">
        <f t="shared" si="17"/>
        <v/>
      </c>
    </row>
    <row r="66" spans="1:98" s="1" customFormat="1" ht="13.5" customHeight="1" x14ac:dyDescent="0.2">
      <c r="A66" s="17">
        <v>51</v>
      </c>
      <c r="B66" s="358"/>
      <c r="C66" s="358"/>
      <c r="D66" s="358"/>
      <c r="E66" s="358"/>
      <c r="F66" s="358"/>
      <c r="G66" s="358"/>
      <c r="H66" s="358"/>
      <c r="I66" s="358"/>
      <c r="J66" s="358"/>
      <c r="K66" s="358"/>
      <c r="L66" s="362"/>
      <c r="M66" s="358"/>
      <c r="N66" s="64"/>
      <c r="O66" s="65"/>
      <c r="P66" s="60"/>
      <c r="Q66" s="60"/>
      <c r="R66" s="91"/>
      <c r="S66" s="91"/>
      <c r="T66" s="92"/>
      <c r="U66" s="93"/>
      <c r="V66" s="94"/>
      <c r="W66" s="94"/>
      <c r="X66" s="95"/>
      <c r="Y66" s="24"/>
      <c r="Z66" s="21" t="str">
        <f t="shared" si="25"/>
        <v/>
      </c>
      <c r="AA66" s="6" t="e">
        <f t="shared" si="26"/>
        <v>#N/A</v>
      </c>
      <c r="AB66" s="6" t="e">
        <f t="shared" si="27"/>
        <v>#N/A</v>
      </c>
      <c r="AC66" s="6" t="e">
        <f t="shared" si="28"/>
        <v>#N/A</v>
      </c>
      <c r="AD66" s="6" t="str">
        <f t="shared" si="29"/>
        <v/>
      </c>
      <c r="AE66" s="6">
        <f t="shared" si="30"/>
        <v>1</v>
      </c>
      <c r="AF66" s="6" t="e">
        <f t="shared" si="8"/>
        <v>#N/A</v>
      </c>
      <c r="AG66" s="6" t="e">
        <f t="shared" si="9"/>
        <v>#N/A</v>
      </c>
      <c r="AH66" s="6" t="e">
        <f t="shared" si="10"/>
        <v>#N/A</v>
      </c>
      <c r="AI66" s="6" t="e">
        <f t="shared" si="11"/>
        <v>#N/A</v>
      </c>
      <c r="AJ66" s="7" t="str">
        <f t="shared" si="12"/>
        <v xml:space="preserve"> </v>
      </c>
      <c r="AK66" s="6" t="e">
        <f t="shared" si="13"/>
        <v>#N/A</v>
      </c>
      <c r="AL66" s="6"/>
      <c r="AM66" s="6"/>
      <c r="AN66" s="6"/>
      <c r="AO66" s="6"/>
      <c r="AP66" s="6"/>
      <c r="AQ66" s="6"/>
      <c r="AR66" s="6"/>
      <c r="AS66" s="6"/>
      <c r="AT66" s="6">
        <f t="shared" si="14"/>
        <v>0</v>
      </c>
      <c r="AU66" s="6"/>
      <c r="AV66" s="6" t="str">
        <f t="shared" si="31"/>
        <v/>
      </c>
      <c r="AW66" s="6" t="str">
        <f t="shared" si="32"/>
        <v/>
      </c>
      <c r="AX66" s="6" t="str">
        <f t="shared" si="33"/>
        <v/>
      </c>
      <c r="AY66" s="55"/>
      <c r="BE66" s="176" t="s">
        <v>132</v>
      </c>
      <c r="CS66" s="275" t="str">
        <f t="shared" si="24"/>
        <v/>
      </c>
      <c r="CT66" s="356" t="str">
        <f t="shared" si="17"/>
        <v/>
      </c>
    </row>
    <row r="67" spans="1:98" s="1" customFormat="1" ht="13.5" customHeight="1" x14ac:dyDescent="0.2">
      <c r="A67" s="17">
        <v>52</v>
      </c>
      <c r="B67" s="358"/>
      <c r="C67" s="358"/>
      <c r="D67" s="358"/>
      <c r="E67" s="358"/>
      <c r="F67" s="358"/>
      <c r="G67" s="358"/>
      <c r="H67" s="358"/>
      <c r="I67" s="358"/>
      <c r="J67" s="358"/>
      <c r="K67" s="358"/>
      <c r="L67" s="362"/>
      <c r="M67" s="358"/>
      <c r="N67" s="64"/>
      <c r="O67" s="65"/>
      <c r="P67" s="60"/>
      <c r="Q67" s="60"/>
      <c r="R67" s="91"/>
      <c r="S67" s="91"/>
      <c r="T67" s="92"/>
      <c r="U67" s="93"/>
      <c r="V67" s="94"/>
      <c r="W67" s="94"/>
      <c r="X67" s="95"/>
      <c r="Y67" s="24"/>
      <c r="Z67" s="21" t="str">
        <f t="shared" si="25"/>
        <v/>
      </c>
      <c r="AA67" s="6" t="e">
        <f t="shared" si="26"/>
        <v>#N/A</v>
      </c>
      <c r="AB67" s="6" t="e">
        <f t="shared" si="27"/>
        <v>#N/A</v>
      </c>
      <c r="AC67" s="6" t="e">
        <f t="shared" si="28"/>
        <v>#N/A</v>
      </c>
      <c r="AD67" s="6" t="str">
        <f t="shared" si="29"/>
        <v/>
      </c>
      <c r="AE67" s="6">
        <f t="shared" si="30"/>
        <v>1</v>
      </c>
      <c r="AF67" s="6" t="e">
        <f t="shared" si="8"/>
        <v>#N/A</v>
      </c>
      <c r="AG67" s="6" t="e">
        <f t="shared" si="9"/>
        <v>#N/A</v>
      </c>
      <c r="AH67" s="6" t="e">
        <f t="shared" si="10"/>
        <v>#N/A</v>
      </c>
      <c r="AI67" s="6" t="e">
        <f t="shared" si="11"/>
        <v>#N/A</v>
      </c>
      <c r="AJ67" s="7" t="str">
        <f t="shared" si="12"/>
        <v xml:space="preserve"> </v>
      </c>
      <c r="AK67" s="6" t="e">
        <f t="shared" si="13"/>
        <v>#N/A</v>
      </c>
      <c r="AL67" s="6"/>
      <c r="AM67" s="6"/>
      <c r="AN67" s="6"/>
      <c r="AO67" s="6"/>
      <c r="AP67" s="6"/>
      <c r="AQ67" s="6"/>
      <c r="AR67" s="6"/>
      <c r="AS67" s="6"/>
      <c r="AT67" s="6">
        <f t="shared" si="14"/>
        <v>0</v>
      </c>
      <c r="AU67" s="6"/>
      <c r="AV67" s="6" t="str">
        <f t="shared" si="31"/>
        <v/>
      </c>
      <c r="AW67" s="6" t="str">
        <f t="shared" si="32"/>
        <v/>
      </c>
      <c r="AX67" s="6" t="str">
        <f t="shared" si="33"/>
        <v/>
      </c>
      <c r="AY67" s="55"/>
      <c r="BE67" s="176" t="s">
        <v>133</v>
      </c>
      <c r="CS67" s="275" t="str">
        <f t="shared" si="24"/>
        <v/>
      </c>
      <c r="CT67" s="356" t="str">
        <f t="shared" si="17"/>
        <v/>
      </c>
    </row>
    <row r="68" spans="1:98" s="1" customFormat="1" ht="13.5" customHeight="1" x14ac:dyDescent="0.2">
      <c r="A68" s="17">
        <v>53</v>
      </c>
      <c r="B68" s="358"/>
      <c r="C68" s="358"/>
      <c r="D68" s="358"/>
      <c r="E68" s="358"/>
      <c r="F68" s="358"/>
      <c r="G68" s="358"/>
      <c r="H68" s="358"/>
      <c r="I68" s="358"/>
      <c r="J68" s="358"/>
      <c r="K68" s="358"/>
      <c r="L68" s="362"/>
      <c r="M68" s="358"/>
      <c r="N68" s="64"/>
      <c r="O68" s="65"/>
      <c r="P68" s="60"/>
      <c r="Q68" s="60"/>
      <c r="R68" s="91"/>
      <c r="S68" s="91"/>
      <c r="T68" s="92"/>
      <c r="U68" s="93"/>
      <c r="V68" s="94"/>
      <c r="W68" s="94"/>
      <c r="X68" s="95"/>
      <c r="Y68" s="24"/>
      <c r="Z68" s="21" t="str">
        <f t="shared" si="25"/>
        <v/>
      </c>
      <c r="AA68" s="6" t="e">
        <f t="shared" si="26"/>
        <v>#N/A</v>
      </c>
      <c r="AB68" s="6" t="e">
        <f t="shared" si="27"/>
        <v>#N/A</v>
      </c>
      <c r="AC68" s="6" t="e">
        <f t="shared" si="28"/>
        <v>#N/A</v>
      </c>
      <c r="AD68" s="6" t="str">
        <f t="shared" si="29"/>
        <v/>
      </c>
      <c r="AE68" s="6">
        <f t="shared" si="30"/>
        <v>1</v>
      </c>
      <c r="AF68" s="6" t="e">
        <f t="shared" si="8"/>
        <v>#N/A</v>
      </c>
      <c r="AG68" s="6" t="e">
        <f t="shared" si="9"/>
        <v>#N/A</v>
      </c>
      <c r="AH68" s="6" t="e">
        <f t="shared" si="10"/>
        <v>#N/A</v>
      </c>
      <c r="AI68" s="6" t="e">
        <f t="shared" si="11"/>
        <v>#N/A</v>
      </c>
      <c r="AJ68" s="7" t="str">
        <f t="shared" si="12"/>
        <v xml:space="preserve"> </v>
      </c>
      <c r="AK68" s="6" t="e">
        <f t="shared" si="13"/>
        <v>#N/A</v>
      </c>
      <c r="AL68" s="6"/>
      <c r="AM68" s="6"/>
      <c r="AN68" s="6"/>
      <c r="AO68" s="6"/>
      <c r="AP68" s="6"/>
      <c r="AQ68" s="6"/>
      <c r="AR68" s="6"/>
      <c r="AS68" s="6"/>
      <c r="AT68" s="6">
        <f t="shared" si="14"/>
        <v>0</v>
      </c>
      <c r="AU68" s="6"/>
      <c r="AV68" s="6" t="str">
        <f t="shared" si="31"/>
        <v/>
      </c>
      <c r="AW68" s="6" t="str">
        <f t="shared" si="32"/>
        <v/>
      </c>
      <c r="AX68" s="6" t="str">
        <f t="shared" si="33"/>
        <v/>
      </c>
      <c r="AY68" s="55"/>
      <c r="BE68" s="176" t="s">
        <v>134</v>
      </c>
      <c r="CS68" s="275" t="str">
        <f t="shared" si="24"/>
        <v/>
      </c>
      <c r="CT68" s="356" t="str">
        <f t="shared" si="17"/>
        <v/>
      </c>
    </row>
    <row r="69" spans="1:98" s="1" customFormat="1" ht="13.5" customHeight="1" x14ac:dyDescent="0.2">
      <c r="A69" s="17">
        <v>54</v>
      </c>
      <c r="B69" s="358"/>
      <c r="C69" s="358"/>
      <c r="D69" s="358"/>
      <c r="E69" s="358"/>
      <c r="F69" s="358"/>
      <c r="G69" s="358"/>
      <c r="H69" s="358"/>
      <c r="I69" s="358"/>
      <c r="J69" s="358"/>
      <c r="K69" s="358"/>
      <c r="L69" s="362"/>
      <c r="M69" s="358"/>
      <c r="N69" s="64"/>
      <c r="O69" s="65"/>
      <c r="P69" s="60"/>
      <c r="Q69" s="60"/>
      <c r="R69" s="91"/>
      <c r="S69" s="91"/>
      <c r="T69" s="92"/>
      <c r="U69" s="93"/>
      <c r="V69" s="94"/>
      <c r="W69" s="94"/>
      <c r="X69" s="95"/>
      <c r="Y69" s="24"/>
      <c r="Z69" s="21" t="str">
        <f t="shared" si="25"/>
        <v/>
      </c>
      <c r="AA69" s="6" t="e">
        <f t="shared" si="26"/>
        <v>#N/A</v>
      </c>
      <c r="AB69" s="6" t="e">
        <f t="shared" si="27"/>
        <v>#N/A</v>
      </c>
      <c r="AC69" s="6" t="e">
        <f t="shared" si="28"/>
        <v>#N/A</v>
      </c>
      <c r="AD69" s="6" t="str">
        <f t="shared" si="29"/>
        <v/>
      </c>
      <c r="AE69" s="6">
        <f t="shared" si="30"/>
        <v>1</v>
      </c>
      <c r="AF69" s="6" t="e">
        <f t="shared" si="8"/>
        <v>#N/A</v>
      </c>
      <c r="AG69" s="6" t="e">
        <f t="shared" si="9"/>
        <v>#N/A</v>
      </c>
      <c r="AH69" s="6" t="e">
        <f t="shared" si="10"/>
        <v>#N/A</v>
      </c>
      <c r="AI69" s="6" t="e">
        <f t="shared" si="11"/>
        <v>#N/A</v>
      </c>
      <c r="AJ69" s="7" t="str">
        <f t="shared" si="12"/>
        <v xml:space="preserve"> </v>
      </c>
      <c r="AK69" s="6" t="e">
        <f t="shared" si="13"/>
        <v>#N/A</v>
      </c>
      <c r="AL69" s="6"/>
      <c r="AM69" s="6"/>
      <c r="AN69" s="6"/>
      <c r="AO69" s="6"/>
      <c r="AP69" s="6"/>
      <c r="AQ69" s="6"/>
      <c r="AR69" s="6"/>
      <c r="AS69" s="6"/>
      <c r="AT69" s="6">
        <f t="shared" si="14"/>
        <v>0</v>
      </c>
      <c r="AU69" s="6"/>
      <c r="AV69" s="6" t="str">
        <f t="shared" si="31"/>
        <v/>
      </c>
      <c r="AW69" s="6" t="str">
        <f t="shared" si="32"/>
        <v/>
      </c>
      <c r="AX69" s="6" t="str">
        <f t="shared" si="33"/>
        <v/>
      </c>
      <c r="AY69" s="55"/>
      <c r="BE69" s="176" t="s">
        <v>135</v>
      </c>
      <c r="CS69" s="275" t="str">
        <f t="shared" si="24"/>
        <v/>
      </c>
      <c r="CT69" s="356" t="str">
        <f t="shared" si="17"/>
        <v/>
      </c>
    </row>
    <row r="70" spans="1:98" s="1" customFormat="1" ht="13.5" customHeight="1" x14ac:dyDescent="0.2">
      <c r="A70" s="17">
        <v>55</v>
      </c>
      <c r="B70" s="358"/>
      <c r="C70" s="358"/>
      <c r="D70" s="358"/>
      <c r="E70" s="358"/>
      <c r="F70" s="358"/>
      <c r="G70" s="358"/>
      <c r="H70" s="358"/>
      <c r="I70" s="358"/>
      <c r="J70" s="358"/>
      <c r="K70" s="358"/>
      <c r="L70" s="362"/>
      <c r="M70" s="358"/>
      <c r="N70" s="64"/>
      <c r="O70" s="65"/>
      <c r="P70" s="60"/>
      <c r="Q70" s="60"/>
      <c r="R70" s="91"/>
      <c r="S70" s="91"/>
      <c r="T70" s="92"/>
      <c r="U70" s="93"/>
      <c r="V70" s="94"/>
      <c r="W70" s="94"/>
      <c r="X70" s="95"/>
      <c r="Y70" s="24"/>
      <c r="Z70" s="21" t="str">
        <f t="shared" si="25"/>
        <v/>
      </c>
      <c r="AA70" s="6" t="e">
        <f t="shared" si="26"/>
        <v>#N/A</v>
      </c>
      <c r="AB70" s="6" t="e">
        <f t="shared" si="27"/>
        <v>#N/A</v>
      </c>
      <c r="AC70" s="6" t="e">
        <f t="shared" si="28"/>
        <v>#N/A</v>
      </c>
      <c r="AD70" s="6" t="str">
        <f t="shared" si="29"/>
        <v/>
      </c>
      <c r="AE70" s="6">
        <f t="shared" si="30"/>
        <v>1</v>
      </c>
      <c r="AF70" s="6" t="e">
        <f t="shared" si="8"/>
        <v>#N/A</v>
      </c>
      <c r="AG70" s="6" t="e">
        <f t="shared" si="9"/>
        <v>#N/A</v>
      </c>
      <c r="AH70" s="6" t="e">
        <f t="shared" si="10"/>
        <v>#N/A</v>
      </c>
      <c r="AI70" s="6" t="e">
        <f t="shared" si="11"/>
        <v>#N/A</v>
      </c>
      <c r="AJ70" s="7" t="str">
        <f t="shared" si="12"/>
        <v xml:space="preserve"> </v>
      </c>
      <c r="AK70" s="6" t="e">
        <f t="shared" si="13"/>
        <v>#N/A</v>
      </c>
      <c r="AL70" s="6"/>
      <c r="AM70" s="6"/>
      <c r="AN70" s="6"/>
      <c r="AO70" s="6"/>
      <c r="AP70" s="6"/>
      <c r="AQ70" s="6"/>
      <c r="AR70" s="6"/>
      <c r="AS70" s="6"/>
      <c r="AT70" s="6">
        <f t="shared" si="14"/>
        <v>0</v>
      </c>
      <c r="AU70" s="6"/>
      <c r="AV70" s="6" t="str">
        <f t="shared" si="31"/>
        <v/>
      </c>
      <c r="AW70" s="6" t="str">
        <f t="shared" si="32"/>
        <v/>
      </c>
      <c r="AX70" s="6" t="str">
        <f t="shared" si="33"/>
        <v/>
      </c>
      <c r="AY70" s="55"/>
      <c r="BE70" s="176" t="s">
        <v>136</v>
      </c>
      <c r="CS70" s="275" t="str">
        <f t="shared" si="24"/>
        <v/>
      </c>
      <c r="CT70" s="356" t="str">
        <f t="shared" si="17"/>
        <v/>
      </c>
    </row>
    <row r="71" spans="1:98" s="1" customFormat="1" ht="13.5" customHeight="1" x14ac:dyDescent="0.2">
      <c r="A71" s="17">
        <v>56</v>
      </c>
      <c r="B71" s="358"/>
      <c r="C71" s="358"/>
      <c r="D71" s="358"/>
      <c r="E71" s="358"/>
      <c r="F71" s="358"/>
      <c r="G71" s="358"/>
      <c r="H71" s="358"/>
      <c r="I71" s="358"/>
      <c r="J71" s="358"/>
      <c r="K71" s="358"/>
      <c r="L71" s="362"/>
      <c r="M71" s="358"/>
      <c r="N71" s="64"/>
      <c r="O71" s="65"/>
      <c r="P71" s="60"/>
      <c r="Q71" s="60"/>
      <c r="R71" s="91"/>
      <c r="S71" s="91"/>
      <c r="T71" s="92"/>
      <c r="U71" s="93"/>
      <c r="V71" s="94"/>
      <c r="W71" s="94"/>
      <c r="X71" s="95"/>
      <c r="Y71" s="24"/>
      <c r="Z71" s="21" t="str">
        <f t="shared" si="25"/>
        <v/>
      </c>
      <c r="AA71" s="6" t="e">
        <f t="shared" si="26"/>
        <v>#N/A</v>
      </c>
      <c r="AB71" s="6" t="e">
        <f t="shared" si="27"/>
        <v>#N/A</v>
      </c>
      <c r="AC71" s="6" t="e">
        <f t="shared" si="28"/>
        <v>#N/A</v>
      </c>
      <c r="AD71" s="6" t="str">
        <f t="shared" si="29"/>
        <v/>
      </c>
      <c r="AE71" s="6">
        <f t="shared" si="30"/>
        <v>1</v>
      </c>
      <c r="AF71" s="6" t="e">
        <f t="shared" si="8"/>
        <v>#N/A</v>
      </c>
      <c r="AG71" s="6" t="e">
        <f t="shared" si="9"/>
        <v>#N/A</v>
      </c>
      <c r="AH71" s="6" t="e">
        <f t="shared" si="10"/>
        <v>#N/A</v>
      </c>
      <c r="AI71" s="6" t="e">
        <f t="shared" si="11"/>
        <v>#N/A</v>
      </c>
      <c r="AJ71" s="7" t="str">
        <f t="shared" si="12"/>
        <v xml:space="preserve"> </v>
      </c>
      <c r="AK71" s="6" t="e">
        <f t="shared" si="13"/>
        <v>#N/A</v>
      </c>
      <c r="AL71" s="6"/>
      <c r="AM71" s="6"/>
      <c r="AN71" s="6"/>
      <c r="AO71" s="6"/>
      <c r="AP71" s="6"/>
      <c r="AQ71" s="6"/>
      <c r="AR71" s="6"/>
      <c r="AS71" s="6"/>
      <c r="AT71" s="6">
        <f t="shared" si="14"/>
        <v>0</v>
      </c>
      <c r="AU71" s="6"/>
      <c r="AV71" s="6" t="str">
        <f t="shared" si="31"/>
        <v/>
      </c>
      <c r="AW71" s="6" t="str">
        <f t="shared" si="32"/>
        <v/>
      </c>
      <c r="AX71" s="6" t="str">
        <f t="shared" si="33"/>
        <v/>
      </c>
      <c r="AY71" s="55"/>
      <c r="BE71" s="176" t="s">
        <v>137</v>
      </c>
      <c r="CS71" s="275" t="str">
        <f t="shared" si="24"/>
        <v/>
      </c>
      <c r="CT71" s="356" t="str">
        <f t="shared" si="17"/>
        <v/>
      </c>
    </row>
    <row r="72" spans="1:98" s="1" customFormat="1" ht="13.5" customHeight="1" x14ac:dyDescent="0.2">
      <c r="A72" s="17">
        <v>57</v>
      </c>
      <c r="B72" s="358"/>
      <c r="C72" s="358"/>
      <c r="D72" s="358"/>
      <c r="E72" s="358"/>
      <c r="F72" s="358"/>
      <c r="G72" s="358"/>
      <c r="H72" s="358"/>
      <c r="I72" s="358"/>
      <c r="J72" s="358"/>
      <c r="K72" s="358"/>
      <c r="L72" s="362"/>
      <c r="M72" s="358"/>
      <c r="N72" s="64"/>
      <c r="O72" s="65"/>
      <c r="P72" s="60"/>
      <c r="Q72" s="60"/>
      <c r="R72" s="91"/>
      <c r="S72" s="91"/>
      <c r="T72" s="92"/>
      <c r="U72" s="93"/>
      <c r="V72" s="94"/>
      <c r="W72" s="94"/>
      <c r="X72" s="95"/>
      <c r="Y72" s="24"/>
      <c r="Z72" s="21" t="str">
        <f t="shared" si="25"/>
        <v/>
      </c>
      <c r="AA72" s="6" t="e">
        <f t="shared" si="26"/>
        <v>#N/A</v>
      </c>
      <c r="AB72" s="6" t="e">
        <f t="shared" si="27"/>
        <v>#N/A</v>
      </c>
      <c r="AC72" s="6" t="e">
        <f t="shared" si="28"/>
        <v>#N/A</v>
      </c>
      <c r="AD72" s="6" t="str">
        <f t="shared" si="29"/>
        <v/>
      </c>
      <c r="AE72" s="6">
        <f t="shared" si="30"/>
        <v>1</v>
      </c>
      <c r="AF72" s="6" t="e">
        <f t="shared" si="8"/>
        <v>#N/A</v>
      </c>
      <c r="AG72" s="6" t="e">
        <f t="shared" si="9"/>
        <v>#N/A</v>
      </c>
      <c r="AH72" s="6" t="e">
        <f t="shared" si="10"/>
        <v>#N/A</v>
      </c>
      <c r="AI72" s="6" t="e">
        <f t="shared" si="11"/>
        <v>#N/A</v>
      </c>
      <c r="AJ72" s="7" t="str">
        <f t="shared" si="12"/>
        <v xml:space="preserve"> </v>
      </c>
      <c r="AK72" s="6" t="e">
        <f t="shared" si="13"/>
        <v>#N/A</v>
      </c>
      <c r="AL72" s="6"/>
      <c r="AM72" s="6"/>
      <c r="AN72" s="6"/>
      <c r="AO72" s="6"/>
      <c r="AP72" s="6"/>
      <c r="AQ72" s="6"/>
      <c r="AR72" s="6"/>
      <c r="AS72" s="6"/>
      <c r="AT72" s="6">
        <f t="shared" si="14"/>
        <v>0</v>
      </c>
      <c r="AU72" s="6"/>
      <c r="AV72" s="6" t="str">
        <f t="shared" si="31"/>
        <v/>
      </c>
      <c r="AW72" s="6" t="str">
        <f t="shared" si="32"/>
        <v/>
      </c>
      <c r="AX72" s="6" t="str">
        <f t="shared" si="33"/>
        <v/>
      </c>
      <c r="AY72" s="55"/>
      <c r="BE72" s="176" t="s">
        <v>138</v>
      </c>
      <c r="CS72" s="275" t="str">
        <f t="shared" si="24"/>
        <v/>
      </c>
      <c r="CT72" s="356" t="str">
        <f t="shared" si="17"/>
        <v/>
      </c>
    </row>
    <row r="73" spans="1:98" s="1" customFormat="1" ht="13.5" customHeight="1" x14ac:dyDescent="0.2">
      <c r="A73" s="17">
        <v>58</v>
      </c>
      <c r="B73" s="358"/>
      <c r="C73" s="358"/>
      <c r="D73" s="358"/>
      <c r="E73" s="358"/>
      <c r="F73" s="358"/>
      <c r="G73" s="358"/>
      <c r="H73" s="358"/>
      <c r="I73" s="358"/>
      <c r="J73" s="358"/>
      <c r="K73" s="358"/>
      <c r="L73" s="362"/>
      <c r="M73" s="358"/>
      <c r="N73" s="64"/>
      <c r="O73" s="65"/>
      <c r="P73" s="60"/>
      <c r="Q73" s="60"/>
      <c r="R73" s="91"/>
      <c r="S73" s="91"/>
      <c r="T73" s="92"/>
      <c r="U73" s="93"/>
      <c r="V73" s="94"/>
      <c r="W73" s="94"/>
      <c r="X73" s="95"/>
      <c r="Y73" s="24"/>
      <c r="Z73" s="21" t="str">
        <f t="shared" si="25"/>
        <v/>
      </c>
      <c r="AA73" s="6" t="e">
        <f t="shared" si="26"/>
        <v>#N/A</v>
      </c>
      <c r="AB73" s="6" t="e">
        <f t="shared" si="27"/>
        <v>#N/A</v>
      </c>
      <c r="AC73" s="6" t="e">
        <f t="shared" si="28"/>
        <v>#N/A</v>
      </c>
      <c r="AD73" s="6" t="str">
        <f t="shared" si="29"/>
        <v/>
      </c>
      <c r="AE73" s="6">
        <f t="shared" si="30"/>
        <v>1</v>
      </c>
      <c r="AF73" s="6" t="e">
        <f t="shared" si="8"/>
        <v>#N/A</v>
      </c>
      <c r="AG73" s="6" t="e">
        <f t="shared" si="9"/>
        <v>#N/A</v>
      </c>
      <c r="AH73" s="6" t="e">
        <f t="shared" si="10"/>
        <v>#N/A</v>
      </c>
      <c r="AI73" s="6" t="e">
        <f t="shared" si="11"/>
        <v>#N/A</v>
      </c>
      <c r="AJ73" s="7" t="str">
        <f t="shared" si="12"/>
        <v xml:space="preserve"> </v>
      </c>
      <c r="AK73" s="6" t="e">
        <f t="shared" si="13"/>
        <v>#N/A</v>
      </c>
      <c r="AL73" s="6"/>
      <c r="AM73" s="6"/>
      <c r="AN73" s="6"/>
      <c r="AO73" s="6"/>
      <c r="AP73" s="6"/>
      <c r="AQ73" s="6"/>
      <c r="AR73" s="6"/>
      <c r="AS73" s="6"/>
      <c r="AT73" s="6">
        <f t="shared" si="14"/>
        <v>0</v>
      </c>
      <c r="AU73" s="6"/>
      <c r="AV73" s="6" t="str">
        <f t="shared" si="31"/>
        <v/>
      </c>
      <c r="AW73" s="6" t="str">
        <f t="shared" si="32"/>
        <v/>
      </c>
      <c r="AX73" s="6" t="str">
        <f t="shared" si="33"/>
        <v/>
      </c>
      <c r="AY73" s="55"/>
      <c r="BE73" s="176" t="s">
        <v>184</v>
      </c>
      <c r="CS73" s="275" t="str">
        <f t="shared" si="24"/>
        <v/>
      </c>
      <c r="CT73" s="356" t="str">
        <f t="shared" si="17"/>
        <v/>
      </c>
    </row>
    <row r="74" spans="1:98" s="1" customFormat="1" ht="13.5" customHeight="1" x14ac:dyDescent="0.2">
      <c r="A74" s="17">
        <v>59</v>
      </c>
      <c r="B74" s="358"/>
      <c r="C74" s="358"/>
      <c r="D74" s="358"/>
      <c r="E74" s="358"/>
      <c r="F74" s="358"/>
      <c r="G74" s="358"/>
      <c r="H74" s="358"/>
      <c r="I74" s="358"/>
      <c r="J74" s="358"/>
      <c r="K74" s="358"/>
      <c r="L74" s="362"/>
      <c r="M74" s="358"/>
      <c r="N74" s="64"/>
      <c r="O74" s="65"/>
      <c r="P74" s="60"/>
      <c r="Q74" s="60"/>
      <c r="R74" s="91"/>
      <c r="S74" s="91"/>
      <c r="T74" s="92"/>
      <c r="U74" s="93"/>
      <c r="V74" s="94"/>
      <c r="W74" s="94"/>
      <c r="X74" s="95"/>
      <c r="Y74" s="24"/>
      <c r="Z74" s="21" t="str">
        <f t="shared" si="25"/>
        <v/>
      </c>
      <c r="AA74" s="6" t="e">
        <f t="shared" si="26"/>
        <v>#N/A</v>
      </c>
      <c r="AB74" s="6" t="e">
        <f t="shared" si="27"/>
        <v>#N/A</v>
      </c>
      <c r="AC74" s="6" t="e">
        <f t="shared" si="28"/>
        <v>#N/A</v>
      </c>
      <c r="AD74" s="6" t="str">
        <f t="shared" si="29"/>
        <v/>
      </c>
      <c r="AE74" s="6">
        <f t="shared" si="30"/>
        <v>1</v>
      </c>
      <c r="AF74" s="6" t="e">
        <f t="shared" si="8"/>
        <v>#N/A</v>
      </c>
      <c r="AG74" s="6" t="e">
        <f t="shared" si="9"/>
        <v>#N/A</v>
      </c>
      <c r="AH74" s="6" t="e">
        <f t="shared" si="10"/>
        <v>#N/A</v>
      </c>
      <c r="AI74" s="6" t="e">
        <f t="shared" si="11"/>
        <v>#N/A</v>
      </c>
      <c r="AJ74" s="7" t="str">
        <f t="shared" si="12"/>
        <v xml:space="preserve"> </v>
      </c>
      <c r="AK74" s="6" t="e">
        <f t="shared" si="13"/>
        <v>#N/A</v>
      </c>
      <c r="AL74" s="6"/>
      <c r="AM74" s="6"/>
      <c r="AN74" s="6"/>
      <c r="AO74" s="6"/>
      <c r="AP74" s="6"/>
      <c r="AQ74" s="6"/>
      <c r="AR74" s="6"/>
      <c r="AS74" s="6"/>
      <c r="AT74" s="6">
        <f t="shared" si="14"/>
        <v>0</v>
      </c>
      <c r="AU74" s="6"/>
      <c r="AV74" s="6" t="str">
        <f t="shared" si="31"/>
        <v/>
      </c>
      <c r="AW74" s="6" t="str">
        <f t="shared" si="32"/>
        <v/>
      </c>
      <c r="AX74" s="6" t="str">
        <f t="shared" si="33"/>
        <v/>
      </c>
      <c r="AY74" s="55"/>
      <c r="BE74" s="176" t="s">
        <v>185</v>
      </c>
      <c r="CS74" s="275" t="str">
        <f t="shared" si="24"/>
        <v/>
      </c>
      <c r="CT74" s="356" t="str">
        <f t="shared" si="17"/>
        <v/>
      </c>
    </row>
    <row r="75" spans="1:98" s="1" customFormat="1" ht="13.5" customHeight="1" x14ac:dyDescent="0.2">
      <c r="A75" s="17">
        <v>60</v>
      </c>
      <c r="B75" s="358"/>
      <c r="C75" s="358"/>
      <c r="D75" s="358"/>
      <c r="E75" s="358"/>
      <c r="F75" s="358"/>
      <c r="G75" s="358"/>
      <c r="H75" s="358"/>
      <c r="I75" s="358"/>
      <c r="J75" s="358"/>
      <c r="K75" s="358"/>
      <c r="L75" s="362"/>
      <c r="M75" s="358"/>
      <c r="N75" s="64"/>
      <c r="O75" s="65"/>
      <c r="P75" s="60"/>
      <c r="Q75" s="60"/>
      <c r="R75" s="91"/>
      <c r="S75" s="91"/>
      <c r="T75" s="92"/>
      <c r="U75" s="93"/>
      <c r="V75" s="94"/>
      <c r="W75" s="94"/>
      <c r="X75" s="95"/>
      <c r="Y75" s="24"/>
      <c r="Z75" s="21" t="str">
        <f t="shared" si="25"/>
        <v/>
      </c>
      <c r="AA75" s="6" t="e">
        <f t="shared" si="26"/>
        <v>#N/A</v>
      </c>
      <c r="AB75" s="6" t="e">
        <f t="shared" si="27"/>
        <v>#N/A</v>
      </c>
      <c r="AC75" s="6" t="e">
        <f t="shared" si="28"/>
        <v>#N/A</v>
      </c>
      <c r="AD75" s="6" t="str">
        <f t="shared" si="29"/>
        <v/>
      </c>
      <c r="AE75" s="6">
        <f t="shared" si="30"/>
        <v>1</v>
      </c>
      <c r="AF75" s="6" t="e">
        <f t="shared" si="8"/>
        <v>#N/A</v>
      </c>
      <c r="AG75" s="6" t="e">
        <f t="shared" si="9"/>
        <v>#N/A</v>
      </c>
      <c r="AH75" s="6" t="e">
        <f t="shared" si="10"/>
        <v>#N/A</v>
      </c>
      <c r="AI75" s="6" t="e">
        <f t="shared" si="11"/>
        <v>#N/A</v>
      </c>
      <c r="AJ75" s="7" t="str">
        <f t="shared" si="12"/>
        <v xml:space="preserve"> </v>
      </c>
      <c r="AK75" s="6" t="e">
        <f t="shared" si="13"/>
        <v>#N/A</v>
      </c>
      <c r="AL75" s="6"/>
      <c r="AM75" s="6"/>
      <c r="AN75" s="6"/>
      <c r="AO75" s="6"/>
      <c r="AP75" s="6"/>
      <c r="AQ75" s="6"/>
      <c r="AR75" s="6"/>
      <c r="AS75" s="6"/>
      <c r="AT75" s="6">
        <f t="shared" si="14"/>
        <v>0</v>
      </c>
      <c r="AU75" s="6"/>
      <c r="AV75" s="6" t="str">
        <f t="shared" si="31"/>
        <v/>
      </c>
      <c r="AW75" s="6" t="str">
        <f t="shared" si="32"/>
        <v/>
      </c>
      <c r="AX75" s="6" t="str">
        <f t="shared" si="33"/>
        <v/>
      </c>
      <c r="AY75" s="55"/>
      <c r="BE75" s="176" t="s">
        <v>186</v>
      </c>
      <c r="CS75" s="275" t="str">
        <f t="shared" si="24"/>
        <v/>
      </c>
      <c r="CT75" s="356" t="str">
        <f t="shared" si="17"/>
        <v/>
      </c>
    </row>
    <row r="76" spans="1:98" s="1" customFormat="1" ht="13.5" customHeight="1" x14ac:dyDescent="0.2">
      <c r="A76" s="17">
        <v>61</v>
      </c>
      <c r="B76" s="358"/>
      <c r="C76" s="358"/>
      <c r="D76" s="358"/>
      <c r="E76" s="358"/>
      <c r="F76" s="358"/>
      <c r="G76" s="358"/>
      <c r="H76" s="358"/>
      <c r="I76" s="358"/>
      <c r="J76" s="358"/>
      <c r="K76" s="358"/>
      <c r="L76" s="362"/>
      <c r="M76" s="358"/>
      <c r="N76" s="64"/>
      <c r="O76" s="65"/>
      <c r="P76" s="60"/>
      <c r="Q76" s="60"/>
      <c r="R76" s="91"/>
      <c r="S76" s="91"/>
      <c r="T76" s="92"/>
      <c r="U76" s="93"/>
      <c r="V76" s="94"/>
      <c r="W76" s="94"/>
      <c r="X76" s="95"/>
      <c r="Y76" s="24"/>
      <c r="Z76" s="21" t="str">
        <f t="shared" si="25"/>
        <v/>
      </c>
      <c r="AA76" s="6" t="e">
        <f t="shared" si="26"/>
        <v>#N/A</v>
      </c>
      <c r="AB76" s="6" t="e">
        <f t="shared" si="27"/>
        <v>#N/A</v>
      </c>
      <c r="AC76" s="6" t="e">
        <f t="shared" si="28"/>
        <v>#N/A</v>
      </c>
      <c r="AD76" s="6" t="str">
        <f t="shared" si="29"/>
        <v/>
      </c>
      <c r="AE76" s="6">
        <f t="shared" si="30"/>
        <v>1</v>
      </c>
      <c r="AF76" s="6" t="e">
        <f t="shared" si="8"/>
        <v>#N/A</v>
      </c>
      <c r="AG76" s="6" t="e">
        <f t="shared" si="9"/>
        <v>#N/A</v>
      </c>
      <c r="AH76" s="6" t="e">
        <f t="shared" si="10"/>
        <v>#N/A</v>
      </c>
      <c r="AI76" s="6" t="e">
        <f t="shared" si="11"/>
        <v>#N/A</v>
      </c>
      <c r="AJ76" s="7" t="str">
        <f t="shared" si="12"/>
        <v xml:space="preserve"> </v>
      </c>
      <c r="AK76" s="6" t="e">
        <f t="shared" si="13"/>
        <v>#N/A</v>
      </c>
      <c r="AL76" s="6"/>
      <c r="AM76" s="6"/>
      <c r="AN76" s="6"/>
      <c r="AO76" s="6"/>
      <c r="AP76" s="6"/>
      <c r="AQ76" s="6"/>
      <c r="AR76" s="6"/>
      <c r="AS76" s="6"/>
      <c r="AT76" s="6">
        <f t="shared" si="14"/>
        <v>0</v>
      </c>
      <c r="AU76" s="6"/>
      <c r="AV76" s="6" t="str">
        <f t="shared" si="31"/>
        <v/>
      </c>
      <c r="AW76" s="6" t="str">
        <f t="shared" si="32"/>
        <v/>
      </c>
      <c r="AX76" s="6" t="str">
        <f t="shared" si="33"/>
        <v/>
      </c>
      <c r="AY76" s="55"/>
      <c r="BE76" s="176" t="s">
        <v>187</v>
      </c>
      <c r="CS76" s="275" t="str">
        <f t="shared" si="24"/>
        <v/>
      </c>
      <c r="CT76" s="356" t="str">
        <f t="shared" si="17"/>
        <v/>
      </c>
    </row>
    <row r="77" spans="1:98" s="1" customFormat="1" ht="13.5" customHeight="1" x14ac:dyDescent="0.2">
      <c r="A77" s="17">
        <v>62</v>
      </c>
      <c r="B77" s="358"/>
      <c r="C77" s="358"/>
      <c r="D77" s="358"/>
      <c r="E77" s="358"/>
      <c r="F77" s="358"/>
      <c r="G77" s="358"/>
      <c r="H77" s="358"/>
      <c r="I77" s="358"/>
      <c r="J77" s="358"/>
      <c r="K77" s="358"/>
      <c r="L77" s="362"/>
      <c r="M77" s="358"/>
      <c r="N77" s="64"/>
      <c r="O77" s="65"/>
      <c r="P77" s="60"/>
      <c r="Q77" s="60"/>
      <c r="R77" s="91"/>
      <c r="S77" s="91"/>
      <c r="T77" s="92"/>
      <c r="U77" s="93"/>
      <c r="V77" s="94"/>
      <c r="W77" s="94"/>
      <c r="X77" s="95"/>
      <c r="Y77" s="24"/>
      <c r="Z77" s="21" t="str">
        <f t="shared" si="25"/>
        <v/>
      </c>
      <c r="AA77" s="6" t="e">
        <f t="shared" si="26"/>
        <v>#N/A</v>
      </c>
      <c r="AB77" s="6" t="e">
        <f t="shared" si="27"/>
        <v>#N/A</v>
      </c>
      <c r="AC77" s="6" t="e">
        <f t="shared" si="28"/>
        <v>#N/A</v>
      </c>
      <c r="AD77" s="6" t="str">
        <f t="shared" si="29"/>
        <v/>
      </c>
      <c r="AE77" s="6">
        <f t="shared" si="30"/>
        <v>1</v>
      </c>
      <c r="AF77" s="6" t="e">
        <f t="shared" si="8"/>
        <v>#N/A</v>
      </c>
      <c r="AG77" s="6" t="e">
        <f t="shared" si="9"/>
        <v>#N/A</v>
      </c>
      <c r="AH77" s="6" t="e">
        <f t="shared" si="10"/>
        <v>#N/A</v>
      </c>
      <c r="AI77" s="6" t="e">
        <f t="shared" si="11"/>
        <v>#N/A</v>
      </c>
      <c r="AJ77" s="7" t="str">
        <f t="shared" si="12"/>
        <v xml:space="preserve"> </v>
      </c>
      <c r="AK77" s="6" t="e">
        <f t="shared" si="13"/>
        <v>#N/A</v>
      </c>
      <c r="AL77" s="6"/>
      <c r="AM77" s="6"/>
      <c r="AN77" s="6"/>
      <c r="AO77" s="6"/>
      <c r="AP77" s="6"/>
      <c r="AQ77" s="6"/>
      <c r="AR77" s="6"/>
      <c r="AS77" s="6"/>
      <c r="AT77" s="6">
        <f t="shared" si="14"/>
        <v>0</v>
      </c>
      <c r="AU77" s="6"/>
      <c r="AV77" s="6" t="str">
        <f t="shared" si="31"/>
        <v/>
      </c>
      <c r="AW77" s="6" t="str">
        <f t="shared" si="32"/>
        <v/>
      </c>
      <c r="AX77" s="6" t="str">
        <f t="shared" si="33"/>
        <v/>
      </c>
      <c r="AY77" s="55"/>
      <c r="BE77" s="176" t="s">
        <v>188</v>
      </c>
      <c r="CS77" s="275" t="str">
        <f t="shared" si="24"/>
        <v/>
      </c>
      <c r="CT77" s="356" t="str">
        <f t="shared" si="17"/>
        <v/>
      </c>
    </row>
    <row r="78" spans="1:98" s="1" customFormat="1" ht="13.5" customHeight="1" x14ac:dyDescent="0.2">
      <c r="A78" s="17">
        <v>63</v>
      </c>
      <c r="B78" s="358"/>
      <c r="C78" s="358"/>
      <c r="D78" s="358"/>
      <c r="E78" s="358"/>
      <c r="F78" s="358"/>
      <c r="G78" s="358"/>
      <c r="H78" s="358"/>
      <c r="I78" s="358"/>
      <c r="J78" s="358"/>
      <c r="K78" s="358"/>
      <c r="L78" s="362"/>
      <c r="M78" s="358"/>
      <c r="N78" s="64"/>
      <c r="O78" s="65"/>
      <c r="P78" s="60"/>
      <c r="Q78" s="60"/>
      <c r="R78" s="91"/>
      <c r="S78" s="91"/>
      <c r="T78" s="92"/>
      <c r="U78" s="93"/>
      <c r="V78" s="94"/>
      <c r="W78" s="94"/>
      <c r="X78" s="95"/>
      <c r="Y78" s="24"/>
      <c r="Z78" s="21" t="str">
        <f t="shared" si="25"/>
        <v/>
      </c>
      <c r="AA78" s="6" t="e">
        <f t="shared" si="26"/>
        <v>#N/A</v>
      </c>
      <c r="AB78" s="6" t="e">
        <f t="shared" si="27"/>
        <v>#N/A</v>
      </c>
      <c r="AC78" s="6" t="e">
        <f t="shared" si="28"/>
        <v>#N/A</v>
      </c>
      <c r="AD78" s="6" t="str">
        <f t="shared" si="29"/>
        <v/>
      </c>
      <c r="AE78" s="6">
        <f t="shared" si="30"/>
        <v>1</v>
      </c>
      <c r="AF78" s="6" t="e">
        <f t="shared" si="8"/>
        <v>#N/A</v>
      </c>
      <c r="AG78" s="6" t="e">
        <f t="shared" si="9"/>
        <v>#N/A</v>
      </c>
      <c r="AH78" s="6" t="e">
        <f t="shared" si="10"/>
        <v>#N/A</v>
      </c>
      <c r="AI78" s="6" t="e">
        <f t="shared" si="11"/>
        <v>#N/A</v>
      </c>
      <c r="AJ78" s="7" t="str">
        <f t="shared" si="12"/>
        <v xml:space="preserve"> </v>
      </c>
      <c r="AK78" s="6" t="e">
        <f t="shared" si="13"/>
        <v>#N/A</v>
      </c>
      <c r="AL78" s="6"/>
      <c r="AM78" s="6"/>
      <c r="AN78" s="6"/>
      <c r="AO78" s="6"/>
      <c r="AP78" s="6"/>
      <c r="AQ78" s="6"/>
      <c r="AR78" s="6"/>
      <c r="AS78" s="6"/>
      <c r="AT78" s="6">
        <f t="shared" si="14"/>
        <v>0</v>
      </c>
      <c r="AU78" s="6"/>
      <c r="AV78" s="6" t="str">
        <f t="shared" si="31"/>
        <v/>
      </c>
      <c r="AW78" s="6" t="str">
        <f t="shared" si="32"/>
        <v/>
      </c>
      <c r="AX78" s="6" t="str">
        <f t="shared" si="33"/>
        <v/>
      </c>
      <c r="AY78" s="55"/>
      <c r="BE78" s="176" t="s">
        <v>189</v>
      </c>
      <c r="CS78" s="275" t="str">
        <f t="shared" si="24"/>
        <v/>
      </c>
      <c r="CT78" s="356" t="str">
        <f t="shared" si="17"/>
        <v/>
      </c>
    </row>
    <row r="79" spans="1:98" s="1" customFormat="1" ht="13.5" customHeight="1" x14ac:dyDescent="0.2">
      <c r="A79" s="17">
        <v>64</v>
      </c>
      <c r="B79" s="358"/>
      <c r="C79" s="358"/>
      <c r="D79" s="358"/>
      <c r="E79" s="358"/>
      <c r="F79" s="358"/>
      <c r="G79" s="358"/>
      <c r="H79" s="358"/>
      <c r="I79" s="358"/>
      <c r="J79" s="358"/>
      <c r="K79" s="358"/>
      <c r="L79" s="362"/>
      <c r="M79" s="358"/>
      <c r="N79" s="64"/>
      <c r="O79" s="65"/>
      <c r="P79" s="60"/>
      <c r="Q79" s="60"/>
      <c r="R79" s="91"/>
      <c r="S79" s="91"/>
      <c r="T79" s="92"/>
      <c r="U79" s="93"/>
      <c r="V79" s="94"/>
      <c r="W79" s="94"/>
      <c r="X79" s="95"/>
      <c r="Y79" s="24"/>
      <c r="Z79" s="21" t="str">
        <f t="shared" si="25"/>
        <v/>
      </c>
      <c r="AA79" s="6" t="e">
        <f t="shared" si="26"/>
        <v>#N/A</v>
      </c>
      <c r="AB79" s="6" t="e">
        <f t="shared" si="27"/>
        <v>#N/A</v>
      </c>
      <c r="AC79" s="6" t="e">
        <f t="shared" si="28"/>
        <v>#N/A</v>
      </c>
      <c r="AD79" s="6" t="str">
        <f t="shared" si="29"/>
        <v/>
      </c>
      <c r="AE79" s="6">
        <f t="shared" si="30"/>
        <v>1</v>
      </c>
      <c r="AF79" s="6" t="e">
        <f t="shared" si="8"/>
        <v>#N/A</v>
      </c>
      <c r="AG79" s="6" t="e">
        <f t="shared" si="9"/>
        <v>#N/A</v>
      </c>
      <c r="AH79" s="6" t="e">
        <f t="shared" si="10"/>
        <v>#N/A</v>
      </c>
      <c r="AI79" s="6" t="e">
        <f t="shared" si="11"/>
        <v>#N/A</v>
      </c>
      <c r="AJ79" s="7" t="str">
        <f t="shared" si="12"/>
        <v xml:space="preserve"> </v>
      </c>
      <c r="AK79" s="6" t="e">
        <f t="shared" si="13"/>
        <v>#N/A</v>
      </c>
      <c r="AL79" s="6"/>
      <c r="AM79" s="6"/>
      <c r="AN79" s="6"/>
      <c r="AO79" s="6"/>
      <c r="AP79" s="6"/>
      <c r="AQ79" s="6"/>
      <c r="AR79" s="6"/>
      <c r="AS79" s="6"/>
      <c r="AT79" s="6">
        <f t="shared" si="14"/>
        <v>0</v>
      </c>
      <c r="AU79" s="6"/>
      <c r="AV79" s="6" t="str">
        <f t="shared" si="31"/>
        <v/>
      </c>
      <c r="AW79" s="6" t="str">
        <f t="shared" si="32"/>
        <v/>
      </c>
      <c r="AX79" s="6" t="str">
        <f t="shared" si="33"/>
        <v/>
      </c>
      <c r="AY79" s="55"/>
      <c r="BE79" s="176" t="s">
        <v>139</v>
      </c>
      <c r="CS79" s="275" t="str">
        <f t="shared" si="24"/>
        <v/>
      </c>
      <c r="CT79" s="356" t="str">
        <f t="shared" si="17"/>
        <v/>
      </c>
    </row>
    <row r="80" spans="1:98" s="1" customFormat="1" ht="13.5" customHeight="1" x14ac:dyDescent="0.2">
      <c r="A80" s="17">
        <v>65</v>
      </c>
      <c r="B80" s="358"/>
      <c r="C80" s="358"/>
      <c r="D80" s="358"/>
      <c r="E80" s="358"/>
      <c r="F80" s="358"/>
      <c r="G80" s="358"/>
      <c r="H80" s="358"/>
      <c r="I80" s="358"/>
      <c r="J80" s="358"/>
      <c r="K80" s="358"/>
      <c r="L80" s="362"/>
      <c r="M80" s="358"/>
      <c r="N80" s="64"/>
      <c r="O80" s="65"/>
      <c r="P80" s="60"/>
      <c r="Q80" s="60"/>
      <c r="R80" s="91"/>
      <c r="S80" s="91"/>
      <c r="T80" s="92"/>
      <c r="U80" s="93"/>
      <c r="V80" s="94"/>
      <c r="W80" s="94"/>
      <c r="X80" s="95"/>
      <c r="Y80" s="24"/>
      <c r="Z80" s="21" t="str">
        <f t="shared" si="25"/>
        <v/>
      </c>
      <c r="AA80" s="6" t="e">
        <f t="shared" si="26"/>
        <v>#N/A</v>
      </c>
      <c r="AB80" s="6" t="e">
        <f t="shared" si="27"/>
        <v>#N/A</v>
      </c>
      <c r="AC80" s="6" t="e">
        <f t="shared" si="28"/>
        <v>#N/A</v>
      </c>
      <c r="AD80" s="6" t="str">
        <f t="shared" si="29"/>
        <v/>
      </c>
      <c r="AE80" s="6">
        <f t="shared" si="30"/>
        <v>1</v>
      </c>
      <c r="AF80" s="6" t="e">
        <f t="shared" si="8"/>
        <v>#N/A</v>
      </c>
      <c r="AG80" s="6" t="e">
        <f t="shared" si="9"/>
        <v>#N/A</v>
      </c>
      <c r="AH80" s="6" t="e">
        <f t="shared" si="10"/>
        <v>#N/A</v>
      </c>
      <c r="AI80" s="6" t="e">
        <f t="shared" si="11"/>
        <v>#N/A</v>
      </c>
      <c r="AJ80" s="7" t="str">
        <f t="shared" si="12"/>
        <v xml:space="preserve"> </v>
      </c>
      <c r="AK80" s="6" t="e">
        <f t="shared" si="13"/>
        <v>#N/A</v>
      </c>
      <c r="AL80" s="6"/>
      <c r="AM80" s="6"/>
      <c r="AN80" s="6"/>
      <c r="AO80" s="6"/>
      <c r="AP80" s="6"/>
      <c r="AQ80" s="6"/>
      <c r="AR80" s="6"/>
      <c r="AS80" s="6"/>
      <c r="AT80" s="6">
        <f t="shared" si="14"/>
        <v>0</v>
      </c>
      <c r="AU80" s="6"/>
      <c r="AV80" s="6" t="str">
        <f t="shared" si="31"/>
        <v/>
      </c>
      <c r="AW80" s="6" t="str">
        <f t="shared" si="32"/>
        <v/>
      </c>
      <c r="AX80" s="6" t="str">
        <f t="shared" si="33"/>
        <v/>
      </c>
      <c r="AY80" s="55"/>
      <c r="BE80" s="176" t="s">
        <v>140</v>
      </c>
      <c r="CS80" s="275" t="str">
        <f t="shared" ref="CS80:CS111" si="34">IFERROR(VLOOKUP(AI80,$CQ$17:$CR$33,2,0),"")</f>
        <v/>
      </c>
      <c r="CT80" s="356" t="str">
        <f t="shared" si="17"/>
        <v/>
      </c>
    </row>
    <row r="81" spans="1:98" s="1" customFormat="1" ht="13.5" customHeight="1" x14ac:dyDescent="0.2">
      <c r="A81" s="17">
        <v>66</v>
      </c>
      <c r="B81" s="358"/>
      <c r="C81" s="358"/>
      <c r="D81" s="358"/>
      <c r="E81" s="358"/>
      <c r="F81" s="358"/>
      <c r="G81" s="358"/>
      <c r="H81" s="358"/>
      <c r="I81" s="358"/>
      <c r="J81" s="358"/>
      <c r="K81" s="358"/>
      <c r="L81" s="362"/>
      <c r="M81" s="358"/>
      <c r="N81" s="64"/>
      <c r="O81" s="65"/>
      <c r="P81" s="60"/>
      <c r="Q81" s="60"/>
      <c r="R81" s="91"/>
      <c r="S81" s="91"/>
      <c r="T81" s="92"/>
      <c r="U81" s="93"/>
      <c r="V81" s="94"/>
      <c r="W81" s="94"/>
      <c r="X81" s="95"/>
      <c r="Y81" s="24"/>
      <c r="Z81" s="21" t="str">
        <f t="shared" si="25"/>
        <v/>
      </c>
      <c r="AA81" s="6" t="e">
        <f t="shared" si="26"/>
        <v>#N/A</v>
      </c>
      <c r="AB81" s="6" t="e">
        <f t="shared" si="27"/>
        <v>#N/A</v>
      </c>
      <c r="AC81" s="6" t="e">
        <f t="shared" si="28"/>
        <v>#N/A</v>
      </c>
      <c r="AD81" s="6" t="str">
        <f t="shared" si="29"/>
        <v/>
      </c>
      <c r="AE81" s="6">
        <f t="shared" si="30"/>
        <v>1</v>
      </c>
      <c r="AF81" s="6" t="e">
        <f t="shared" ref="AF81:AF144" si="35">IF(AC81=9,0,IF(L81&lt;=1700,1,IF(L81&lt;=2500,2,IF(L81&lt;=3500,3,4))))</f>
        <v>#N/A</v>
      </c>
      <c r="AG81" s="6" t="e">
        <f t="shared" ref="AG81:AG144" si="36">IF(AC81=5,0,IF(AC81=9,0,IF(L81&lt;=1700,1,IF(L81&lt;=2500,2,IF(L81&lt;=3500,3,4)))))</f>
        <v>#N/A</v>
      </c>
      <c r="AH81" s="6" t="e">
        <f t="shared" ref="AH81:AH144" si="37">VLOOKUP(M81,$BH$17:$BI$27,2,FALSE)</f>
        <v>#N/A</v>
      </c>
      <c r="AI81" s="6" t="e">
        <f t="shared" ref="AI81:AI144" si="38">VLOOKUP(AK81,排出係数表,9,FALSE)</f>
        <v>#N/A</v>
      </c>
      <c r="AJ81" s="7" t="str">
        <f t="shared" ref="AJ81:AJ144" si="39">IF(OR(ISBLANK(M81)=TRUE,ISBLANK(B81)=TRUE)," ",CONCATENATE(B81,AC81,AF81))</f>
        <v xml:space="preserve"> </v>
      </c>
      <c r="AK81" s="6" t="e">
        <f t="shared" ref="AK81:AK144" si="40">CONCATENATE(AA81,AG81,AH81,AD81)</f>
        <v>#N/A</v>
      </c>
      <c r="AL81" s="6"/>
      <c r="AM81" s="6"/>
      <c r="AN81" s="6"/>
      <c r="AO81" s="6"/>
      <c r="AP81" s="6"/>
      <c r="AQ81" s="6"/>
      <c r="AR81" s="6"/>
      <c r="AS81" s="6"/>
      <c r="AT81" s="6">
        <f t="shared" ref="AT81:AT144" si="41">IF(AND(N81="なし",O81="なし"),0,IF(AND(N81="",O81=""),0,IF(AND(N81="",O81="なし"),0,IF(AND(N81="なし",O81=""),0,1))))</f>
        <v>0</v>
      </c>
      <c r="AU81" s="6"/>
      <c r="AV81" s="6" t="str">
        <f t="shared" si="31"/>
        <v/>
      </c>
      <c r="AW81" s="6" t="str">
        <f t="shared" si="32"/>
        <v/>
      </c>
      <c r="AX81" s="6" t="str">
        <f t="shared" si="33"/>
        <v/>
      </c>
      <c r="AY81" s="55"/>
      <c r="BE81" s="176" t="s">
        <v>141</v>
      </c>
      <c r="CS81" s="275" t="str">
        <f t="shared" si="34"/>
        <v/>
      </c>
      <c r="CT81" s="356" t="str">
        <f t="shared" ref="CT81:CT144" si="42">IF(
  OR(
    AND(D81&gt;=480, D81&lt;=498),
    AND(D81&gt;=580, D81&lt;=598),
    AND(D81&gt;=680, D81&lt;=698),
    AND(D81&gt;=780, D81&lt;=798)
  ),
  "※軽自動車は報告の対象外です。",
  ""
)</f>
        <v/>
      </c>
    </row>
    <row r="82" spans="1:98" s="1" customFormat="1" ht="13.5" customHeight="1" x14ac:dyDescent="0.2">
      <c r="A82" s="17">
        <v>67</v>
      </c>
      <c r="B82" s="358"/>
      <c r="C82" s="358"/>
      <c r="D82" s="358"/>
      <c r="E82" s="358"/>
      <c r="F82" s="358"/>
      <c r="G82" s="358"/>
      <c r="H82" s="358"/>
      <c r="I82" s="358"/>
      <c r="J82" s="358"/>
      <c r="K82" s="358"/>
      <c r="L82" s="362"/>
      <c r="M82" s="358"/>
      <c r="N82" s="64"/>
      <c r="O82" s="65"/>
      <c r="P82" s="60"/>
      <c r="Q82" s="60"/>
      <c r="R82" s="91"/>
      <c r="S82" s="91"/>
      <c r="T82" s="92"/>
      <c r="U82" s="93"/>
      <c r="V82" s="94"/>
      <c r="W82" s="94"/>
      <c r="X82" s="95"/>
      <c r="Y82" s="24"/>
      <c r="Z82" s="21" t="str">
        <f t="shared" si="25"/>
        <v/>
      </c>
      <c r="AA82" s="6" t="e">
        <f t="shared" si="26"/>
        <v>#N/A</v>
      </c>
      <c r="AB82" s="6" t="e">
        <f t="shared" si="27"/>
        <v>#N/A</v>
      </c>
      <c r="AC82" s="6" t="e">
        <f t="shared" si="28"/>
        <v>#N/A</v>
      </c>
      <c r="AD82" s="6" t="str">
        <f t="shared" si="29"/>
        <v/>
      </c>
      <c r="AE82" s="6">
        <f t="shared" si="30"/>
        <v>1</v>
      </c>
      <c r="AF82" s="6" t="e">
        <f t="shared" si="35"/>
        <v>#N/A</v>
      </c>
      <c r="AG82" s="6" t="e">
        <f t="shared" si="36"/>
        <v>#N/A</v>
      </c>
      <c r="AH82" s="6" t="e">
        <f t="shared" si="37"/>
        <v>#N/A</v>
      </c>
      <c r="AI82" s="6" t="e">
        <f t="shared" si="38"/>
        <v>#N/A</v>
      </c>
      <c r="AJ82" s="7" t="str">
        <f t="shared" si="39"/>
        <v xml:space="preserve"> </v>
      </c>
      <c r="AK82" s="6" t="e">
        <f t="shared" si="40"/>
        <v>#N/A</v>
      </c>
      <c r="AL82" s="6"/>
      <c r="AM82" s="6"/>
      <c r="AN82" s="6"/>
      <c r="AO82" s="6"/>
      <c r="AP82" s="6"/>
      <c r="AQ82" s="6"/>
      <c r="AR82" s="6"/>
      <c r="AS82" s="6"/>
      <c r="AT82" s="6">
        <f t="shared" si="41"/>
        <v>0</v>
      </c>
      <c r="AU82" s="6"/>
      <c r="AV82" s="6" t="str">
        <f t="shared" si="31"/>
        <v/>
      </c>
      <c r="AW82" s="6" t="str">
        <f t="shared" si="32"/>
        <v/>
      </c>
      <c r="AX82" s="6" t="str">
        <f t="shared" si="33"/>
        <v/>
      </c>
      <c r="AY82" s="55"/>
      <c r="BE82" s="176" t="s">
        <v>142</v>
      </c>
      <c r="CS82" s="275" t="str">
        <f t="shared" si="34"/>
        <v/>
      </c>
      <c r="CT82" s="356" t="str">
        <f t="shared" si="42"/>
        <v/>
      </c>
    </row>
    <row r="83" spans="1:98" s="1" customFormat="1" ht="13.5" customHeight="1" x14ac:dyDescent="0.2">
      <c r="A83" s="17">
        <v>68</v>
      </c>
      <c r="B83" s="358"/>
      <c r="C83" s="358"/>
      <c r="D83" s="358"/>
      <c r="E83" s="358"/>
      <c r="F83" s="358"/>
      <c r="G83" s="358"/>
      <c r="H83" s="358"/>
      <c r="I83" s="358"/>
      <c r="J83" s="358"/>
      <c r="K83" s="358"/>
      <c r="L83" s="362"/>
      <c r="M83" s="358"/>
      <c r="N83" s="64"/>
      <c r="O83" s="65"/>
      <c r="P83" s="60"/>
      <c r="Q83" s="60"/>
      <c r="R83" s="91"/>
      <c r="S83" s="91"/>
      <c r="T83" s="92"/>
      <c r="U83" s="93"/>
      <c r="V83" s="94"/>
      <c r="W83" s="94"/>
      <c r="X83" s="95"/>
      <c r="Y83" s="24"/>
      <c r="Z83" s="21" t="str">
        <f t="shared" si="25"/>
        <v/>
      </c>
      <c r="AA83" s="6" t="e">
        <f t="shared" si="26"/>
        <v>#N/A</v>
      </c>
      <c r="AB83" s="6" t="e">
        <f t="shared" si="27"/>
        <v>#N/A</v>
      </c>
      <c r="AC83" s="6" t="e">
        <f t="shared" si="28"/>
        <v>#N/A</v>
      </c>
      <c r="AD83" s="6" t="str">
        <f t="shared" si="29"/>
        <v/>
      </c>
      <c r="AE83" s="6">
        <f t="shared" si="30"/>
        <v>1</v>
      </c>
      <c r="AF83" s="6" t="e">
        <f t="shared" si="35"/>
        <v>#N/A</v>
      </c>
      <c r="AG83" s="6" t="e">
        <f t="shared" si="36"/>
        <v>#N/A</v>
      </c>
      <c r="AH83" s="6" t="e">
        <f t="shared" si="37"/>
        <v>#N/A</v>
      </c>
      <c r="AI83" s="6" t="e">
        <f t="shared" si="38"/>
        <v>#N/A</v>
      </c>
      <c r="AJ83" s="7" t="str">
        <f t="shared" si="39"/>
        <v xml:space="preserve"> </v>
      </c>
      <c r="AK83" s="6" t="e">
        <f t="shared" si="40"/>
        <v>#N/A</v>
      </c>
      <c r="AL83" s="6"/>
      <c r="AM83" s="6"/>
      <c r="AN83" s="6"/>
      <c r="AO83" s="6"/>
      <c r="AP83" s="6"/>
      <c r="AQ83" s="6"/>
      <c r="AR83" s="6"/>
      <c r="AS83" s="6"/>
      <c r="AT83" s="6">
        <f t="shared" si="41"/>
        <v>0</v>
      </c>
      <c r="AU83" s="6"/>
      <c r="AV83" s="6" t="str">
        <f t="shared" si="31"/>
        <v/>
      </c>
      <c r="AW83" s="6" t="str">
        <f t="shared" si="32"/>
        <v/>
      </c>
      <c r="AX83" s="6" t="str">
        <f t="shared" si="33"/>
        <v/>
      </c>
      <c r="AY83" s="55"/>
      <c r="BE83" s="176" t="s">
        <v>190</v>
      </c>
      <c r="CS83" s="275" t="str">
        <f t="shared" si="34"/>
        <v/>
      </c>
      <c r="CT83" s="356" t="str">
        <f t="shared" si="42"/>
        <v/>
      </c>
    </row>
    <row r="84" spans="1:98" s="1" customFormat="1" ht="13.5" customHeight="1" x14ac:dyDescent="0.2">
      <c r="A84" s="17">
        <v>69</v>
      </c>
      <c r="B84" s="358"/>
      <c r="C84" s="358"/>
      <c r="D84" s="358"/>
      <c r="E84" s="358"/>
      <c r="F84" s="358"/>
      <c r="G84" s="358"/>
      <c r="H84" s="358"/>
      <c r="I84" s="358"/>
      <c r="J84" s="358"/>
      <c r="K84" s="358"/>
      <c r="L84" s="362"/>
      <c r="M84" s="358"/>
      <c r="N84" s="64"/>
      <c r="O84" s="65"/>
      <c r="P84" s="60"/>
      <c r="Q84" s="60"/>
      <c r="R84" s="91"/>
      <c r="S84" s="91"/>
      <c r="T84" s="92"/>
      <c r="U84" s="93"/>
      <c r="V84" s="94"/>
      <c r="W84" s="94"/>
      <c r="X84" s="95"/>
      <c r="Y84" s="24"/>
      <c r="Z84" s="21" t="str">
        <f t="shared" si="25"/>
        <v/>
      </c>
      <c r="AA84" s="6" t="e">
        <f t="shared" si="26"/>
        <v>#N/A</v>
      </c>
      <c r="AB84" s="6" t="e">
        <f t="shared" si="27"/>
        <v>#N/A</v>
      </c>
      <c r="AC84" s="6" t="e">
        <f t="shared" si="28"/>
        <v>#N/A</v>
      </c>
      <c r="AD84" s="6" t="str">
        <f t="shared" si="29"/>
        <v/>
      </c>
      <c r="AE84" s="6">
        <f t="shared" si="30"/>
        <v>1</v>
      </c>
      <c r="AF84" s="6" t="e">
        <f t="shared" si="35"/>
        <v>#N/A</v>
      </c>
      <c r="AG84" s="6" t="e">
        <f t="shared" si="36"/>
        <v>#N/A</v>
      </c>
      <c r="AH84" s="6" t="e">
        <f t="shared" si="37"/>
        <v>#N/A</v>
      </c>
      <c r="AI84" s="6" t="e">
        <f t="shared" si="38"/>
        <v>#N/A</v>
      </c>
      <c r="AJ84" s="7" t="str">
        <f t="shared" si="39"/>
        <v xml:space="preserve"> </v>
      </c>
      <c r="AK84" s="6" t="e">
        <f t="shared" si="40"/>
        <v>#N/A</v>
      </c>
      <c r="AL84" s="6"/>
      <c r="AM84" s="6"/>
      <c r="AN84" s="6"/>
      <c r="AO84" s="6"/>
      <c r="AP84" s="6"/>
      <c r="AQ84" s="6"/>
      <c r="AR84" s="6"/>
      <c r="AS84" s="6"/>
      <c r="AT84" s="6">
        <f t="shared" si="41"/>
        <v>0</v>
      </c>
      <c r="AU84" s="6"/>
      <c r="AV84" s="6" t="str">
        <f t="shared" si="31"/>
        <v/>
      </c>
      <c r="AW84" s="6" t="str">
        <f t="shared" si="32"/>
        <v/>
      </c>
      <c r="AX84" s="6" t="str">
        <f t="shared" si="33"/>
        <v/>
      </c>
      <c r="AY84" s="55"/>
      <c r="BE84" s="176" t="s">
        <v>143</v>
      </c>
      <c r="CS84" s="275" t="str">
        <f t="shared" si="34"/>
        <v/>
      </c>
      <c r="CT84" s="356" t="str">
        <f t="shared" si="42"/>
        <v/>
      </c>
    </row>
    <row r="85" spans="1:98" s="1" customFormat="1" ht="13.5" customHeight="1" x14ac:dyDescent="0.2">
      <c r="A85" s="17">
        <v>70</v>
      </c>
      <c r="B85" s="358"/>
      <c r="C85" s="358"/>
      <c r="D85" s="358"/>
      <c r="E85" s="358"/>
      <c r="F85" s="358"/>
      <c r="G85" s="358"/>
      <c r="H85" s="358"/>
      <c r="I85" s="358"/>
      <c r="J85" s="358"/>
      <c r="K85" s="358"/>
      <c r="L85" s="362"/>
      <c r="M85" s="358"/>
      <c r="N85" s="64"/>
      <c r="O85" s="65"/>
      <c r="P85" s="60"/>
      <c r="Q85" s="60"/>
      <c r="R85" s="91"/>
      <c r="S85" s="91"/>
      <c r="T85" s="92"/>
      <c r="U85" s="93"/>
      <c r="V85" s="94"/>
      <c r="W85" s="94"/>
      <c r="X85" s="95"/>
      <c r="Y85" s="24"/>
      <c r="Z85" s="21" t="str">
        <f t="shared" si="25"/>
        <v/>
      </c>
      <c r="AA85" s="6" t="e">
        <f t="shared" si="26"/>
        <v>#N/A</v>
      </c>
      <c r="AB85" s="6" t="e">
        <f t="shared" si="27"/>
        <v>#N/A</v>
      </c>
      <c r="AC85" s="6" t="e">
        <f t="shared" si="28"/>
        <v>#N/A</v>
      </c>
      <c r="AD85" s="6" t="str">
        <f t="shared" si="29"/>
        <v/>
      </c>
      <c r="AE85" s="6">
        <f t="shared" si="30"/>
        <v>1</v>
      </c>
      <c r="AF85" s="6" t="e">
        <f t="shared" si="35"/>
        <v>#N/A</v>
      </c>
      <c r="AG85" s="6" t="e">
        <f t="shared" si="36"/>
        <v>#N/A</v>
      </c>
      <c r="AH85" s="6" t="e">
        <f t="shared" si="37"/>
        <v>#N/A</v>
      </c>
      <c r="AI85" s="6" t="e">
        <f t="shared" si="38"/>
        <v>#N/A</v>
      </c>
      <c r="AJ85" s="7" t="str">
        <f t="shared" si="39"/>
        <v xml:space="preserve"> </v>
      </c>
      <c r="AK85" s="6" t="e">
        <f t="shared" si="40"/>
        <v>#N/A</v>
      </c>
      <c r="AL85" s="6"/>
      <c r="AM85" s="6"/>
      <c r="AN85" s="6"/>
      <c r="AO85" s="6"/>
      <c r="AP85" s="6"/>
      <c r="AQ85" s="6"/>
      <c r="AR85" s="6"/>
      <c r="AS85" s="6"/>
      <c r="AT85" s="6">
        <f t="shared" si="41"/>
        <v>0</v>
      </c>
      <c r="AU85" s="6"/>
      <c r="AV85" s="6" t="str">
        <f t="shared" si="31"/>
        <v/>
      </c>
      <c r="AW85" s="6" t="str">
        <f t="shared" si="32"/>
        <v/>
      </c>
      <c r="AX85" s="6" t="str">
        <f t="shared" si="33"/>
        <v/>
      </c>
      <c r="AY85" s="55"/>
      <c r="BE85" s="176" t="s">
        <v>144</v>
      </c>
      <c r="CS85" s="275" t="str">
        <f t="shared" si="34"/>
        <v/>
      </c>
      <c r="CT85" s="356" t="str">
        <f t="shared" si="42"/>
        <v/>
      </c>
    </row>
    <row r="86" spans="1:98" s="1" customFormat="1" ht="13.5" customHeight="1" x14ac:dyDescent="0.2">
      <c r="A86" s="17">
        <v>71</v>
      </c>
      <c r="B86" s="358"/>
      <c r="C86" s="358"/>
      <c r="D86" s="358"/>
      <c r="E86" s="358"/>
      <c r="F86" s="358"/>
      <c r="G86" s="358"/>
      <c r="H86" s="358"/>
      <c r="I86" s="358"/>
      <c r="J86" s="358"/>
      <c r="K86" s="358"/>
      <c r="L86" s="362"/>
      <c r="M86" s="358"/>
      <c r="N86" s="64"/>
      <c r="O86" s="65"/>
      <c r="P86" s="60"/>
      <c r="Q86" s="60"/>
      <c r="R86" s="91"/>
      <c r="S86" s="91"/>
      <c r="T86" s="92"/>
      <c r="U86" s="93"/>
      <c r="V86" s="94"/>
      <c r="W86" s="94"/>
      <c r="X86" s="95"/>
      <c r="Y86" s="24"/>
      <c r="Z86" s="21" t="str">
        <f t="shared" si="25"/>
        <v/>
      </c>
      <c r="AA86" s="6" t="e">
        <f t="shared" si="26"/>
        <v>#N/A</v>
      </c>
      <c r="AB86" s="6" t="e">
        <f t="shared" si="27"/>
        <v>#N/A</v>
      </c>
      <c r="AC86" s="6" t="e">
        <f t="shared" si="28"/>
        <v>#N/A</v>
      </c>
      <c r="AD86" s="6" t="str">
        <f t="shared" si="29"/>
        <v/>
      </c>
      <c r="AE86" s="6">
        <f t="shared" si="30"/>
        <v>1</v>
      </c>
      <c r="AF86" s="6" t="e">
        <f t="shared" si="35"/>
        <v>#N/A</v>
      </c>
      <c r="AG86" s="6" t="e">
        <f t="shared" si="36"/>
        <v>#N/A</v>
      </c>
      <c r="AH86" s="6" t="e">
        <f t="shared" si="37"/>
        <v>#N/A</v>
      </c>
      <c r="AI86" s="6" t="e">
        <f t="shared" si="38"/>
        <v>#N/A</v>
      </c>
      <c r="AJ86" s="7" t="str">
        <f t="shared" si="39"/>
        <v xml:space="preserve"> </v>
      </c>
      <c r="AK86" s="6" t="e">
        <f t="shared" si="40"/>
        <v>#N/A</v>
      </c>
      <c r="AL86" s="6"/>
      <c r="AM86" s="6"/>
      <c r="AN86" s="6"/>
      <c r="AO86" s="6"/>
      <c r="AP86" s="6"/>
      <c r="AQ86" s="6"/>
      <c r="AR86" s="6"/>
      <c r="AS86" s="6"/>
      <c r="AT86" s="6">
        <f t="shared" si="41"/>
        <v>0</v>
      </c>
      <c r="AU86" s="6"/>
      <c r="AV86" s="6" t="str">
        <f t="shared" si="31"/>
        <v/>
      </c>
      <c r="AW86" s="6" t="str">
        <f t="shared" si="32"/>
        <v/>
      </c>
      <c r="AX86" s="6" t="str">
        <f t="shared" si="33"/>
        <v/>
      </c>
      <c r="AY86" s="55"/>
      <c r="BE86" s="176" t="s">
        <v>148</v>
      </c>
      <c r="CS86" s="275" t="str">
        <f t="shared" si="34"/>
        <v/>
      </c>
      <c r="CT86" s="356" t="str">
        <f t="shared" si="42"/>
        <v/>
      </c>
    </row>
    <row r="87" spans="1:98" s="1" customFormat="1" ht="13.5" customHeight="1" x14ac:dyDescent="0.2">
      <c r="A87" s="17">
        <v>72</v>
      </c>
      <c r="B87" s="358"/>
      <c r="C87" s="358"/>
      <c r="D87" s="358"/>
      <c r="E87" s="358"/>
      <c r="F87" s="358"/>
      <c r="G87" s="358"/>
      <c r="H87" s="358"/>
      <c r="I87" s="358"/>
      <c r="J87" s="358"/>
      <c r="K87" s="358"/>
      <c r="L87" s="362"/>
      <c r="M87" s="358"/>
      <c r="N87" s="64"/>
      <c r="O87" s="65"/>
      <c r="P87" s="60"/>
      <c r="Q87" s="60"/>
      <c r="R87" s="91"/>
      <c r="S87" s="91"/>
      <c r="T87" s="92"/>
      <c r="U87" s="93"/>
      <c r="V87" s="94"/>
      <c r="W87" s="94"/>
      <c r="X87" s="95"/>
      <c r="Y87" s="24"/>
      <c r="Z87" s="21" t="str">
        <f t="shared" si="25"/>
        <v/>
      </c>
      <c r="AA87" s="6" t="e">
        <f t="shared" si="26"/>
        <v>#N/A</v>
      </c>
      <c r="AB87" s="6" t="e">
        <f t="shared" si="27"/>
        <v>#N/A</v>
      </c>
      <c r="AC87" s="6" t="e">
        <f t="shared" si="28"/>
        <v>#N/A</v>
      </c>
      <c r="AD87" s="6" t="str">
        <f t="shared" si="29"/>
        <v/>
      </c>
      <c r="AE87" s="6">
        <f t="shared" si="30"/>
        <v>1</v>
      </c>
      <c r="AF87" s="6" t="e">
        <f t="shared" si="35"/>
        <v>#N/A</v>
      </c>
      <c r="AG87" s="6" t="e">
        <f t="shared" si="36"/>
        <v>#N/A</v>
      </c>
      <c r="AH87" s="6" t="e">
        <f t="shared" si="37"/>
        <v>#N/A</v>
      </c>
      <c r="AI87" s="6" t="e">
        <f t="shared" si="38"/>
        <v>#N/A</v>
      </c>
      <c r="AJ87" s="7" t="str">
        <f t="shared" si="39"/>
        <v xml:space="preserve"> </v>
      </c>
      <c r="AK87" s="6" t="e">
        <f t="shared" si="40"/>
        <v>#N/A</v>
      </c>
      <c r="AL87" s="6"/>
      <c r="AM87" s="6"/>
      <c r="AN87" s="6"/>
      <c r="AO87" s="6"/>
      <c r="AP87" s="6"/>
      <c r="AQ87" s="6"/>
      <c r="AR87" s="6"/>
      <c r="AS87" s="6"/>
      <c r="AT87" s="6">
        <f t="shared" si="41"/>
        <v>0</v>
      </c>
      <c r="AU87" s="6"/>
      <c r="AV87" s="6" t="str">
        <f t="shared" si="31"/>
        <v/>
      </c>
      <c r="AW87" s="6" t="str">
        <f t="shared" si="32"/>
        <v/>
      </c>
      <c r="AX87" s="6" t="str">
        <f t="shared" si="33"/>
        <v/>
      </c>
      <c r="AY87" s="55"/>
      <c r="BE87" s="176" t="s">
        <v>149</v>
      </c>
      <c r="CS87" s="275" t="str">
        <f t="shared" si="34"/>
        <v/>
      </c>
      <c r="CT87" s="356" t="str">
        <f t="shared" si="42"/>
        <v/>
      </c>
    </row>
    <row r="88" spans="1:98" s="1" customFormat="1" ht="13.5" customHeight="1" x14ac:dyDescent="0.2">
      <c r="A88" s="17">
        <v>73</v>
      </c>
      <c r="B88" s="358"/>
      <c r="C88" s="358"/>
      <c r="D88" s="358"/>
      <c r="E88" s="358"/>
      <c r="F88" s="358"/>
      <c r="G88" s="358"/>
      <c r="H88" s="358"/>
      <c r="I88" s="358"/>
      <c r="J88" s="358"/>
      <c r="K88" s="358"/>
      <c r="L88" s="362"/>
      <c r="M88" s="358"/>
      <c r="N88" s="64"/>
      <c r="O88" s="65"/>
      <c r="P88" s="60"/>
      <c r="Q88" s="60"/>
      <c r="R88" s="91"/>
      <c r="S88" s="91"/>
      <c r="T88" s="92"/>
      <c r="U88" s="93"/>
      <c r="V88" s="94"/>
      <c r="W88" s="94"/>
      <c r="X88" s="95"/>
      <c r="Y88" s="24"/>
      <c r="Z88" s="21" t="str">
        <f t="shared" si="25"/>
        <v/>
      </c>
      <c r="AA88" s="6" t="e">
        <f t="shared" si="26"/>
        <v>#N/A</v>
      </c>
      <c r="AB88" s="6" t="e">
        <f t="shared" si="27"/>
        <v>#N/A</v>
      </c>
      <c r="AC88" s="6" t="e">
        <f t="shared" si="28"/>
        <v>#N/A</v>
      </c>
      <c r="AD88" s="6" t="str">
        <f t="shared" si="29"/>
        <v/>
      </c>
      <c r="AE88" s="6">
        <f t="shared" si="30"/>
        <v>1</v>
      </c>
      <c r="AF88" s="6" t="e">
        <f t="shared" si="35"/>
        <v>#N/A</v>
      </c>
      <c r="AG88" s="6" t="e">
        <f t="shared" si="36"/>
        <v>#N/A</v>
      </c>
      <c r="AH88" s="6" t="e">
        <f t="shared" si="37"/>
        <v>#N/A</v>
      </c>
      <c r="AI88" s="6" t="e">
        <f t="shared" si="38"/>
        <v>#N/A</v>
      </c>
      <c r="AJ88" s="7" t="str">
        <f t="shared" si="39"/>
        <v xml:space="preserve"> </v>
      </c>
      <c r="AK88" s="6" t="e">
        <f t="shared" si="40"/>
        <v>#N/A</v>
      </c>
      <c r="AL88" s="6"/>
      <c r="AM88" s="6"/>
      <c r="AN88" s="6"/>
      <c r="AO88" s="6"/>
      <c r="AP88" s="6"/>
      <c r="AQ88" s="6"/>
      <c r="AR88" s="6"/>
      <c r="AS88" s="6"/>
      <c r="AT88" s="6">
        <f t="shared" si="41"/>
        <v>0</v>
      </c>
      <c r="AU88" s="6"/>
      <c r="AV88" s="6" t="str">
        <f t="shared" si="31"/>
        <v/>
      </c>
      <c r="AW88" s="6" t="str">
        <f t="shared" si="32"/>
        <v/>
      </c>
      <c r="AX88" s="6" t="str">
        <f t="shared" si="33"/>
        <v/>
      </c>
      <c r="AY88" s="55"/>
      <c r="BE88" s="176" t="s">
        <v>191</v>
      </c>
      <c r="CS88" s="275" t="str">
        <f t="shared" si="34"/>
        <v/>
      </c>
      <c r="CT88" s="356" t="str">
        <f t="shared" si="42"/>
        <v/>
      </c>
    </row>
    <row r="89" spans="1:98" s="1" customFormat="1" ht="13.5" customHeight="1" x14ac:dyDescent="0.2">
      <c r="A89" s="17">
        <v>74</v>
      </c>
      <c r="B89" s="358"/>
      <c r="C89" s="358"/>
      <c r="D89" s="358"/>
      <c r="E89" s="358"/>
      <c r="F89" s="358"/>
      <c r="G89" s="358"/>
      <c r="H89" s="358"/>
      <c r="I89" s="358"/>
      <c r="J89" s="358"/>
      <c r="K89" s="358"/>
      <c r="L89" s="362"/>
      <c r="M89" s="358"/>
      <c r="N89" s="64"/>
      <c r="O89" s="65"/>
      <c r="P89" s="60"/>
      <c r="Q89" s="60"/>
      <c r="R89" s="91"/>
      <c r="S89" s="91"/>
      <c r="T89" s="92"/>
      <c r="U89" s="93"/>
      <c r="V89" s="94"/>
      <c r="W89" s="94"/>
      <c r="X89" s="95"/>
      <c r="Y89" s="24"/>
      <c r="Z89" s="21" t="str">
        <f t="shared" si="25"/>
        <v/>
      </c>
      <c r="AA89" s="6" t="e">
        <f t="shared" si="26"/>
        <v>#N/A</v>
      </c>
      <c r="AB89" s="6" t="e">
        <f t="shared" si="27"/>
        <v>#N/A</v>
      </c>
      <c r="AC89" s="6" t="e">
        <f t="shared" si="28"/>
        <v>#N/A</v>
      </c>
      <c r="AD89" s="6" t="str">
        <f t="shared" si="29"/>
        <v/>
      </c>
      <c r="AE89" s="6">
        <f t="shared" si="30"/>
        <v>1</v>
      </c>
      <c r="AF89" s="6" t="e">
        <f t="shared" si="35"/>
        <v>#N/A</v>
      </c>
      <c r="AG89" s="6" t="e">
        <f t="shared" si="36"/>
        <v>#N/A</v>
      </c>
      <c r="AH89" s="6" t="e">
        <f t="shared" si="37"/>
        <v>#N/A</v>
      </c>
      <c r="AI89" s="6" t="e">
        <f t="shared" si="38"/>
        <v>#N/A</v>
      </c>
      <c r="AJ89" s="7" t="str">
        <f t="shared" si="39"/>
        <v xml:space="preserve"> </v>
      </c>
      <c r="AK89" s="6" t="e">
        <f t="shared" si="40"/>
        <v>#N/A</v>
      </c>
      <c r="AL89" s="6"/>
      <c r="AM89" s="6"/>
      <c r="AN89" s="6"/>
      <c r="AO89" s="6"/>
      <c r="AP89" s="6"/>
      <c r="AQ89" s="6"/>
      <c r="AR89" s="6"/>
      <c r="AS89" s="6"/>
      <c r="AT89" s="6">
        <f t="shared" si="41"/>
        <v>0</v>
      </c>
      <c r="AU89" s="6"/>
      <c r="AV89" s="6" t="str">
        <f t="shared" si="31"/>
        <v/>
      </c>
      <c r="AW89" s="6" t="str">
        <f t="shared" si="32"/>
        <v/>
      </c>
      <c r="AX89" s="6" t="str">
        <f t="shared" si="33"/>
        <v/>
      </c>
      <c r="AY89" s="55"/>
      <c r="BE89" s="177" t="s">
        <v>192</v>
      </c>
      <c r="CS89" s="275" t="str">
        <f t="shared" si="34"/>
        <v/>
      </c>
      <c r="CT89" s="356" t="str">
        <f t="shared" si="42"/>
        <v/>
      </c>
    </row>
    <row r="90" spans="1:98" s="1" customFormat="1" ht="13.5" customHeight="1" x14ac:dyDescent="0.2">
      <c r="A90" s="17">
        <v>75</v>
      </c>
      <c r="B90" s="358"/>
      <c r="C90" s="358"/>
      <c r="D90" s="358"/>
      <c r="E90" s="358"/>
      <c r="F90" s="358"/>
      <c r="G90" s="358"/>
      <c r="H90" s="358"/>
      <c r="I90" s="358"/>
      <c r="J90" s="358"/>
      <c r="K90" s="358"/>
      <c r="L90" s="362"/>
      <c r="M90" s="358"/>
      <c r="N90" s="64"/>
      <c r="O90" s="65"/>
      <c r="P90" s="60"/>
      <c r="Q90" s="60"/>
      <c r="R90" s="91"/>
      <c r="S90" s="91"/>
      <c r="T90" s="92"/>
      <c r="U90" s="93"/>
      <c r="V90" s="94"/>
      <c r="W90" s="94"/>
      <c r="X90" s="95"/>
      <c r="Y90" s="24"/>
      <c r="Z90" s="21" t="str">
        <f t="shared" si="25"/>
        <v/>
      </c>
      <c r="AA90" s="6" t="e">
        <f t="shared" si="26"/>
        <v>#N/A</v>
      </c>
      <c r="AB90" s="6" t="e">
        <f t="shared" si="27"/>
        <v>#N/A</v>
      </c>
      <c r="AC90" s="6" t="e">
        <f t="shared" si="28"/>
        <v>#N/A</v>
      </c>
      <c r="AD90" s="6" t="str">
        <f t="shared" si="29"/>
        <v/>
      </c>
      <c r="AE90" s="6">
        <f t="shared" si="30"/>
        <v>1</v>
      </c>
      <c r="AF90" s="6" t="e">
        <f t="shared" si="35"/>
        <v>#N/A</v>
      </c>
      <c r="AG90" s="6" t="e">
        <f t="shared" si="36"/>
        <v>#N/A</v>
      </c>
      <c r="AH90" s="6" t="e">
        <f t="shared" si="37"/>
        <v>#N/A</v>
      </c>
      <c r="AI90" s="6" t="e">
        <f t="shared" si="38"/>
        <v>#N/A</v>
      </c>
      <c r="AJ90" s="7" t="str">
        <f t="shared" si="39"/>
        <v xml:space="preserve"> </v>
      </c>
      <c r="AK90" s="6" t="e">
        <f t="shared" si="40"/>
        <v>#N/A</v>
      </c>
      <c r="AL90" s="6"/>
      <c r="AM90" s="6"/>
      <c r="AN90" s="6"/>
      <c r="AO90" s="6"/>
      <c r="AP90" s="6"/>
      <c r="AQ90" s="6"/>
      <c r="AR90" s="6"/>
      <c r="AS90" s="6"/>
      <c r="AT90" s="6">
        <f t="shared" si="41"/>
        <v>0</v>
      </c>
      <c r="AU90" s="6"/>
      <c r="AV90" s="6" t="str">
        <f t="shared" si="31"/>
        <v/>
      </c>
      <c r="AW90" s="6" t="str">
        <f t="shared" si="32"/>
        <v/>
      </c>
      <c r="AX90" s="6" t="str">
        <f t="shared" si="33"/>
        <v/>
      </c>
      <c r="AY90" s="55"/>
      <c r="BE90" s="177" t="s">
        <v>193</v>
      </c>
      <c r="CS90" s="275" t="str">
        <f t="shared" si="34"/>
        <v/>
      </c>
      <c r="CT90" s="356" t="str">
        <f t="shared" si="42"/>
        <v/>
      </c>
    </row>
    <row r="91" spans="1:98" s="1" customFormat="1" ht="13.5" customHeight="1" x14ac:dyDescent="0.2">
      <c r="A91" s="17">
        <v>76</v>
      </c>
      <c r="B91" s="358"/>
      <c r="C91" s="358"/>
      <c r="D91" s="358"/>
      <c r="E91" s="358"/>
      <c r="F91" s="358"/>
      <c r="G91" s="358"/>
      <c r="H91" s="358"/>
      <c r="I91" s="358"/>
      <c r="J91" s="358"/>
      <c r="K91" s="358"/>
      <c r="L91" s="362"/>
      <c r="M91" s="358"/>
      <c r="N91" s="64"/>
      <c r="O91" s="65"/>
      <c r="P91" s="60"/>
      <c r="Q91" s="60"/>
      <c r="R91" s="91"/>
      <c r="S91" s="91"/>
      <c r="T91" s="92"/>
      <c r="U91" s="93"/>
      <c r="V91" s="94"/>
      <c r="W91" s="94"/>
      <c r="X91" s="95"/>
      <c r="Y91" s="24"/>
      <c r="Z91" s="21" t="str">
        <f t="shared" si="25"/>
        <v/>
      </c>
      <c r="AA91" s="6" t="e">
        <f t="shared" si="26"/>
        <v>#N/A</v>
      </c>
      <c r="AB91" s="6" t="e">
        <f t="shared" si="27"/>
        <v>#N/A</v>
      </c>
      <c r="AC91" s="6" t="e">
        <f t="shared" si="28"/>
        <v>#N/A</v>
      </c>
      <c r="AD91" s="6" t="str">
        <f t="shared" si="29"/>
        <v/>
      </c>
      <c r="AE91" s="6">
        <f t="shared" si="30"/>
        <v>1</v>
      </c>
      <c r="AF91" s="6" t="e">
        <f t="shared" si="35"/>
        <v>#N/A</v>
      </c>
      <c r="AG91" s="6" t="e">
        <f t="shared" si="36"/>
        <v>#N/A</v>
      </c>
      <c r="AH91" s="6" t="e">
        <f t="shared" si="37"/>
        <v>#N/A</v>
      </c>
      <c r="AI91" s="6" t="e">
        <f t="shared" si="38"/>
        <v>#N/A</v>
      </c>
      <c r="AJ91" s="7" t="str">
        <f t="shared" si="39"/>
        <v xml:space="preserve"> </v>
      </c>
      <c r="AK91" s="6" t="e">
        <f t="shared" si="40"/>
        <v>#N/A</v>
      </c>
      <c r="AL91" s="6"/>
      <c r="AM91" s="6"/>
      <c r="AN91" s="6"/>
      <c r="AO91" s="6"/>
      <c r="AP91" s="6"/>
      <c r="AQ91" s="6"/>
      <c r="AR91" s="6"/>
      <c r="AS91" s="6"/>
      <c r="AT91" s="6">
        <f t="shared" si="41"/>
        <v>0</v>
      </c>
      <c r="AU91" s="6"/>
      <c r="AV91" s="6" t="str">
        <f t="shared" si="31"/>
        <v/>
      </c>
      <c r="AW91" s="6" t="str">
        <f t="shared" si="32"/>
        <v/>
      </c>
      <c r="AX91" s="6" t="str">
        <f t="shared" si="33"/>
        <v/>
      </c>
      <c r="AY91" s="55"/>
      <c r="BE91" s="177" t="s">
        <v>194</v>
      </c>
      <c r="CS91" s="275" t="str">
        <f t="shared" si="34"/>
        <v/>
      </c>
      <c r="CT91" s="356" t="str">
        <f t="shared" si="42"/>
        <v/>
      </c>
    </row>
    <row r="92" spans="1:98" s="1" customFormat="1" ht="13.5" customHeight="1" x14ac:dyDescent="0.2">
      <c r="A92" s="17">
        <v>77</v>
      </c>
      <c r="B92" s="358"/>
      <c r="C92" s="358"/>
      <c r="D92" s="358"/>
      <c r="E92" s="358"/>
      <c r="F92" s="358"/>
      <c r="G92" s="358"/>
      <c r="H92" s="358"/>
      <c r="I92" s="358"/>
      <c r="J92" s="358"/>
      <c r="K92" s="358"/>
      <c r="L92" s="362"/>
      <c r="M92" s="358"/>
      <c r="N92" s="64"/>
      <c r="O92" s="65"/>
      <c r="P92" s="60"/>
      <c r="Q92" s="60"/>
      <c r="R92" s="91"/>
      <c r="S92" s="91"/>
      <c r="T92" s="92"/>
      <c r="U92" s="93"/>
      <c r="V92" s="94"/>
      <c r="W92" s="94"/>
      <c r="X92" s="95"/>
      <c r="Y92" s="24"/>
      <c r="Z92" s="21" t="str">
        <f t="shared" si="25"/>
        <v/>
      </c>
      <c r="AA92" s="6" t="e">
        <f t="shared" si="26"/>
        <v>#N/A</v>
      </c>
      <c r="AB92" s="6" t="e">
        <f t="shared" si="27"/>
        <v>#N/A</v>
      </c>
      <c r="AC92" s="6" t="e">
        <f t="shared" si="28"/>
        <v>#N/A</v>
      </c>
      <c r="AD92" s="6" t="str">
        <f t="shared" si="29"/>
        <v/>
      </c>
      <c r="AE92" s="6">
        <f t="shared" si="30"/>
        <v>1</v>
      </c>
      <c r="AF92" s="6" t="e">
        <f t="shared" si="35"/>
        <v>#N/A</v>
      </c>
      <c r="AG92" s="6" t="e">
        <f t="shared" si="36"/>
        <v>#N/A</v>
      </c>
      <c r="AH92" s="6" t="e">
        <f t="shared" si="37"/>
        <v>#N/A</v>
      </c>
      <c r="AI92" s="6" t="e">
        <f t="shared" si="38"/>
        <v>#N/A</v>
      </c>
      <c r="AJ92" s="7" t="str">
        <f t="shared" si="39"/>
        <v xml:space="preserve"> </v>
      </c>
      <c r="AK92" s="6" t="e">
        <f t="shared" si="40"/>
        <v>#N/A</v>
      </c>
      <c r="AL92" s="6"/>
      <c r="AM92" s="6"/>
      <c r="AN92" s="6"/>
      <c r="AO92" s="6"/>
      <c r="AP92" s="6"/>
      <c r="AQ92" s="6"/>
      <c r="AR92" s="6"/>
      <c r="AS92" s="6"/>
      <c r="AT92" s="6">
        <f t="shared" si="41"/>
        <v>0</v>
      </c>
      <c r="AU92" s="6"/>
      <c r="AV92" s="6" t="str">
        <f t="shared" si="31"/>
        <v/>
      </c>
      <c r="AW92" s="6" t="str">
        <f t="shared" si="32"/>
        <v/>
      </c>
      <c r="AX92" s="6" t="str">
        <f t="shared" si="33"/>
        <v/>
      </c>
      <c r="AY92" s="55"/>
      <c r="BE92" s="177" t="s">
        <v>195</v>
      </c>
      <c r="CS92" s="275" t="str">
        <f t="shared" si="34"/>
        <v/>
      </c>
      <c r="CT92" s="356" t="str">
        <f t="shared" si="42"/>
        <v/>
      </c>
    </row>
    <row r="93" spans="1:98" s="1" customFormat="1" ht="13.5" customHeight="1" x14ac:dyDescent="0.2">
      <c r="A93" s="17">
        <v>78</v>
      </c>
      <c r="B93" s="358"/>
      <c r="C93" s="358"/>
      <c r="D93" s="358"/>
      <c r="E93" s="358"/>
      <c r="F93" s="358"/>
      <c r="G93" s="358"/>
      <c r="H93" s="358"/>
      <c r="I93" s="358"/>
      <c r="J93" s="358"/>
      <c r="K93" s="358"/>
      <c r="L93" s="362"/>
      <c r="M93" s="358"/>
      <c r="N93" s="64"/>
      <c r="O93" s="65"/>
      <c r="P93" s="60"/>
      <c r="Q93" s="60"/>
      <c r="R93" s="91"/>
      <c r="S93" s="91"/>
      <c r="T93" s="92"/>
      <c r="U93" s="93"/>
      <c r="V93" s="94"/>
      <c r="W93" s="94"/>
      <c r="X93" s="95"/>
      <c r="Y93" s="24"/>
      <c r="Z93" s="21" t="str">
        <f t="shared" si="25"/>
        <v/>
      </c>
      <c r="AA93" s="6" t="e">
        <f t="shared" si="26"/>
        <v>#N/A</v>
      </c>
      <c r="AB93" s="6" t="e">
        <f t="shared" si="27"/>
        <v>#N/A</v>
      </c>
      <c r="AC93" s="6" t="e">
        <f t="shared" si="28"/>
        <v>#N/A</v>
      </c>
      <c r="AD93" s="6" t="str">
        <f t="shared" si="29"/>
        <v/>
      </c>
      <c r="AE93" s="6">
        <f t="shared" si="30"/>
        <v>1</v>
      </c>
      <c r="AF93" s="6" t="e">
        <f t="shared" si="35"/>
        <v>#N/A</v>
      </c>
      <c r="AG93" s="6" t="e">
        <f t="shared" si="36"/>
        <v>#N/A</v>
      </c>
      <c r="AH93" s="6" t="e">
        <f t="shared" si="37"/>
        <v>#N/A</v>
      </c>
      <c r="AI93" s="6" t="e">
        <f t="shared" si="38"/>
        <v>#N/A</v>
      </c>
      <c r="AJ93" s="7" t="str">
        <f t="shared" si="39"/>
        <v xml:space="preserve"> </v>
      </c>
      <c r="AK93" s="6" t="e">
        <f t="shared" si="40"/>
        <v>#N/A</v>
      </c>
      <c r="AL93" s="6"/>
      <c r="AM93" s="6"/>
      <c r="AN93" s="6"/>
      <c r="AO93" s="6"/>
      <c r="AP93" s="6"/>
      <c r="AQ93" s="6"/>
      <c r="AR93" s="6"/>
      <c r="AS93" s="6"/>
      <c r="AT93" s="6">
        <f t="shared" si="41"/>
        <v>0</v>
      </c>
      <c r="AU93" s="6"/>
      <c r="AV93" s="6" t="str">
        <f t="shared" si="31"/>
        <v/>
      </c>
      <c r="AW93" s="6" t="str">
        <f t="shared" si="32"/>
        <v/>
      </c>
      <c r="AX93" s="6" t="str">
        <f t="shared" si="33"/>
        <v/>
      </c>
      <c r="AY93" s="55"/>
      <c r="BE93" s="177" t="s">
        <v>196</v>
      </c>
      <c r="CS93" s="275" t="str">
        <f t="shared" si="34"/>
        <v/>
      </c>
      <c r="CT93" s="356" t="str">
        <f t="shared" si="42"/>
        <v/>
      </c>
    </row>
    <row r="94" spans="1:98" s="1" customFormat="1" ht="13.5" customHeight="1" x14ac:dyDescent="0.2">
      <c r="A94" s="17">
        <v>79</v>
      </c>
      <c r="B94" s="358"/>
      <c r="C94" s="358"/>
      <c r="D94" s="358"/>
      <c r="E94" s="358"/>
      <c r="F94" s="358"/>
      <c r="G94" s="358"/>
      <c r="H94" s="358"/>
      <c r="I94" s="358"/>
      <c r="J94" s="358"/>
      <c r="K94" s="358"/>
      <c r="L94" s="362"/>
      <c r="M94" s="358"/>
      <c r="N94" s="64"/>
      <c r="O94" s="65"/>
      <c r="P94" s="60"/>
      <c r="Q94" s="60"/>
      <c r="R94" s="91"/>
      <c r="S94" s="91"/>
      <c r="T94" s="92"/>
      <c r="U94" s="93"/>
      <c r="V94" s="94"/>
      <c r="W94" s="94"/>
      <c r="X94" s="95"/>
      <c r="Y94" s="24"/>
      <c r="Z94" s="21" t="str">
        <f t="shared" si="25"/>
        <v/>
      </c>
      <c r="AA94" s="6" t="e">
        <f t="shared" si="26"/>
        <v>#N/A</v>
      </c>
      <c r="AB94" s="6" t="e">
        <f t="shared" si="27"/>
        <v>#N/A</v>
      </c>
      <c r="AC94" s="6" t="e">
        <f t="shared" si="28"/>
        <v>#N/A</v>
      </c>
      <c r="AD94" s="6" t="str">
        <f t="shared" si="29"/>
        <v/>
      </c>
      <c r="AE94" s="6">
        <f t="shared" si="30"/>
        <v>1</v>
      </c>
      <c r="AF94" s="6" t="e">
        <f t="shared" si="35"/>
        <v>#N/A</v>
      </c>
      <c r="AG94" s="6" t="e">
        <f t="shared" si="36"/>
        <v>#N/A</v>
      </c>
      <c r="AH94" s="6" t="e">
        <f t="shared" si="37"/>
        <v>#N/A</v>
      </c>
      <c r="AI94" s="6" t="e">
        <f t="shared" si="38"/>
        <v>#N/A</v>
      </c>
      <c r="AJ94" s="7" t="str">
        <f t="shared" si="39"/>
        <v xml:space="preserve"> </v>
      </c>
      <c r="AK94" s="6" t="e">
        <f t="shared" si="40"/>
        <v>#N/A</v>
      </c>
      <c r="AL94" s="6"/>
      <c r="AM94" s="6"/>
      <c r="AN94" s="6"/>
      <c r="AO94" s="6"/>
      <c r="AP94" s="6"/>
      <c r="AQ94" s="6"/>
      <c r="AR94" s="6"/>
      <c r="AS94" s="6"/>
      <c r="AT94" s="6">
        <f t="shared" si="41"/>
        <v>0</v>
      </c>
      <c r="AU94" s="6"/>
      <c r="AV94" s="6" t="str">
        <f t="shared" si="31"/>
        <v/>
      </c>
      <c r="AW94" s="6" t="str">
        <f t="shared" si="32"/>
        <v/>
      </c>
      <c r="AX94" s="6" t="str">
        <f t="shared" si="33"/>
        <v/>
      </c>
      <c r="AY94" s="55"/>
      <c r="BE94" s="177" t="s">
        <v>96</v>
      </c>
      <c r="CS94" s="275" t="str">
        <f t="shared" si="34"/>
        <v/>
      </c>
      <c r="CT94" s="356" t="str">
        <f t="shared" si="42"/>
        <v/>
      </c>
    </row>
    <row r="95" spans="1:98" s="1" customFormat="1" ht="13.5" customHeight="1" x14ac:dyDescent="0.2">
      <c r="A95" s="17">
        <v>80</v>
      </c>
      <c r="B95" s="358"/>
      <c r="C95" s="358"/>
      <c r="D95" s="358"/>
      <c r="E95" s="358"/>
      <c r="F95" s="358"/>
      <c r="G95" s="358"/>
      <c r="H95" s="358"/>
      <c r="I95" s="358"/>
      <c r="J95" s="358"/>
      <c r="K95" s="358"/>
      <c r="L95" s="362"/>
      <c r="M95" s="358"/>
      <c r="N95" s="64"/>
      <c r="O95" s="65"/>
      <c r="P95" s="60"/>
      <c r="Q95" s="60"/>
      <c r="R95" s="91"/>
      <c r="S95" s="91"/>
      <c r="T95" s="92"/>
      <c r="U95" s="93"/>
      <c r="V95" s="94"/>
      <c r="W95" s="94"/>
      <c r="X95" s="95"/>
      <c r="Y95" s="24"/>
      <c r="Z95" s="21" t="str">
        <f t="shared" si="25"/>
        <v/>
      </c>
      <c r="AA95" s="6" t="e">
        <f t="shared" si="26"/>
        <v>#N/A</v>
      </c>
      <c r="AB95" s="6" t="e">
        <f t="shared" si="27"/>
        <v>#N/A</v>
      </c>
      <c r="AC95" s="6" t="e">
        <f t="shared" si="28"/>
        <v>#N/A</v>
      </c>
      <c r="AD95" s="6" t="str">
        <f t="shared" si="29"/>
        <v/>
      </c>
      <c r="AE95" s="6">
        <f t="shared" si="30"/>
        <v>1</v>
      </c>
      <c r="AF95" s="6" t="e">
        <f t="shared" si="35"/>
        <v>#N/A</v>
      </c>
      <c r="AG95" s="6" t="e">
        <f t="shared" si="36"/>
        <v>#N/A</v>
      </c>
      <c r="AH95" s="6" t="e">
        <f t="shared" si="37"/>
        <v>#N/A</v>
      </c>
      <c r="AI95" s="6" t="e">
        <f t="shared" si="38"/>
        <v>#N/A</v>
      </c>
      <c r="AJ95" s="7" t="str">
        <f t="shared" si="39"/>
        <v xml:space="preserve"> </v>
      </c>
      <c r="AK95" s="6" t="e">
        <f t="shared" si="40"/>
        <v>#N/A</v>
      </c>
      <c r="AL95" s="6"/>
      <c r="AM95" s="6"/>
      <c r="AN95" s="6"/>
      <c r="AO95" s="6"/>
      <c r="AP95" s="6"/>
      <c r="AQ95" s="6"/>
      <c r="AR95" s="6"/>
      <c r="AS95" s="6"/>
      <c r="AT95" s="6">
        <f t="shared" si="41"/>
        <v>0</v>
      </c>
      <c r="AU95" s="6"/>
      <c r="AV95" s="6" t="str">
        <f t="shared" si="31"/>
        <v/>
      </c>
      <c r="AW95" s="6" t="str">
        <f t="shared" si="32"/>
        <v/>
      </c>
      <c r="AX95" s="6" t="str">
        <f t="shared" si="33"/>
        <v/>
      </c>
      <c r="AY95" s="55"/>
      <c r="BE95" s="176" t="s">
        <v>99</v>
      </c>
      <c r="CS95" s="275" t="str">
        <f t="shared" si="34"/>
        <v/>
      </c>
      <c r="CT95" s="356" t="str">
        <f t="shared" si="42"/>
        <v/>
      </c>
    </row>
    <row r="96" spans="1:98" s="1" customFormat="1" ht="13.5" customHeight="1" x14ac:dyDescent="0.2">
      <c r="A96" s="17">
        <v>81</v>
      </c>
      <c r="B96" s="358"/>
      <c r="C96" s="358"/>
      <c r="D96" s="358"/>
      <c r="E96" s="358"/>
      <c r="F96" s="358"/>
      <c r="G96" s="358"/>
      <c r="H96" s="358"/>
      <c r="I96" s="358"/>
      <c r="J96" s="358"/>
      <c r="K96" s="358"/>
      <c r="L96" s="362"/>
      <c r="M96" s="358"/>
      <c r="N96" s="64"/>
      <c r="O96" s="65"/>
      <c r="P96" s="60"/>
      <c r="Q96" s="60"/>
      <c r="R96" s="91"/>
      <c r="S96" s="91"/>
      <c r="T96" s="92"/>
      <c r="U96" s="93"/>
      <c r="V96" s="94"/>
      <c r="W96" s="94"/>
      <c r="X96" s="95"/>
      <c r="Y96" s="24"/>
      <c r="Z96" s="21" t="str">
        <f t="shared" si="25"/>
        <v/>
      </c>
      <c r="AA96" s="6" t="e">
        <f t="shared" si="26"/>
        <v>#N/A</v>
      </c>
      <c r="AB96" s="6" t="e">
        <f t="shared" si="27"/>
        <v>#N/A</v>
      </c>
      <c r="AC96" s="6" t="e">
        <f t="shared" si="28"/>
        <v>#N/A</v>
      </c>
      <c r="AD96" s="6" t="str">
        <f t="shared" si="29"/>
        <v/>
      </c>
      <c r="AE96" s="6">
        <f t="shared" si="30"/>
        <v>1</v>
      </c>
      <c r="AF96" s="6" t="e">
        <f t="shared" si="35"/>
        <v>#N/A</v>
      </c>
      <c r="AG96" s="6" t="e">
        <f t="shared" si="36"/>
        <v>#N/A</v>
      </c>
      <c r="AH96" s="6" t="e">
        <f t="shared" si="37"/>
        <v>#N/A</v>
      </c>
      <c r="AI96" s="6" t="e">
        <f t="shared" si="38"/>
        <v>#N/A</v>
      </c>
      <c r="AJ96" s="7" t="str">
        <f t="shared" si="39"/>
        <v xml:space="preserve"> </v>
      </c>
      <c r="AK96" s="6" t="e">
        <f t="shared" si="40"/>
        <v>#N/A</v>
      </c>
      <c r="AL96" s="6"/>
      <c r="AM96" s="6"/>
      <c r="AN96" s="6"/>
      <c r="AO96" s="6"/>
      <c r="AP96" s="6"/>
      <c r="AQ96" s="6"/>
      <c r="AR96" s="6"/>
      <c r="AS96" s="6"/>
      <c r="AT96" s="6">
        <f t="shared" si="41"/>
        <v>0</v>
      </c>
      <c r="AU96" s="6"/>
      <c r="AV96" s="6" t="str">
        <f t="shared" si="31"/>
        <v/>
      </c>
      <c r="AW96" s="6" t="str">
        <f t="shared" si="32"/>
        <v/>
      </c>
      <c r="AX96" s="6" t="str">
        <f t="shared" si="33"/>
        <v/>
      </c>
      <c r="AY96" s="55"/>
      <c r="BE96" s="176" t="s">
        <v>105</v>
      </c>
      <c r="CS96" s="275" t="str">
        <f t="shared" si="34"/>
        <v/>
      </c>
      <c r="CT96" s="356" t="str">
        <f t="shared" si="42"/>
        <v/>
      </c>
    </row>
    <row r="97" spans="1:98" s="1" customFormat="1" ht="13.5" customHeight="1" x14ac:dyDescent="0.2">
      <c r="A97" s="17">
        <v>82</v>
      </c>
      <c r="B97" s="358"/>
      <c r="C97" s="358"/>
      <c r="D97" s="358"/>
      <c r="E97" s="358"/>
      <c r="F97" s="358"/>
      <c r="G97" s="358"/>
      <c r="H97" s="358"/>
      <c r="I97" s="358"/>
      <c r="J97" s="358"/>
      <c r="K97" s="358"/>
      <c r="L97" s="362"/>
      <c r="M97" s="358"/>
      <c r="N97" s="64"/>
      <c r="O97" s="65"/>
      <c r="P97" s="60"/>
      <c r="Q97" s="60"/>
      <c r="R97" s="91"/>
      <c r="S97" s="91"/>
      <c r="T97" s="92"/>
      <c r="U97" s="93"/>
      <c r="V97" s="94"/>
      <c r="W97" s="94"/>
      <c r="X97" s="95"/>
      <c r="Y97" s="24"/>
      <c r="Z97" s="21" t="str">
        <f t="shared" si="25"/>
        <v/>
      </c>
      <c r="AA97" s="6" t="e">
        <f t="shared" si="26"/>
        <v>#N/A</v>
      </c>
      <c r="AB97" s="6" t="e">
        <f t="shared" si="27"/>
        <v>#N/A</v>
      </c>
      <c r="AC97" s="6" t="e">
        <f t="shared" si="28"/>
        <v>#N/A</v>
      </c>
      <c r="AD97" s="6" t="str">
        <f t="shared" si="29"/>
        <v/>
      </c>
      <c r="AE97" s="6">
        <f t="shared" si="30"/>
        <v>1</v>
      </c>
      <c r="AF97" s="6" t="e">
        <f t="shared" si="35"/>
        <v>#N/A</v>
      </c>
      <c r="AG97" s="6" t="e">
        <f t="shared" si="36"/>
        <v>#N/A</v>
      </c>
      <c r="AH97" s="6" t="e">
        <f t="shared" si="37"/>
        <v>#N/A</v>
      </c>
      <c r="AI97" s="6" t="e">
        <f t="shared" si="38"/>
        <v>#N/A</v>
      </c>
      <c r="AJ97" s="7" t="str">
        <f t="shared" si="39"/>
        <v xml:space="preserve"> </v>
      </c>
      <c r="AK97" s="6" t="e">
        <f t="shared" si="40"/>
        <v>#N/A</v>
      </c>
      <c r="AL97" s="6"/>
      <c r="AM97" s="6"/>
      <c r="AN97" s="6"/>
      <c r="AO97" s="6"/>
      <c r="AP97" s="6"/>
      <c r="AQ97" s="6"/>
      <c r="AR97" s="6"/>
      <c r="AS97" s="6"/>
      <c r="AT97" s="6">
        <f t="shared" si="41"/>
        <v>0</v>
      </c>
      <c r="AU97" s="6"/>
      <c r="AV97" s="6" t="str">
        <f t="shared" si="31"/>
        <v/>
      </c>
      <c r="AW97" s="6" t="str">
        <f t="shared" si="32"/>
        <v/>
      </c>
      <c r="AX97" s="6" t="str">
        <f t="shared" si="33"/>
        <v/>
      </c>
      <c r="AY97" s="55"/>
      <c r="BE97" s="176" t="s">
        <v>116</v>
      </c>
      <c r="CS97" s="275" t="str">
        <f t="shared" si="34"/>
        <v/>
      </c>
      <c r="CT97" s="356" t="str">
        <f t="shared" si="42"/>
        <v/>
      </c>
    </row>
    <row r="98" spans="1:98" s="1" customFormat="1" ht="13.5" customHeight="1" x14ac:dyDescent="0.2">
      <c r="A98" s="17">
        <v>83</v>
      </c>
      <c r="B98" s="358"/>
      <c r="C98" s="358"/>
      <c r="D98" s="358"/>
      <c r="E98" s="358"/>
      <c r="F98" s="358"/>
      <c r="G98" s="358"/>
      <c r="H98" s="358"/>
      <c r="I98" s="358"/>
      <c r="J98" s="358"/>
      <c r="K98" s="358"/>
      <c r="L98" s="362"/>
      <c r="M98" s="358"/>
      <c r="N98" s="64"/>
      <c r="O98" s="65"/>
      <c r="P98" s="60"/>
      <c r="Q98" s="60"/>
      <c r="R98" s="91"/>
      <c r="S98" s="91"/>
      <c r="T98" s="92"/>
      <c r="U98" s="93"/>
      <c r="V98" s="94"/>
      <c r="W98" s="94"/>
      <c r="X98" s="95"/>
      <c r="Y98" s="24"/>
      <c r="Z98" s="21" t="str">
        <f t="shared" si="25"/>
        <v/>
      </c>
      <c r="AA98" s="6" t="e">
        <f t="shared" si="26"/>
        <v>#N/A</v>
      </c>
      <c r="AB98" s="6" t="e">
        <f t="shared" si="27"/>
        <v>#N/A</v>
      </c>
      <c r="AC98" s="6" t="e">
        <f t="shared" si="28"/>
        <v>#N/A</v>
      </c>
      <c r="AD98" s="6" t="str">
        <f t="shared" si="29"/>
        <v/>
      </c>
      <c r="AE98" s="6">
        <f t="shared" si="30"/>
        <v>1</v>
      </c>
      <c r="AF98" s="6" t="e">
        <f t="shared" si="35"/>
        <v>#N/A</v>
      </c>
      <c r="AG98" s="6" t="e">
        <f t="shared" si="36"/>
        <v>#N/A</v>
      </c>
      <c r="AH98" s="6" t="e">
        <f t="shared" si="37"/>
        <v>#N/A</v>
      </c>
      <c r="AI98" s="6" t="e">
        <f t="shared" si="38"/>
        <v>#N/A</v>
      </c>
      <c r="AJ98" s="7" t="str">
        <f t="shared" si="39"/>
        <v xml:space="preserve"> </v>
      </c>
      <c r="AK98" s="6" t="e">
        <f t="shared" si="40"/>
        <v>#N/A</v>
      </c>
      <c r="AL98" s="6"/>
      <c r="AM98" s="6"/>
      <c r="AN98" s="6"/>
      <c r="AO98" s="6"/>
      <c r="AP98" s="6"/>
      <c r="AQ98" s="6"/>
      <c r="AR98" s="6"/>
      <c r="AS98" s="6"/>
      <c r="AT98" s="6">
        <f t="shared" si="41"/>
        <v>0</v>
      </c>
      <c r="AU98" s="6"/>
      <c r="AV98" s="6" t="str">
        <f t="shared" si="31"/>
        <v/>
      </c>
      <c r="AW98" s="6" t="str">
        <f t="shared" si="32"/>
        <v/>
      </c>
      <c r="AX98" s="6" t="str">
        <f t="shared" si="33"/>
        <v/>
      </c>
      <c r="AY98" s="55"/>
      <c r="BE98" s="176" t="s">
        <v>197</v>
      </c>
      <c r="CS98" s="275" t="str">
        <f t="shared" si="34"/>
        <v/>
      </c>
      <c r="CT98" s="356" t="str">
        <f t="shared" si="42"/>
        <v/>
      </c>
    </row>
    <row r="99" spans="1:98" s="1" customFormat="1" ht="13.5" customHeight="1" x14ac:dyDescent="0.2">
      <c r="A99" s="17">
        <v>84</v>
      </c>
      <c r="B99" s="358"/>
      <c r="C99" s="358"/>
      <c r="D99" s="358"/>
      <c r="E99" s="358"/>
      <c r="F99" s="358"/>
      <c r="G99" s="358"/>
      <c r="H99" s="358"/>
      <c r="I99" s="358"/>
      <c r="J99" s="358"/>
      <c r="K99" s="358"/>
      <c r="L99" s="362"/>
      <c r="M99" s="358"/>
      <c r="N99" s="64"/>
      <c r="O99" s="65"/>
      <c r="P99" s="60"/>
      <c r="Q99" s="60"/>
      <c r="R99" s="91"/>
      <c r="S99" s="91"/>
      <c r="T99" s="92"/>
      <c r="U99" s="93"/>
      <c r="V99" s="94"/>
      <c r="W99" s="94"/>
      <c r="X99" s="95"/>
      <c r="Y99" s="24"/>
      <c r="Z99" s="21" t="str">
        <f t="shared" si="25"/>
        <v/>
      </c>
      <c r="AA99" s="6" t="e">
        <f t="shared" si="26"/>
        <v>#N/A</v>
      </c>
      <c r="AB99" s="6" t="e">
        <f t="shared" si="27"/>
        <v>#N/A</v>
      </c>
      <c r="AC99" s="6" t="e">
        <f t="shared" si="28"/>
        <v>#N/A</v>
      </c>
      <c r="AD99" s="6" t="str">
        <f t="shared" si="29"/>
        <v/>
      </c>
      <c r="AE99" s="6">
        <f t="shared" si="30"/>
        <v>1</v>
      </c>
      <c r="AF99" s="6" t="e">
        <f t="shared" si="35"/>
        <v>#N/A</v>
      </c>
      <c r="AG99" s="6" t="e">
        <f t="shared" si="36"/>
        <v>#N/A</v>
      </c>
      <c r="AH99" s="6" t="e">
        <f t="shared" si="37"/>
        <v>#N/A</v>
      </c>
      <c r="AI99" s="6" t="e">
        <f t="shared" si="38"/>
        <v>#N/A</v>
      </c>
      <c r="AJ99" s="7" t="str">
        <f t="shared" si="39"/>
        <v xml:space="preserve"> </v>
      </c>
      <c r="AK99" s="6" t="e">
        <f t="shared" si="40"/>
        <v>#N/A</v>
      </c>
      <c r="AL99" s="6"/>
      <c r="AM99" s="6"/>
      <c r="AN99" s="6"/>
      <c r="AO99" s="6"/>
      <c r="AP99" s="6"/>
      <c r="AQ99" s="6"/>
      <c r="AR99" s="6"/>
      <c r="AS99" s="6"/>
      <c r="AT99" s="6">
        <f t="shared" si="41"/>
        <v>0</v>
      </c>
      <c r="AU99" s="6"/>
      <c r="AV99" s="6" t="str">
        <f t="shared" si="31"/>
        <v/>
      </c>
      <c r="AW99" s="6" t="str">
        <f t="shared" si="32"/>
        <v/>
      </c>
      <c r="AX99" s="6" t="str">
        <f t="shared" si="33"/>
        <v/>
      </c>
      <c r="AY99" s="55"/>
      <c r="BE99" s="176" t="s">
        <v>198</v>
      </c>
      <c r="CS99" s="275" t="str">
        <f t="shared" si="34"/>
        <v/>
      </c>
      <c r="CT99" s="356" t="str">
        <f t="shared" si="42"/>
        <v/>
      </c>
    </row>
    <row r="100" spans="1:98" s="1" customFormat="1" ht="13.5" customHeight="1" x14ac:dyDescent="0.2">
      <c r="A100" s="17">
        <v>85</v>
      </c>
      <c r="B100" s="358"/>
      <c r="C100" s="358"/>
      <c r="D100" s="358"/>
      <c r="E100" s="358"/>
      <c r="F100" s="358"/>
      <c r="G100" s="358"/>
      <c r="H100" s="358"/>
      <c r="I100" s="358"/>
      <c r="J100" s="358"/>
      <c r="K100" s="358"/>
      <c r="L100" s="362"/>
      <c r="M100" s="358"/>
      <c r="N100" s="64"/>
      <c r="O100" s="65"/>
      <c r="P100" s="60"/>
      <c r="Q100" s="60"/>
      <c r="R100" s="91"/>
      <c r="S100" s="91"/>
      <c r="T100" s="92"/>
      <c r="U100" s="93"/>
      <c r="V100" s="94"/>
      <c r="W100" s="94"/>
      <c r="X100" s="95"/>
      <c r="Y100" s="24"/>
      <c r="Z100" s="21" t="str">
        <f t="shared" si="25"/>
        <v/>
      </c>
      <c r="AA100" s="6" t="e">
        <f t="shared" si="26"/>
        <v>#N/A</v>
      </c>
      <c r="AB100" s="6" t="e">
        <f t="shared" si="27"/>
        <v>#N/A</v>
      </c>
      <c r="AC100" s="6" t="e">
        <f t="shared" si="28"/>
        <v>#N/A</v>
      </c>
      <c r="AD100" s="6" t="str">
        <f t="shared" si="29"/>
        <v/>
      </c>
      <c r="AE100" s="6">
        <f t="shared" si="30"/>
        <v>1</v>
      </c>
      <c r="AF100" s="6" t="e">
        <f t="shared" si="35"/>
        <v>#N/A</v>
      </c>
      <c r="AG100" s="6" t="e">
        <f t="shared" si="36"/>
        <v>#N/A</v>
      </c>
      <c r="AH100" s="6" t="e">
        <f t="shared" si="37"/>
        <v>#N/A</v>
      </c>
      <c r="AI100" s="6" t="e">
        <f t="shared" si="38"/>
        <v>#N/A</v>
      </c>
      <c r="AJ100" s="7" t="str">
        <f t="shared" si="39"/>
        <v xml:space="preserve"> </v>
      </c>
      <c r="AK100" s="6" t="e">
        <f t="shared" si="40"/>
        <v>#N/A</v>
      </c>
      <c r="AL100" s="6"/>
      <c r="AM100" s="6"/>
      <c r="AN100" s="6"/>
      <c r="AO100" s="6"/>
      <c r="AP100" s="6"/>
      <c r="AQ100" s="6"/>
      <c r="AR100" s="6"/>
      <c r="AS100" s="6"/>
      <c r="AT100" s="6">
        <f t="shared" si="41"/>
        <v>0</v>
      </c>
      <c r="AU100" s="6"/>
      <c r="AV100" s="6" t="str">
        <f t="shared" si="31"/>
        <v/>
      </c>
      <c r="AW100" s="6" t="str">
        <f t="shared" si="32"/>
        <v/>
      </c>
      <c r="AX100" s="6" t="str">
        <f t="shared" si="33"/>
        <v/>
      </c>
      <c r="AY100" s="55"/>
      <c r="BE100" s="176" t="s">
        <v>199</v>
      </c>
      <c r="CS100" s="275" t="str">
        <f t="shared" si="34"/>
        <v/>
      </c>
      <c r="CT100" s="356" t="str">
        <f t="shared" si="42"/>
        <v/>
      </c>
    </row>
    <row r="101" spans="1:98" s="1" customFormat="1" ht="13.5" customHeight="1" x14ac:dyDescent="0.2">
      <c r="A101" s="17">
        <v>86</v>
      </c>
      <c r="B101" s="358"/>
      <c r="C101" s="358"/>
      <c r="D101" s="358"/>
      <c r="E101" s="358"/>
      <c r="F101" s="358"/>
      <c r="G101" s="358"/>
      <c r="H101" s="358"/>
      <c r="I101" s="358"/>
      <c r="J101" s="358"/>
      <c r="K101" s="358"/>
      <c r="L101" s="362"/>
      <c r="M101" s="358"/>
      <c r="N101" s="64"/>
      <c r="O101" s="65"/>
      <c r="P101" s="60"/>
      <c r="Q101" s="60"/>
      <c r="R101" s="91"/>
      <c r="S101" s="91"/>
      <c r="T101" s="92"/>
      <c r="U101" s="93"/>
      <c r="V101" s="94"/>
      <c r="W101" s="94"/>
      <c r="X101" s="95"/>
      <c r="Y101" s="24"/>
      <c r="Z101" s="21" t="str">
        <f t="shared" si="25"/>
        <v/>
      </c>
      <c r="AA101" s="6" t="e">
        <f t="shared" si="26"/>
        <v>#N/A</v>
      </c>
      <c r="AB101" s="6" t="e">
        <f t="shared" si="27"/>
        <v>#N/A</v>
      </c>
      <c r="AC101" s="6" t="e">
        <f t="shared" si="28"/>
        <v>#N/A</v>
      </c>
      <c r="AD101" s="6" t="str">
        <f t="shared" si="29"/>
        <v/>
      </c>
      <c r="AE101" s="6">
        <f t="shared" si="30"/>
        <v>1</v>
      </c>
      <c r="AF101" s="6" t="e">
        <f t="shared" si="35"/>
        <v>#N/A</v>
      </c>
      <c r="AG101" s="6" t="e">
        <f t="shared" si="36"/>
        <v>#N/A</v>
      </c>
      <c r="AH101" s="6" t="e">
        <f t="shared" si="37"/>
        <v>#N/A</v>
      </c>
      <c r="AI101" s="6" t="e">
        <f t="shared" si="38"/>
        <v>#N/A</v>
      </c>
      <c r="AJ101" s="7" t="str">
        <f t="shared" si="39"/>
        <v xml:space="preserve"> </v>
      </c>
      <c r="AK101" s="6" t="e">
        <f t="shared" si="40"/>
        <v>#N/A</v>
      </c>
      <c r="AL101" s="6"/>
      <c r="AM101" s="6"/>
      <c r="AN101" s="6"/>
      <c r="AO101" s="6"/>
      <c r="AP101" s="6"/>
      <c r="AQ101" s="6"/>
      <c r="AR101" s="6"/>
      <c r="AS101" s="6"/>
      <c r="AT101" s="6">
        <f t="shared" si="41"/>
        <v>0</v>
      </c>
      <c r="AU101" s="6"/>
      <c r="AV101" s="6" t="str">
        <f t="shared" si="31"/>
        <v/>
      </c>
      <c r="AW101" s="6" t="str">
        <f t="shared" si="32"/>
        <v/>
      </c>
      <c r="AX101" s="6" t="str">
        <f t="shared" si="33"/>
        <v/>
      </c>
      <c r="AY101" s="55"/>
      <c r="BE101" s="176" t="s">
        <v>200</v>
      </c>
      <c r="CS101" s="275" t="str">
        <f t="shared" si="34"/>
        <v/>
      </c>
      <c r="CT101" s="356" t="str">
        <f t="shared" si="42"/>
        <v/>
      </c>
    </row>
    <row r="102" spans="1:98" s="1" customFormat="1" ht="13.5" customHeight="1" x14ac:dyDescent="0.2">
      <c r="A102" s="17">
        <v>87</v>
      </c>
      <c r="B102" s="358"/>
      <c r="C102" s="358"/>
      <c r="D102" s="358"/>
      <c r="E102" s="358"/>
      <c r="F102" s="358"/>
      <c r="G102" s="358"/>
      <c r="H102" s="358"/>
      <c r="I102" s="358"/>
      <c r="J102" s="358"/>
      <c r="K102" s="358"/>
      <c r="L102" s="362"/>
      <c r="M102" s="358"/>
      <c r="N102" s="64"/>
      <c r="O102" s="65"/>
      <c r="P102" s="60"/>
      <c r="Q102" s="60"/>
      <c r="R102" s="91"/>
      <c r="S102" s="91"/>
      <c r="T102" s="92"/>
      <c r="U102" s="93"/>
      <c r="V102" s="94"/>
      <c r="W102" s="94"/>
      <c r="X102" s="95"/>
      <c r="Y102" s="24"/>
      <c r="Z102" s="21" t="str">
        <f t="shared" si="25"/>
        <v/>
      </c>
      <c r="AA102" s="6" t="e">
        <f t="shared" si="26"/>
        <v>#N/A</v>
      </c>
      <c r="AB102" s="6" t="e">
        <f t="shared" si="27"/>
        <v>#N/A</v>
      </c>
      <c r="AC102" s="6" t="e">
        <f t="shared" si="28"/>
        <v>#N/A</v>
      </c>
      <c r="AD102" s="6" t="str">
        <f t="shared" si="29"/>
        <v/>
      </c>
      <c r="AE102" s="6">
        <f t="shared" si="30"/>
        <v>1</v>
      </c>
      <c r="AF102" s="6" t="e">
        <f t="shared" si="35"/>
        <v>#N/A</v>
      </c>
      <c r="AG102" s="6" t="e">
        <f t="shared" si="36"/>
        <v>#N/A</v>
      </c>
      <c r="AH102" s="6" t="e">
        <f t="shared" si="37"/>
        <v>#N/A</v>
      </c>
      <c r="AI102" s="6" t="e">
        <f t="shared" si="38"/>
        <v>#N/A</v>
      </c>
      <c r="AJ102" s="7" t="str">
        <f t="shared" si="39"/>
        <v xml:space="preserve"> </v>
      </c>
      <c r="AK102" s="6" t="e">
        <f t="shared" si="40"/>
        <v>#N/A</v>
      </c>
      <c r="AL102" s="6"/>
      <c r="AM102" s="6"/>
      <c r="AN102" s="6"/>
      <c r="AO102" s="6"/>
      <c r="AP102" s="6"/>
      <c r="AQ102" s="6"/>
      <c r="AR102" s="6"/>
      <c r="AS102" s="6"/>
      <c r="AT102" s="6">
        <f t="shared" si="41"/>
        <v>0</v>
      </c>
      <c r="AU102" s="6"/>
      <c r="AV102" s="6" t="str">
        <f t="shared" si="31"/>
        <v/>
      </c>
      <c r="AW102" s="6" t="str">
        <f t="shared" si="32"/>
        <v/>
      </c>
      <c r="AX102" s="6" t="str">
        <f t="shared" si="33"/>
        <v/>
      </c>
      <c r="AY102" s="55"/>
      <c r="BE102" s="176" t="s">
        <v>201</v>
      </c>
      <c r="CS102" s="275" t="str">
        <f t="shared" si="34"/>
        <v/>
      </c>
      <c r="CT102" s="356" t="str">
        <f t="shared" si="42"/>
        <v/>
      </c>
    </row>
    <row r="103" spans="1:98" s="1" customFormat="1" ht="13.5" customHeight="1" x14ac:dyDescent="0.2">
      <c r="A103" s="17">
        <v>88</v>
      </c>
      <c r="B103" s="358"/>
      <c r="C103" s="358"/>
      <c r="D103" s="358"/>
      <c r="E103" s="358"/>
      <c r="F103" s="358"/>
      <c r="G103" s="358"/>
      <c r="H103" s="358"/>
      <c r="I103" s="358"/>
      <c r="J103" s="358"/>
      <c r="K103" s="358"/>
      <c r="L103" s="362"/>
      <c r="M103" s="358"/>
      <c r="N103" s="64"/>
      <c r="O103" s="65"/>
      <c r="P103" s="60"/>
      <c r="Q103" s="60"/>
      <c r="R103" s="91"/>
      <c r="S103" s="91"/>
      <c r="T103" s="92"/>
      <c r="U103" s="93"/>
      <c r="V103" s="94"/>
      <c r="W103" s="94"/>
      <c r="X103" s="95"/>
      <c r="Y103" s="24"/>
      <c r="Z103" s="21" t="str">
        <f t="shared" si="25"/>
        <v/>
      </c>
      <c r="AA103" s="6" t="e">
        <f t="shared" si="26"/>
        <v>#N/A</v>
      </c>
      <c r="AB103" s="6" t="e">
        <f t="shared" si="27"/>
        <v>#N/A</v>
      </c>
      <c r="AC103" s="6" t="e">
        <f t="shared" si="28"/>
        <v>#N/A</v>
      </c>
      <c r="AD103" s="6" t="str">
        <f t="shared" si="29"/>
        <v/>
      </c>
      <c r="AE103" s="6">
        <f t="shared" si="30"/>
        <v>1</v>
      </c>
      <c r="AF103" s="6" t="e">
        <f t="shared" si="35"/>
        <v>#N/A</v>
      </c>
      <c r="AG103" s="6" t="e">
        <f t="shared" si="36"/>
        <v>#N/A</v>
      </c>
      <c r="AH103" s="6" t="e">
        <f t="shared" si="37"/>
        <v>#N/A</v>
      </c>
      <c r="AI103" s="6" t="e">
        <f t="shared" si="38"/>
        <v>#N/A</v>
      </c>
      <c r="AJ103" s="7" t="str">
        <f t="shared" si="39"/>
        <v xml:space="preserve"> </v>
      </c>
      <c r="AK103" s="6" t="e">
        <f t="shared" si="40"/>
        <v>#N/A</v>
      </c>
      <c r="AL103" s="6"/>
      <c r="AM103" s="6"/>
      <c r="AN103" s="6"/>
      <c r="AO103" s="6"/>
      <c r="AP103" s="6"/>
      <c r="AQ103" s="6"/>
      <c r="AR103" s="6"/>
      <c r="AS103" s="6"/>
      <c r="AT103" s="6">
        <f t="shared" si="41"/>
        <v>0</v>
      </c>
      <c r="AU103" s="6"/>
      <c r="AV103" s="6" t="str">
        <f t="shared" si="31"/>
        <v/>
      </c>
      <c r="AW103" s="6" t="str">
        <f t="shared" si="32"/>
        <v/>
      </c>
      <c r="AX103" s="6" t="str">
        <f t="shared" si="33"/>
        <v/>
      </c>
      <c r="AY103" s="55"/>
      <c r="BE103" s="176" t="s">
        <v>202</v>
      </c>
      <c r="CS103" s="275" t="str">
        <f t="shared" si="34"/>
        <v/>
      </c>
      <c r="CT103" s="356" t="str">
        <f t="shared" si="42"/>
        <v/>
      </c>
    </row>
    <row r="104" spans="1:98" s="1" customFormat="1" ht="13.5" customHeight="1" x14ac:dyDescent="0.2">
      <c r="A104" s="17">
        <v>89</v>
      </c>
      <c r="B104" s="358"/>
      <c r="C104" s="358"/>
      <c r="D104" s="358"/>
      <c r="E104" s="358"/>
      <c r="F104" s="358"/>
      <c r="G104" s="358"/>
      <c r="H104" s="358"/>
      <c r="I104" s="358"/>
      <c r="J104" s="358"/>
      <c r="K104" s="358"/>
      <c r="L104" s="362"/>
      <c r="M104" s="358"/>
      <c r="N104" s="64"/>
      <c r="O104" s="65"/>
      <c r="P104" s="60"/>
      <c r="Q104" s="60"/>
      <c r="R104" s="91"/>
      <c r="S104" s="91"/>
      <c r="T104" s="92"/>
      <c r="U104" s="93"/>
      <c r="V104" s="94"/>
      <c r="W104" s="94"/>
      <c r="X104" s="95"/>
      <c r="Y104" s="24"/>
      <c r="Z104" s="21" t="str">
        <f t="shared" si="25"/>
        <v/>
      </c>
      <c r="AA104" s="6" t="e">
        <f t="shared" si="26"/>
        <v>#N/A</v>
      </c>
      <c r="AB104" s="6" t="e">
        <f t="shared" si="27"/>
        <v>#N/A</v>
      </c>
      <c r="AC104" s="6" t="e">
        <f t="shared" si="28"/>
        <v>#N/A</v>
      </c>
      <c r="AD104" s="6" t="str">
        <f t="shared" si="29"/>
        <v/>
      </c>
      <c r="AE104" s="6">
        <f t="shared" si="30"/>
        <v>1</v>
      </c>
      <c r="AF104" s="6" t="e">
        <f t="shared" si="35"/>
        <v>#N/A</v>
      </c>
      <c r="AG104" s="6" t="e">
        <f t="shared" si="36"/>
        <v>#N/A</v>
      </c>
      <c r="AH104" s="6" t="e">
        <f t="shared" si="37"/>
        <v>#N/A</v>
      </c>
      <c r="AI104" s="6" t="e">
        <f t="shared" si="38"/>
        <v>#N/A</v>
      </c>
      <c r="AJ104" s="7" t="str">
        <f t="shared" si="39"/>
        <v xml:space="preserve"> </v>
      </c>
      <c r="AK104" s="6" t="e">
        <f t="shared" si="40"/>
        <v>#N/A</v>
      </c>
      <c r="AL104" s="6"/>
      <c r="AM104" s="6"/>
      <c r="AN104" s="6"/>
      <c r="AO104" s="6"/>
      <c r="AP104" s="6"/>
      <c r="AQ104" s="6"/>
      <c r="AR104" s="6"/>
      <c r="AS104" s="6"/>
      <c r="AT104" s="6">
        <f t="shared" si="41"/>
        <v>0</v>
      </c>
      <c r="AU104" s="6"/>
      <c r="AV104" s="6" t="str">
        <f t="shared" si="31"/>
        <v/>
      </c>
      <c r="AW104" s="6" t="str">
        <f t="shared" si="32"/>
        <v/>
      </c>
      <c r="AX104" s="6" t="str">
        <f t="shared" si="33"/>
        <v/>
      </c>
      <c r="AY104" s="55"/>
      <c r="BE104" s="176" t="s">
        <v>203</v>
      </c>
      <c r="CS104" s="275" t="str">
        <f t="shared" si="34"/>
        <v/>
      </c>
      <c r="CT104" s="356" t="str">
        <f t="shared" si="42"/>
        <v/>
      </c>
    </row>
    <row r="105" spans="1:98" s="1" customFormat="1" ht="13.5" customHeight="1" x14ac:dyDescent="0.2">
      <c r="A105" s="17">
        <v>90</v>
      </c>
      <c r="B105" s="358"/>
      <c r="C105" s="358"/>
      <c r="D105" s="358"/>
      <c r="E105" s="358"/>
      <c r="F105" s="358"/>
      <c r="G105" s="358"/>
      <c r="H105" s="358"/>
      <c r="I105" s="358"/>
      <c r="J105" s="358"/>
      <c r="K105" s="358"/>
      <c r="L105" s="362"/>
      <c r="M105" s="358"/>
      <c r="N105" s="64"/>
      <c r="O105" s="65"/>
      <c r="P105" s="60"/>
      <c r="Q105" s="60"/>
      <c r="R105" s="91"/>
      <c r="S105" s="91"/>
      <c r="T105" s="92"/>
      <c r="U105" s="93"/>
      <c r="V105" s="94"/>
      <c r="W105" s="94"/>
      <c r="X105" s="95"/>
      <c r="Y105" s="24"/>
      <c r="Z105" s="21" t="str">
        <f t="shared" si="25"/>
        <v/>
      </c>
      <c r="AA105" s="6" t="e">
        <f t="shared" si="26"/>
        <v>#N/A</v>
      </c>
      <c r="AB105" s="6" t="e">
        <f t="shared" si="27"/>
        <v>#N/A</v>
      </c>
      <c r="AC105" s="6" t="e">
        <f t="shared" si="28"/>
        <v>#N/A</v>
      </c>
      <c r="AD105" s="6" t="str">
        <f t="shared" si="29"/>
        <v/>
      </c>
      <c r="AE105" s="6">
        <f t="shared" si="30"/>
        <v>1</v>
      </c>
      <c r="AF105" s="6" t="e">
        <f t="shared" si="35"/>
        <v>#N/A</v>
      </c>
      <c r="AG105" s="6" t="e">
        <f t="shared" si="36"/>
        <v>#N/A</v>
      </c>
      <c r="AH105" s="6" t="e">
        <f t="shared" si="37"/>
        <v>#N/A</v>
      </c>
      <c r="AI105" s="6" t="e">
        <f t="shared" si="38"/>
        <v>#N/A</v>
      </c>
      <c r="AJ105" s="7" t="str">
        <f t="shared" si="39"/>
        <v xml:space="preserve"> </v>
      </c>
      <c r="AK105" s="6" t="e">
        <f t="shared" si="40"/>
        <v>#N/A</v>
      </c>
      <c r="AL105" s="6"/>
      <c r="AM105" s="6"/>
      <c r="AN105" s="6"/>
      <c r="AO105" s="6"/>
      <c r="AP105" s="6"/>
      <c r="AQ105" s="6"/>
      <c r="AR105" s="6"/>
      <c r="AS105" s="6"/>
      <c r="AT105" s="6">
        <f t="shared" si="41"/>
        <v>0</v>
      </c>
      <c r="AU105" s="6"/>
      <c r="AV105" s="6" t="str">
        <f t="shared" si="31"/>
        <v/>
      </c>
      <c r="AW105" s="6" t="str">
        <f t="shared" si="32"/>
        <v/>
      </c>
      <c r="AX105" s="6" t="str">
        <f t="shared" si="33"/>
        <v/>
      </c>
      <c r="AY105" s="55"/>
      <c r="BE105" s="176" t="s">
        <v>204</v>
      </c>
      <c r="CS105" s="275" t="str">
        <f t="shared" si="34"/>
        <v/>
      </c>
      <c r="CT105" s="356" t="str">
        <f t="shared" si="42"/>
        <v/>
      </c>
    </row>
    <row r="106" spans="1:98" s="1" customFormat="1" ht="13.5" customHeight="1" x14ac:dyDescent="0.2">
      <c r="A106" s="17">
        <v>91</v>
      </c>
      <c r="B106" s="358"/>
      <c r="C106" s="358"/>
      <c r="D106" s="358"/>
      <c r="E106" s="358"/>
      <c r="F106" s="358"/>
      <c r="G106" s="358"/>
      <c r="H106" s="358"/>
      <c r="I106" s="358"/>
      <c r="J106" s="358"/>
      <c r="K106" s="358"/>
      <c r="L106" s="362"/>
      <c r="M106" s="358"/>
      <c r="N106" s="64"/>
      <c r="O106" s="65"/>
      <c r="P106" s="60"/>
      <c r="Q106" s="60"/>
      <c r="R106" s="91"/>
      <c r="S106" s="91"/>
      <c r="T106" s="92"/>
      <c r="U106" s="93"/>
      <c r="V106" s="94"/>
      <c r="W106" s="94"/>
      <c r="X106" s="95"/>
      <c r="Y106" s="24"/>
      <c r="Z106" s="21" t="str">
        <f t="shared" si="25"/>
        <v/>
      </c>
      <c r="AA106" s="6" t="e">
        <f t="shared" si="26"/>
        <v>#N/A</v>
      </c>
      <c r="AB106" s="6" t="e">
        <f t="shared" si="27"/>
        <v>#N/A</v>
      </c>
      <c r="AC106" s="6" t="e">
        <f t="shared" si="28"/>
        <v>#N/A</v>
      </c>
      <c r="AD106" s="6" t="str">
        <f t="shared" si="29"/>
        <v/>
      </c>
      <c r="AE106" s="6">
        <f t="shared" si="30"/>
        <v>1</v>
      </c>
      <c r="AF106" s="6" t="e">
        <f t="shared" si="35"/>
        <v>#N/A</v>
      </c>
      <c r="AG106" s="6" t="e">
        <f t="shared" si="36"/>
        <v>#N/A</v>
      </c>
      <c r="AH106" s="6" t="e">
        <f t="shared" si="37"/>
        <v>#N/A</v>
      </c>
      <c r="AI106" s="6" t="e">
        <f t="shared" si="38"/>
        <v>#N/A</v>
      </c>
      <c r="AJ106" s="7" t="str">
        <f t="shared" si="39"/>
        <v xml:space="preserve"> </v>
      </c>
      <c r="AK106" s="6" t="e">
        <f t="shared" si="40"/>
        <v>#N/A</v>
      </c>
      <c r="AL106" s="6"/>
      <c r="AM106" s="6"/>
      <c r="AN106" s="6"/>
      <c r="AO106" s="6"/>
      <c r="AP106" s="6"/>
      <c r="AQ106" s="6"/>
      <c r="AR106" s="6"/>
      <c r="AS106" s="6"/>
      <c r="AT106" s="6">
        <f t="shared" si="41"/>
        <v>0</v>
      </c>
      <c r="AU106" s="6"/>
      <c r="AV106" s="6" t="str">
        <f t="shared" si="31"/>
        <v/>
      </c>
      <c r="AW106" s="6" t="str">
        <f t="shared" si="32"/>
        <v/>
      </c>
      <c r="AX106" s="6" t="str">
        <f t="shared" si="33"/>
        <v/>
      </c>
      <c r="AY106" s="55"/>
      <c r="BE106" s="176" t="s">
        <v>205</v>
      </c>
      <c r="CS106" s="275" t="str">
        <f t="shared" si="34"/>
        <v/>
      </c>
      <c r="CT106" s="356" t="str">
        <f t="shared" si="42"/>
        <v/>
      </c>
    </row>
    <row r="107" spans="1:98" s="1" customFormat="1" ht="13.5" customHeight="1" x14ac:dyDescent="0.2">
      <c r="A107" s="17">
        <v>92</v>
      </c>
      <c r="B107" s="358"/>
      <c r="C107" s="358"/>
      <c r="D107" s="358"/>
      <c r="E107" s="358"/>
      <c r="F107" s="358"/>
      <c r="G107" s="358"/>
      <c r="H107" s="358"/>
      <c r="I107" s="358"/>
      <c r="J107" s="358"/>
      <c r="K107" s="358"/>
      <c r="L107" s="362"/>
      <c r="M107" s="358"/>
      <c r="N107" s="64"/>
      <c r="O107" s="65"/>
      <c r="P107" s="60"/>
      <c r="Q107" s="60"/>
      <c r="R107" s="91"/>
      <c r="S107" s="91"/>
      <c r="T107" s="92"/>
      <c r="U107" s="93"/>
      <c r="V107" s="94"/>
      <c r="W107" s="94"/>
      <c r="X107" s="95"/>
      <c r="Y107" s="24"/>
      <c r="Z107" s="21" t="str">
        <f t="shared" si="25"/>
        <v/>
      </c>
      <c r="AA107" s="6" t="e">
        <f t="shared" si="26"/>
        <v>#N/A</v>
      </c>
      <c r="AB107" s="6" t="e">
        <f t="shared" si="27"/>
        <v>#N/A</v>
      </c>
      <c r="AC107" s="6" t="e">
        <f t="shared" si="28"/>
        <v>#N/A</v>
      </c>
      <c r="AD107" s="6" t="str">
        <f t="shared" si="29"/>
        <v/>
      </c>
      <c r="AE107" s="6">
        <f t="shared" si="30"/>
        <v>1</v>
      </c>
      <c r="AF107" s="6" t="e">
        <f t="shared" si="35"/>
        <v>#N/A</v>
      </c>
      <c r="AG107" s="6" t="e">
        <f t="shared" si="36"/>
        <v>#N/A</v>
      </c>
      <c r="AH107" s="6" t="e">
        <f t="shared" si="37"/>
        <v>#N/A</v>
      </c>
      <c r="AI107" s="6" t="e">
        <f t="shared" si="38"/>
        <v>#N/A</v>
      </c>
      <c r="AJ107" s="7" t="str">
        <f t="shared" si="39"/>
        <v xml:space="preserve"> </v>
      </c>
      <c r="AK107" s="6" t="e">
        <f t="shared" si="40"/>
        <v>#N/A</v>
      </c>
      <c r="AL107" s="6"/>
      <c r="AM107" s="6"/>
      <c r="AN107" s="6"/>
      <c r="AO107" s="6"/>
      <c r="AP107" s="6"/>
      <c r="AQ107" s="6"/>
      <c r="AR107" s="6"/>
      <c r="AS107" s="6"/>
      <c r="AT107" s="6">
        <f t="shared" si="41"/>
        <v>0</v>
      </c>
      <c r="AU107" s="6"/>
      <c r="AV107" s="6" t="str">
        <f t="shared" si="31"/>
        <v/>
      </c>
      <c r="AW107" s="6" t="str">
        <f t="shared" si="32"/>
        <v/>
      </c>
      <c r="AX107" s="6" t="str">
        <f t="shared" si="33"/>
        <v/>
      </c>
      <c r="AY107" s="55"/>
      <c r="BE107" s="176" t="s">
        <v>206</v>
      </c>
      <c r="CS107" s="275" t="str">
        <f t="shared" si="34"/>
        <v/>
      </c>
      <c r="CT107" s="356" t="str">
        <f t="shared" si="42"/>
        <v/>
      </c>
    </row>
    <row r="108" spans="1:98" s="1" customFormat="1" ht="13.5" customHeight="1" x14ac:dyDescent="0.2">
      <c r="A108" s="17">
        <v>93</v>
      </c>
      <c r="B108" s="358"/>
      <c r="C108" s="358"/>
      <c r="D108" s="358"/>
      <c r="E108" s="358"/>
      <c r="F108" s="358"/>
      <c r="G108" s="358"/>
      <c r="H108" s="358"/>
      <c r="I108" s="358"/>
      <c r="J108" s="358"/>
      <c r="K108" s="358"/>
      <c r="L108" s="362"/>
      <c r="M108" s="358"/>
      <c r="N108" s="64"/>
      <c r="O108" s="65"/>
      <c r="P108" s="60"/>
      <c r="Q108" s="60"/>
      <c r="R108" s="91"/>
      <c r="S108" s="91"/>
      <c r="T108" s="92"/>
      <c r="U108" s="93"/>
      <c r="V108" s="94"/>
      <c r="W108" s="94"/>
      <c r="X108" s="95"/>
      <c r="Y108" s="24"/>
      <c r="Z108" s="21" t="str">
        <f t="shared" si="25"/>
        <v/>
      </c>
      <c r="AA108" s="6" t="e">
        <f t="shared" si="26"/>
        <v>#N/A</v>
      </c>
      <c r="AB108" s="6" t="e">
        <f t="shared" si="27"/>
        <v>#N/A</v>
      </c>
      <c r="AC108" s="6" t="e">
        <f t="shared" si="28"/>
        <v>#N/A</v>
      </c>
      <c r="AD108" s="6" t="str">
        <f t="shared" si="29"/>
        <v/>
      </c>
      <c r="AE108" s="6">
        <f t="shared" si="30"/>
        <v>1</v>
      </c>
      <c r="AF108" s="6" t="e">
        <f t="shared" si="35"/>
        <v>#N/A</v>
      </c>
      <c r="AG108" s="6" t="e">
        <f t="shared" si="36"/>
        <v>#N/A</v>
      </c>
      <c r="AH108" s="6" t="e">
        <f t="shared" si="37"/>
        <v>#N/A</v>
      </c>
      <c r="AI108" s="6" t="e">
        <f t="shared" si="38"/>
        <v>#N/A</v>
      </c>
      <c r="AJ108" s="7" t="str">
        <f t="shared" si="39"/>
        <v xml:space="preserve"> </v>
      </c>
      <c r="AK108" s="6" t="e">
        <f t="shared" si="40"/>
        <v>#N/A</v>
      </c>
      <c r="AL108" s="6"/>
      <c r="AM108" s="6"/>
      <c r="AN108" s="6"/>
      <c r="AO108" s="6"/>
      <c r="AP108" s="6"/>
      <c r="AQ108" s="6"/>
      <c r="AR108" s="6"/>
      <c r="AS108" s="6"/>
      <c r="AT108" s="6">
        <f t="shared" si="41"/>
        <v>0</v>
      </c>
      <c r="AU108" s="6"/>
      <c r="AV108" s="6" t="str">
        <f t="shared" si="31"/>
        <v/>
      </c>
      <c r="AW108" s="6" t="str">
        <f t="shared" si="32"/>
        <v/>
      </c>
      <c r="AX108" s="6" t="str">
        <f t="shared" si="33"/>
        <v/>
      </c>
      <c r="AY108" s="55"/>
      <c r="BE108" s="176" t="s">
        <v>207</v>
      </c>
      <c r="CS108" s="275" t="str">
        <f t="shared" si="34"/>
        <v/>
      </c>
      <c r="CT108" s="356" t="str">
        <f t="shared" si="42"/>
        <v/>
      </c>
    </row>
    <row r="109" spans="1:98" s="1" customFormat="1" ht="13.5" customHeight="1" x14ac:dyDescent="0.2">
      <c r="A109" s="17">
        <v>94</v>
      </c>
      <c r="B109" s="358"/>
      <c r="C109" s="358"/>
      <c r="D109" s="358"/>
      <c r="E109" s="358"/>
      <c r="F109" s="358"/>
      <c r="G109" s="358"/>
      <c r="H109" s="358"/>
      <c r="I109" s="358"/>
      <c r="J109" s="358"/>
      <c r="K109" s="358"/>
      <c r="L109" s="362"/>
      <c r="M109" s="358"/>
      <c r="N109" s="64"/>
      <c r="O109" s="65"/>
      <c r="P109" s="60"/>
      <c r="Q109" s="60"/>
      <c r="R109" s="91"/>
      <c r="S109" s="91"/>
      <c r="T109" s="92"/>
      <c r="U109" s="93"/>
      <c r="V109" s="94"/>
      <c r="W109" s="94"/>
      <c r="X109" s="95"/>
      <c r="Y109" s="24"/>
      <c r="Z109" s="21" t="str">
        <f t="shared" si="25"/>
        <v/>
      </c>
      <c r="AA109" s="6" t="e">
        <f t="shared" si="26"/>
        <v>#N/A</v>
      </c>
      <c r="AB109" s="6" t="e">
        <f t="shared" si="27"/>
        <v>#N/A</v>
      </c>
      <c r="AC109" s="6" t="e">
        <f t="shared" si="28"/>
        <v>#N/A</v>
      </c>
      <c r="AD109" s="6" t="str">
        <f t="shared" si="29"/>
        <v/>
      </c>
      <c r="AE109" s="6">
        <f t="shared" si="30"/>
        <v>1</v>
      </c>
      <c r="AF109" s="6" t="e">
        <f t="shared" si="35"/>
        <v>#N/A</v>
      </c>
      <c r="AG109" s="6" t="e">
        <f t="shared" si="36"/>
        <v>#N/A</v>
      </c>
      <c r="AH109" s="6" t="e">
        <f t="shared" si="37"/>
        <v>#N/A</v>
      </c>
      <c r="AI109" s="6" t="e">
        <f t="shared" si="38"/>
        <v>#N/A</v>
      </c>
      <c r="AJ109" s="7" t="str">
        <f t="shared" si="39"/>
        <v xml:space="preserve"> </v>
      </c>
      <c r="AK109" s="6" t="e">
        <f t="shared" si="40"/>
        <v>#N/A</v>
      </c>
      <c r="AL109" s="6"/>
      <c r="AM109" s="6"/>
      <c r="AN109" s="6"/>
      <c r="AO109" s="6"/>
      <c r="AP109" s="6"/>
      <c r="AQ109" s="6"/>
      <c r="AR109" s="6"/>
      <c r="AS109" s="6"/>
      <c r="AT109" s="6">
        <f t="shared" si="41"/>
        <v>0</v>
      </c>
      <c r="AU109" s="6"/>
      <c r="AV109" s="6" t="str">
        <f t="shared" si="31"/>
        <v/>
      </c>
      <c r="AW109" s="6" t="str">
        <f t="shared" si="32"/>
        <v/>
      </c>
      <c r="AX109" s="6" t="str">
        <f t="shared" si="33"/>
        <v/>
      </c>
      <c r="AY109" s="55"/>
      <c r="BE109" s="176" t="s">
        <v>208</v>
      </c>
      <c r="CS109" s="275" t="str">
        <f t="shared" si="34"/>
        <v/>
      </c>
      <c r="CT109" s="356" t="str">
        <f t="shared" si="42"/>
        <v/>
      </c>
    </row>
    <row r="110" spans="1:98" s="1" customFormat="1" ht="13.5" customHeight="1" x14ac:dyDescent="0.2">
      <c r="A110" s="17">
        <v>95</v>
      </c>
      <c r="B110" s="358"/>
      <c r="C110" s="358"/>
      <c r="D110" s="358"/>
      <c r="E110" s="358"/>
      <c r="F110" s="358"/>
      <c r="G110" s="358"/>
      <c r="H110" s="358"/>
      <c r="I110" s="358"/>
      <c r="J110" s="358"/>
      <c r="K110" s="358"/>
      <c r="L110" s="362"/>
      <c r="M110" s="358"/>
      <c r="N110" s="64"/>
      <c r="O110" s="65"/>
      <c r="P110" s="60"/>
      <c r="Q110" s="60"/>
      <c r="R110" s="91"/>
      <c r="S110" s="91"/>
      <c r="T110" s="92"/>
      <c r="U110" s="93"/>
      <c r="V110" s="94"/>
      <c r="W110" s="94"/>
      <c r="X110" s="95"/>
      <c r="Y110" s="24"/>
      <c r="Z110" s="21" t="str">
        <f t="shared" si="25"/>
        <v/>
      </c>
      <c r="AA110" s="6" t="e">
        <f t="shared" si="26"/>
        <v>#N/A</v>
      </c>
      <c r="AB110" s="6" t="e">
        <f t="shared" si="27"/>
        <v>#N/A</v>
      </c>
      <c r="AC110" s="6" t="e">
        <f t="shared" si="28"/>
        <v>#N/A</v>
      </c>
      <c r="AD110" s="6" t="str">
        <f t="shared" si="29"/>
        <v/>
      </c>
      <c r="AE110" s="6">
        <f t="shared" si="30"/>
        <v>1</v>
      </c>
      <c r="AF110" s="6" t="e">
        <f t="shared" si="35"/>
        <v>#N/A</v>
      </c>
      <c r="AG110" s="6" t="e">
        <f t="shared" si="36"/>
        <v>#N/A</v>
      </c>
      <c r="AH110" s="6" t="e">
        <f t="shared" si="37"/>
        <v>#N/A</v>
      </c>
      <c r="AI110" s="6" t="e">
        <f t="shared" si="38"/>
        <v>#N/A</v>
      </c>
      <c r="AJ110" s="7" t="str">
        <f t="shared" si="39"/>
        <v xml:space="preserve"> </v>
      </c>
      <c r="AK110" s="6" t="e">
        <f t="shared" si="40"/>
        <v>#N/A</v>
      </c>
      <c r="AL110" s="6"/>
      <c r="AM110" s="6"/>
      <c r="AN110" s="6"/>
      <c r="AO110" s="6"/>
      <c r="AP110" s="6"/>
      <c r="AQ110" s="6"/>
      <c r="AR110" s="6"/>
      <c r="AS110" s="6"/>
      <c r="AT110" s="6">
        <f t="shared" si="41"/>
        <v>0</v>
      </c>
      <c r="AU110" s="6"/>
      <c r="AV110" s="6" t="str">
        <f t="shared" si="31"/>
        <v/>
      </c>
      <c r="AW110" s="6" t="str">
        <f t="shared" si="32"/>
        <v/>
      </c>
      <c r="AX110" s="6" t="str">
        <f t="shared" si="33"/>
        <v/>
      </c>
      <c r="AY110" s="55"/>
      <c r="BE110" s="176" t="s">
        <v>209</v>
      </c>
      <c r="CS110" s="275" t="str">
        <f t="shared" si="34"/>
        <v/>
      </c>
      <c r="CT110" s="356" t="str">
        <f t="shared" si="42"/>
        <v/>
      </c>
    </row>
    <row r="111" spans="1:98" s="1" customFormat="1" ht="13.5" customHeight="1" x14ac:dyDescent="0.2">
      <c r="A111" s="17">
        <v>96</v>
      </c>
      <c r="B111" s="358"/>
      <c r="C111" s="358"/>
      <c r="D111" s="358"/>
      <c r="E111" s="358"/>
      <c r="F111" s="358"/>
      <c r="G111" s="358"/>
      <c r="H111" s="358"/>
      <c r="I111" s="358"/>
      <c r="J111" s="358"/>
      <c r="K111" s="358"/>
      <c r="L111" s="362"/>
      <c r="M111" s="358"/>
      <c r="N111" s="64"/>
      <c r="O111" s="65"/>
      <c r="P111" s="60"/>
      <c r="Q111" s="60"/>
      <c r="R111" s="91"/>
      <c r="S111" s="91"/>
      <c r="T111" s="92"/>
      <c r="U111" s="93"/>
      <c r="V111" s="94"/>
      <c r="W111" s="94"/>
      <c r="X111" s="95"/>
      <c r="Y111" s="24"/>
      <c r="Z111" s="21" t="str">
        <f t="shared" si="25"/>
        <v/>
      </c>
      <c r="AA111" s="6" t="e">
        <f t="shared" si="26"/>
        <v>#N/A</v>
      </c>
      <c r="AB111" s="6" t="e">
        <f t="shared" si="27"/>
        <v>#N/A</v>
      </c>
      <c r="AC111" s="6" t="e">
        <f t="shared" si="28"/>
        <v>#N/A</v>
      </c>
      <c r="AD111" s="6" t="str">
        <f t="shared" si="29"/>
        <v/>
      </c>
      <c r="AE111" s="6">
        <f t="shared" si="30"/>
        <v>1</v>
      </c>
      <c r="AF111" s="6" t="e">
        <f t="shared" si="35"/>
        <v>#N/A</v>
      </c>
      <c r="AG111" s="6" t="e">
        <f t="shared" si="36"/>
        <v>#N/A</v>
      </c>
      <c r="AH111" s="6" t="e">
        <f t="shared" si="37"/>
        <v>#N/A</v>
      </c>
      <c r="AI111" s="6" t="e">
        <f t="shared" si="38"/>
        <v>#N/A</v>
      </c>
      <c r="AJ111" s="7" t="str">
        <f t="shared" si="39"/>
        <v xml:space="preserve"> </v>
      </c>
      <c r="AK111" s="6" t="e">
        <f t="shared" si="40"/>
        <v>#N/A</v>
      </c>
      <c r="AL111" s="6"/>
      <c r="AM111" s="6"/>
      <c r="AN111" s="6"/>
      <c r="AO111" s="6"/>
      <c r="AP111" s="6"/>
      <c r="AQ111" s="6"/>
      <c r="AR111" s="6"/>
      <c r="AS111" s="6"/>
      <c r="AT111" s="6">
        <f t="shared" si="41"/>
        <v>0</v>
      </c>
      <c r="AU111" s="6"/>
      <c r="AV111" s="6" t="str">
        <f t="shared" si="31"/>
        <v/>
      </c>
      <c r="AW111" s="6" t="str">
        <f t="shared" si="32"/>
        <v/>
      </c>
      <c r="AX111" s="6" t="str">
        <f t="shared" si="33"/>
        <v/>
      </c>
      <c r="AY111" s="55"/>
      <c r="BE111" s="176" t="s">
        <v>150</v>
      </c>
      <c r="CS111" s="275" t="str">
        <f t="shared" si="34"/>
        <v/>
      </c>
      <c r="CT111" s="356" t="str">
        <f t="shared" si="42"/>
        <v/>
      </c>
    </row>
    <row r="112" spans="1:98" s="1" customFormat="1" ht="13.5" customHeight="1" x14ac:dyDescent="0.2">
      <c r="A112" s="17">
        <v>97</v>
      </c>
      <c r="B112" s="358"/>
      <c r="C112" s="358"/>
      <c r="D112" s="358"/>
      <c r="E112" s="358"/>
      <c r="F112" s="358"/>
      <c r="G112" s="358"/>
      <c r="H112" s="358"/>
      <c r="I112" s="358"/>
      <c r="J112" s="358"/>
      <c r="K112" s="358"/>
      <c r="L112" s="362"/>
      <c r="M112" s="358"/>
      <c r="N112" s="64"/>
      <c r="O112" s="65"/>
      <c r="P112" s="60"/>
      <c r="Q112" s="60"/>
      <c r="R112" s="91"/>
      <c r="S112" s="91"/>
      <c r="T112" s="92"/>
      <c r="U112" s="93"/>
      <c r="V112" s="94"/>
      <c r="W112" s="94"/>
      <c r="X112" s="95"/>
      <c r="Y112" s="24"/>
      <c r="Z112" s="21" t="str">
        <f t="shared" si="25"/>
        <v/>
      </c>
      <c r="AA112" s="6" t="e">
        <f t="shared" si="26"/>
        <v>#N/A</v>
      </c>
      <c r="AB112" s="6" t="e">
        <f t="shared" si="27"/>
        <v>#N/A</v>
      </c>
      <c r="AC112" s="6" t="e">
        <f t="shared" si="28"/>
        <v>#N/A</v>
      </c>
      <c r="AD112" s="6" t="str">
        <f t="shared" si="29"/>
        <v/>
      </c>
      <c r="AE112" s="6">
        <f t="shared" si="30"/>
        <v>1</v>
      </c>
      <c r="AF112" s="6" t="e">
        <f t="shared" si="35"/>
        <v>#N/A</v>
      </c>
      <c r="AG112" s="6" t="e">
        <f t="shared" si="36"/>
        <v>#N/A</v>
      </c>
      <c r="AH112" s="6" t="e">
        <f t="shared" si="37"/>
        <v>#N/A</v>
      </c>
      <c r="AI112" s="6" t="e">
        <f t="shared" si="38"/>
        <v>#N/A</v>
      </c>
      <c r="AJ112" s="7" t="str">
        <f t="shared" si="39"/>
        <v xml:space="preserve"> </v>
      </c>
      <c r="AK112" s="6" t="e">
        <f t="shared" si="40"/>
        <v>#N/A</v>
      </c>
      <c r="AL112" s="6"/>
      <c r="AM112" s="6"/>
      <c r="AN112" s="6"/>
      <c r="AO112" s="6"/>
      <c r="AP112" s="6"/>
      <c r="AQ112" s="6"/>
      <c r="AR112" s="6"/>
      <c r="AS112" s="6"/>
      <c r="AT112" s="6">
        <f t="shared" si="41"/>
        <v>0</v>
      </c>
      <c r="AU112" s="6"/>
      <c r="AV112" s="6" t="str">
        <f t="shared" si="31"/>
        <v/>
      </c>
      <c r="AW112" s="6" t="str">
        <f t="shared" si="32"/>
        <v/>
      </c>
      <c r="AX112" s="6" t="str">
        <f t="shared" si="33"/>
        <v/>
      </c>
      <c r="AY112" s="55"/>
      <c r="BE112" s="176" t="s">
        <v>151</v>
      </c>
      <c r="CS112" s="275" t="str">
        <f t="shared" ref="CS112:CS143" si="43">IFERROR(VLOOKUP(AI112,$CQ$17:$CR$33,2,0),"")</f>
        <v/>
      </c>
      <c r="CT112" s="356" t="str">
        <f t="shared" si="42"/>
        <v/>
      </c>
    </row>
    <row r="113" spans="1:98" s="1" customFormat="1" ht="13.5" customHeight="1" x14ac:dyDescent="0.2">
      <c r="A113" s="17">
        <v>98</v>
      </c>
      <c r="B113" s="358"/>
      <c r="C113" s="358"/>
      <c r="D113" s="358"/>
      <c r="E113" s="358"/>
      <c r="F113" s="358"/>
      <c r="G113" s="358"/>
      <c r="H113" s="358"/>
      <c r="I113" s="358"/>
      <c r="J113" s="358"/>
      <c r="K113" s="358"/>
      <c r="L113" s="362"/>
      <c r="M113" s="358"/>
      <c r="N113" s="64"/>
      <c r="O113" s="65"/>
      <c r="P113" s="60"/>
      <c r="Q113" s="60"/>
      <c r="R113" s="91"/>
      <c r="S113" s="91"/>
      <c r="T113" s="92"/>
      <c r="U113" s="93"/>
      <c r="V113" s="94"/>
      <c r="W113" s="94"/>
      <c r="X113" s="95"/>
      <c r="Y113" s="24"/>
      <c r="Z113" s="21" t="str">
        <f t="shared" si="25"/>
        <v/>
      </c>
      <c r="AA113" s="6" t="e">
        <f t="shared" si="26"/>
        <v>#N/A</v>
      </c>
      <c r="AB113" s="6" t="e">
        <f t="shared" si="27"/>
        <v>#N/A</v>
      </c>
      <c r="AC113" s="6" t="e">
        <f t="shared" si="28"/>
        <v>#N/A</v>
      </c>
      <c r="AD113" s="6" t="str">
        <f t="shared" si="29"/>
        <v/>
      </c>
      <c r="AE113" s="6">
        <f t="shared" si="30"/>
        <v>1</v>
      </c>
      <c r="AF113" s="6" t="e">
        <f t="shared" si="35"/>
        <v>#N/A</v>
      </c>
      <c r="AG113" s="6" t="e">
        <f t="shared" si="36"/>
        <v>#N/A</v>
      </c>
      <c r="AH113" s="6" t="e">
        <f t="shared" si="37"/>
        <v>#N/A</v>
      </c>
      <c r="AI113" s="6" t="e">
        <f t="shared" si="38"/>
        <v>#N/A</v>
      </c>
      <c r="AJ113" s="7" t="str">
        <f t="shared" si="39"/>
        <v xml:space="preserve"> </v>
      </c>
      <c r="AK113" s="6" t="e">
        <f t="shared" si="40"/>
        <v>#N/A</v>
      </c>
      <c r="AL113" s="6"/>
      <c r="AM113" s="6"/>
      <c r="AN113" s="6"/>
      <c r="AO113" s="6"/>
      <c r="AP113" s="6"/>
      <c r="AQ113" s="6"/>
      <c r="AR113" s="6"/>
      <c r="AS113" s="6"/>
      <c r="AT113" s="6">
        <f t="shared" si="41"/>
        <v>0</v>
      </c>
      <c r="AU113" s="6"/>
      <c r="AV113" s="6" t="str">
        <f t="shared" si="31"/>
        <v/>
      </c>
      <c r="AW113" s="6" t="str">
        <f t="shared" si="32"/>
        <v/>
      </c>
      <c r="AX113" s="6" t="str">
        <f t="shared" si="33"/>
        <v/>
      </c>
      <c r="AY113" s="55"/>
      <c r="BE113" s="176" t="s">
        <v>152</v>
      </c>
      <c r="CS113" s="275" t="str">
        <f t="shared" si="43"/>
        <v/>
      </c>
      <c r="CT113" s="356" t="str">
        <f t="shared" si="42"/>
        <v/>
      </c>
    </row>
    <row r="114" spans="1:98" s="1" customFormat="1" ht="13.5" customHeight="1" x14ac:dyDescent="0.2">
      <c r="A114" s="17">
        <v>99</v>
      </c>
      <c r="B114" s="358"/>
      <c r="C114" s="358"/>
      <c r="D114" s="358"/>
      <c r="E114" s="358"/>
      <c r="F114" s="358"/>
      <c r="G114" s="358"/>
      <c r="H114" s="358"/>
      <c r="I114" s="358"/>
      <c r="J114" s="358"/>
      <c r="K114" s="358"/>
      <c r="L114" s="362"/>
      <c r="M114" s="358"/>
      <c r="N114" s="64"/>
      <c r="O114" s="65"/>
      <c r="P114" s="60"/>
      <c r="Q114" s="60"/>
      <c r="R114" s="91"/>
      <c r="S114" s="91"/>
      <c r="T114" s="92"/>
      <c r="U114" s="93"/>
      <c r="V114" s="94"/>
      <c r="W114" s="94"/>
      <c r="X114" s="95"/>
      <c r="Y114" s="24"/>
      <c r="Z114" s="21" t="str">
        <f t="shared" si="25"/>
        <v/>
      </c>
      <c r="AA114" s="6" t="e">
        <f t="shared" si="26"/>
        <v>#N/A</v>
      </c>
      <c r="AB114" s="6" t="e">
        <f t="shared" si="27"/>
        <v>#N/A</v>
      </c>
      <c r="AC114" s="6" t="e">
        <f t="shared" si="28"/>
        <v>#N/A</v>
      </c>
      <c r="AD114" s="6" t="str">
        <f t="shared" si="29"/>
        <v/>
      </c>
      <c r="AE114" s="6">
        <f t="shared" si="30"/>
        <v>1</v>
      </c>
      <c r="AF114" s="6" t="e">
        <f t="shared" si="35"/>
        <v>#N/A</v>
      </c>
      <c r="AG114" s="6" t="e">
        <f t="shared" si="36"/>
        <v>#N/A</v>
      </c>
      <c r="AH114" s="6" t="e">
        <f t="shared" si="37"/>
        <v>#N/A</v>
      </c>
      <c r="AI114" s="6" t="e">
        <f t="shared" si="38"/>
        <v>#N/A</v>
      </c>
      <c r="AJ114" s="7" t="str">
        <f t="shared" si="39"/>
        <v xml:space="preserve"> </v>
      </c>
      <c r="AK114" s="6" t="e">
        <f t="shared" si="40"/>
        <v>#N/A</v>
      </c>
      <c r="AL114" s="6"/>
      <c r="AM114" s="6"/>
      <c r="AN114" s="6"/>
      <c r="AO114" s="6"/>
      <c r="AP114" s="6"/>
      <c r="AQ114" s="6"/>
      <c r="AR114" s="6"/>
      <c r="AS114" s="6"/>
      <c r="AT114" s="6">
        <f t="shared" si="41"/>
        <v>0</v>
      </c>
      <c r="AU114" s="6"/>
      <c r="AV114" s="6" t="str">
        <f t="shared" si="31"/>
        <v/>
      </c>
      <c r="AW114" s="6" t="str">
        <f t="shared" si="32"/>
        <v/>
      </c>
      <c r="AX114" s="6" t="str">
        <f t="shared" si="33"/>
        <v/>
      </c>
      <c r="AY114" s="55"/>
      <c r="BE114" s="176" t="s">
        <v>153</v>
      </c>
      <c r="CS114" s="275" t="str">
        <f t="shared" si="43"/>
        <v/>
      </c>
      <c r="CT114" s="356" t="str">
        <f t="shared" si="42"/>
        <v/>
      </c>
    </row>
    <row r="115" spans="1:98" s="1" customFormat="1" ht="13.5" customHeight="1" x14ac:dyDescent="0.2">
      <c r="A115" s="17">
        <v>100</v>
      </c>
      <c r="B115" s="358"/>
      <c r="C115" s="358"/>
      <c r="D115" s="358"/>
      <c r="E115" s="358"/>
      <c r="F115" s="358"/>
      <c r="G115" s="358"/>
      <c r="H115" s="358"/>
      <c r="I115" s="358"/>
      <c r="J115" s="358"/>
      <c r="K115" s="358"/>
      <c r="L115" s="362"/>
      <c r="M115" s="358"/>
      <c r="N115" s="64"/>
      <c r="O115" s="65"/>
      <c r="P115" s="60"/>
      <c r="Q115" s="60"/>
      <c r="R115" s="91"/>
      <c r="S115" s="91"/>
      <c r="T115" s="92"/>
      <c r="U115" s="93"/>
      <c r="V115" s="94"/>
      <c r="W115" s="94"/>
      <c r="X115" s="95"/>
      <c r="Y115" s="24"/>
      <c r="Z115" s="21" t="str">
        <f t="shared" si="25"/>
        <v/>
      </c>
      <c r="AA115" s="6" t="e">
        <f t="shared" si="26"/>
        <v>#N/A</v>
      </c>
      <c r="AB115" s="6" t="e">
        <f t="shared" si="27"/>
        <v>#N/A</v>
      </c>
      <c r="AC115" s="6" t="e">
        <f t="shared" si="28"/>
        <v>#N/A</v>
      </c>
      <c r="AD115" s="6" t="str">
        <f t="shared" si="29"/>
        <v/>
      </c>
      <c r="AE115" s="6">
        <f t="shared" si="30"/>
        <v>1</v>
      </c>
      <c r="AF115" s="6" t="e">
        <f t="shared" si="35"/>
        <v>#N/A</v>
      </c>
      <c r="AG115" s="6" t="e">
        <f t="shared" si="36"/>
        <v>#N/A</v>
      </c>
      <c r="AH115" s="6" t="e">
        <f t="shared" si="37"/>
        <v>#N/A</v>
      </c>
      <c r="AI115" s="6" t="e">
        <f t="shared" si="38"/>
        <v>#N/A</v>
      </c>
      <c r="AJ115" s="7" t="str">
        <f t="shared" si="39"/>
        <v xml:space="preserve"> </v>
      </c>
      <c r="AK115" s="6" t="e">
        <f t="shared" si="40"/>
        <v>#N/A</v>
      </c>
      <c r="AL115" s="6"/>
      <c r="AM115" s="6"/>
      <c r="AN115" s="6"/>
      <c r="AO115" s="6"/>
      <c r="AP115" s="6"/>
      <c r="AQ115" s="6"/>
      <c r="AR115" s="6"/>
      <c r="AS115" s="6"/>
      <c r="AT115" s="6">
        <f t="shared" si="41"/>
        <v>0</v>
      </c>
      <c r="AU115" s="6"/>
      <c r="AV115" s="6" t="str">
        <f t="shared" si="31"/>
        <v/>
      </c>
      <c r="AW115" s="6" t="str">
        <f t="shared" si="32"/>
        <v/>
      </c>
      <c r="AX115" s="6" t="str">
        <f t="shared" si="33"/>
        <v/>
      </c>
      <c r="AY115" s="55"/>
      <c r="BE115" s="176" t="s">
        <v>1220</v>
      </c>
      <c r="CS115" s="275" t="str">
        <f t="shared" si="43"/>
        <v/>
      </c>
      <c r="CT115" s="356" t="str">
        <f t="shared" si="42"/>
        <v/>
      </c>
    </row>
    <row r="116" spans="1:98" s="1" customFormat="1" ht="13.5" customHeight="1" x14ac:dyDescent="0.2">
      <c r="A116" s="17">
        <v>101</v>
      </c>
      <c r="B116" s="358"/>
      <c r="C116" s="358"/>
      <c r="D116" s="358"/>
      <c r="E116" s="358"/>
      <c r="F116" s="358"/>
      <c r="G116" s="358"/>
      <c r="H116" s="358"/>
      <c r="I116" s="358"/>
      <c r="J116" s="358"/>
      <c r="K116" s="358"/>
      <c r="L116" s="362"/>
      <c r="M116" s="358"/>
      <c r="N116" s="64"/>
      <c r="O116" s="65"/>
      <c r="P116" s="60"/>
      <c r="Q116" s="60"/>
      <c r="R116" s="91"/>
      <c r="S116" s="91"/>
      <c r="T116" s="92"/>
      <c r="U116" s="93"/>
      <c r="V116" s="94"/>
      <c r="W116" s="94"/>
      <c r="X116" s="95"/>
      <c r="Y116" s="24"/>
      <c r="Z116" s="21" t="str">
        <f t="shared" si="25"/>
        <v/>
      </c>
      <c r="AA116" s="6" t="e">
        <f t="shared" si="26"/>
        <v>#N/A</v>
      </c>
      <c r="AB116" s="6" t="e">
        <f t="shared" si="27"/>
        <v>#N/A</v>
      </c>
      <c r="AC116" s="6" t="e">
        <f t="shared" si="28"/>
        <v>#N/A</v>
      </c>
      <c r="AD116" s="6" t="str">
        <f t="shared" si="29"/>
        <v/>
      </c>
      <c r="AE116" s="6">
        <f t="shared" si="30"/>
        <v>1</v>
      </c>
      <c r="AF116" s="6" t="e">
        <f t="shared" si="35"/>
        <v>#N/A</v>
      </c>
      <c r="AG116" s="6" t="e">
        <f t="shared" si="36"/>
        <v>#N/A</v>
      </c>
      <c r="AH116" s="6" t="e">
        <f t="shared" si="37"/>
        <v>#N/A</v>
      </c>
      <c r="AI116" s="6" t="e">
        <f t="shared" si="38"/>
        <v>#N/A</v>
      </c>
      <c r="AJ116" s="7" t="str">
        <f t="shared" si="39"/>
        <v xml:space="preserve"> </v>
      </c>
      <c r="AK116" s="6" t="e">
        <f t="shared" si="40"/>
        <v>#N/A</v>
      </c>
      <c r="AL116" s="6"/>
      <c r="AM116" s="6"/>
      <c r="AN116" s="6"/>
      <c r="AO116" s="6"/>
      <c r="AP116" s="6"/>
      <c r="AQ116" s="6"/>
      <c r="AR116" s="6"/>
      <c r="AS116" s="6"/>
      <c r="AT116" s="6">
        <f t="shared" si="41"/>
        <v>0</v>
      </c>
      <c r="AU116" s="6"/>
      <c r="AV116" s="6" t="str">
        <f t="shared" si="31"/>
        <v/>
      </c>
      <c r="AW116" s="6" t="str">
        <f t="shared" si="32"/>
        <v/>
      </c>
      <c r="AX116" s="6" t="str">
        <f t="shared" si="33"/>
        <v/>
      </c>
      <c r="AY116" s="55"/>
      <c r="BE116" s="176" t="s">
        <v>1222</v>
      </c>
      <c r="CS116" s="275" t="str">
        <f t="shared" si="43"/>
        <v/>
      </c>
      <c r="CT116" s="356" t="str">
        <f t="shared" si="42"/>
        <v/>
      </c>
    </row>
    <row r="117" spans="1:98" s="1" customFormat="1" ht="13.5" customHeight="1" x14ac:dyDescent="0.2">
      <c r="A117" s="17">
        <v>102</v>
      </c>
      <c r="B117" s="358"/>
      <c r="C117" s="358"/>
      <c r="D117" s="358"/>
      <c r="E117" s="358"/>
      <c r="F117" s="358"/>
      <c r="G117" s="358"/>
      <c r="H117" s="358"/>
      <c r="I117" s="358"/>
      <c r="J117" s="358"/>
      <c r="K117" s="358"/>
      <c r="L117" s="362"/>
      <c r="M117" s="358"/>
      <c r="N117" s="64"/>
      <c r="O117" s="65"/>
      <c r="P117" s="60"/>
      <c r="Q117" s="60"/>
      <c r="R117" s="91"/>
      <c r="S117" s="91"/>
      <c r="T117" s="92"/>
      <c r="U117" s="93"/>
      <c r="V117" s="94"/>
      <c r="W117" s="94"/>
      <c r="X117" s="95"/>
      <c r="Y117" s="24"/>
      <c r="Z117" s="21" t="str">
        <f t="shared" si="25"/>
        <v/>
      </c>
      <c r="AA117" s="6" t="e">
        <f t="shared" si="26"/>
        <v>#N/A</v>
      </c>
      <c r="AB117" s="6" t="e">
        <f t="shared" si="27"/>
        <v>#N/A</v>
      </c>
      <c r="AC117" s="6" t="e">
        <f t="shared" si="28"/>
        <v>#N/A</v>
      </c>
      <c r="AD117" s="6" t="str">
        <f t="shared" si="29"/>
        <v/>
      </c>
      <c r="AE117" s="6">
        <f t="shared" si="30"/>
        <v>1</v>
      </c>
      <c r="AF117" s="6" t="e">
        <f t="shared" si="35"/>
        <v>#N/A</v>
      </c>
      <c r="AG117" s="6" t="e">
        <f t="shared" si="36"/>
        <v>#N/A</v>
      </c>
      <c r="AH117" s="6" t="e">
        <f t="shared" si="37"/>
        <v>#N/A</v>
      </c>
      <c r="AI117" s="6" t="e">
        <f t="shared" si="38"/>
        <v>#N/A</v>
      </c>
      <c r="AJ117" s="7" t="str">
        <f t="shared" si="39"/>
        <v xml:space="preserve"> </v>
      </c>
      <c r="AK117" s="6" t="e">
        <f t="shared" si="40"/>
        <v>#N/A</v>
      </c>
      <c r="AL117" s="6"/>
      <c r="AM117" s="6"/>
      <c r="AN117" s="6"/>
      <c r="AO117" s="6"/>
      <c r="AP117" s="6"/>
      <c r="AQ117" s="6"/>
      <c r="AR117" s="6"/>
      <c r="AS117" s="6"/>
      <c r="AT117" s="6">
        <f t="shared" si="41"/>
        <v>0</v>
      </c>
      <c r="AU117" s="6"/>
      <c r="AV117" s="6" t="str">
        <f t="shared" si="31"/>
        <v/>
      </c>
      <c r="AW117" s="6" t="str">
        <f t="shared" si="32"/>
        <v/>
      </c>
      <c r="AX117" s="6" t="str">
        <f t="shared" si="33"/>
        <v/>
      </c>
      <c r="AY117" s="55"/>
      <c r="BE117" s="176" t="s">
        <v>210</v>
      </c>
      <c r="CS117" s="275" t="str">
        <f t="shared" si="43"/>
        <v/>
      </c>
      <c r="CT117" s="356" t="str">
        <f t="shared" si="42"/>
        <v/>
      </c>
    </row>
    <row r="118" spans="1:98" s="1" customFormat="1" ht="13.5" customHeight="1" x14ac:dyDescent="0.2">
      <c r="A118" s="17">
        <v>103</v>
      </c>
      <c r="B118" s="358"/>
      <c r="C118" s="358"/>
      <c r="D118" s="358"/>
      <c r="E118" s="358"/>
      <c r="F118" s="358"/>
      <c r="G118" s="358"/>
      <c r="H118" s="358"/>
      <c r="I118" s="358"/>
      <c r="J118" s="358"/>
      <c r="K118" s="358"/>
      <c r="L118" s="362"/>
      <c r="M118" s="358"/>
      <c r="N118" s="64"/>
      <c r="O118" s="65"/>
      <c r="P118" s="60"/>
      <c r="Q118" s="60"/>
      <c r="R118" s="91"/>
      <c r="S118" s="91"/>
      <c r="T118" s="92"/>
      <c r="U118" s="93"/>
      <c r="V118" s="94"/>
      <c r="W118" s="94"/>
      <c r="X118" s="95"/>
      <c r="Y118" s="24"/>
      <c r="Z118" s="21" t="str">
        <f t="shared" si="25"/>
        <v/>
      </c>
      <c r="AA118" s="6" t="e">
        <f t="shared" si="26"/>
        <v>#N/A</v>
      </c>
      <c r="AB118" s="6" t="e">
        <f t="shared" si="27"/>
        <v>#N/A</v>
      </c>
      <c r="AC118" s="6" t="e">
        <f t="shared" si="28"/>
        <v>#N/A</v>
      </c>
      <c r="AD118" s="6" t="str">
        <f t="shared" si="29"/>
        <v/>
      </c>
      <c r="AE118" s="6">
        <f t="shared" si="30"/>
        <v>1</v>
      </c>
      <c r="AF118" s="6" t="e">
        <f t="shared" si="35"/>
        <v>#N/A</v>
      </c>
      <c r="AG118" s="6" t="e">
        <f t="shared" si="36"/>
        <v>#N/A</v>
      </c>
      <c r="AH118" s="6" t="e">
        <f t="shared" si="37"/>
        <v>#N/A</v>
      </c>
      <c r="AI118" s="6" t="e">
        <f t="shared" si="38"/>
        <v>#N/A</v>
      </c>
      <c r="AJ118" s="7" t="str">
        <f t="shared" si="39"/>
        <v xml:space="preserve"> </v>
      </c>
      <c r="AK118" s="6" t="e">
        <f t="shared" si="40"/>
        <v>#N/A</v>
      </c>
      <c r="AL118" s="6"/>
      <c r="AM118" s="6"/>
      <c r="AN118" s="6"/>
      <c r="AO118" s="6"/>
      <c r="AP118" s="6"/>
      <c r="AQ118" s="6"/>
      <c r="AR118" s="6"/>
      <c r="AS118" s="6"/>
      <c r="AT118" s="6">
        <f t="shared" si="41"/>
        <v>0</v>
      </c>
      <c r="AU118" s="6"/>
      <c r="AV118" s="6" t="str">
        <f t="shared" si="31"/>
        <v/>
      </c>
      <c r="AW118" s="6" t="str">
        <f t="shared" si="32"/>
        <v/>
      </c>
      <c r="AX118" s="6" t="str">
        <f t="shared" si="33"/>
        <v/>
      </c>
      <c r="AY118" s="55"/>
      <c r="BE118" s="176" t="s">
        <v>211</v>
      </c>
      <c r="CS118" s="275" t="str">
        <f t="shared" si="43"/>
        <v/>
      </c>
      <c r="CT118" s="356" t="str">
        <f t="shared" si="42"/>
        <v/>
      </c>
    </row>
    <row r="119" spans="1:98" s="1" customFormat="1" ht="13.5" customHeight="1" x14ac:dyDescent="0.2">
      <c r="A119" s="17">
        <v>104</v>
      </c>
      <c r="B119" s="358"/>
      <c r="C119" s="358"/>
      <c r="D119" s="358"/>
      <c r="E119" s="358"/>
      <c r="F119" s="358"/>
      <c r="G119" s="358"/>
      <c r="H119" s="358"/>
      <c r="I119" s="358"/>
      <c r="J119" s="358"/>
      <c r="K119" s="358"/>
      <c r="L119" s="362"/>
      <c r="M119" s="358"/>
      <c r="N119" s="64"/>
      <c r="O119" s="65"/>
      <c r="P119" s="60"/>
      <c r="Q119" s="60"/>
      <c r="R119" s="91"/>
      <c r="S119" s="91"/>
      <c r="T119" s="92"/>
      <c r="U119" s="93"/>
      <c r="V119" s="94"/>
      <c r="W119" s="94"/>
      <c r="X119" s="95"/>
      <c r="Y119" s="24"/>
      <c r="Z119" s="21" t="str">
        <f t="shared" si="25"/>
        <v/>
      </c>
      <c r="AA119" s="6" t="e">
        <f t="shared" si="26"/>
        <v>#N/A</v>
      </c>
      <c r="AB119" s="6" t="e">
        <f t="shared" si="27"/>
        <v>#N/A</v>
      </c>
      <c r="AC119" s="6" t="e">
        <f t="shared" si="28"/>
        <v>#N/A</v>
      </c>
      <c r="AD119" s="6" t="str">
        <f t="shared" si="29"/>
        <v/>
      </c>
      <c r="AE119" s="6">
        <f t="shared" si="30"/>
        <v>1</v>
      </c>
      <c r="AF119" s="6" t="e">
        <f t="shared" si="35"/>
        <v>#N/A</v>
      </c>
      <c r="AG119" s="6" t="e">
        <f t="shared" si="36"/>
        <v>#N/A</v>
      </c>
      <c r="AH119" s="6" t="e">
        <f t="shared" si="37"/>
        <v>#N/A</v>
      </c>
      <c r="AI119" s="6" t="e">
        <f t="shared" si="38"/>
        <v>#N/A</v>
      </c>
      <c r="AJ119" s="7" t="str">
        <f t="shared" si="39"/>
        <v xml:space="preserve"> </v>
      </c>
      <c r="AK119" s="6" t="e">
        <f t="shared" si="40"/>
        <v>#N/A</v>
      </c>
      <c r="AL119" s="6"/>
      <c r="AM119" s="6"/>
      <c r="AN119" s="6"/>
      <c r="AO119" s="6"/>
      <c r="AP119" s="6"/>
      <c r="AQ119" s="6"/>
      <c r="AR119" s="6"/>
      <c r="AS119" s="6"/>
      <c r="AT119" s="6">
        <f t="shared" si="41"/>
        <v>0</v>
      </c>
      <c r="AU119" s="6"/>
      <c r="AV119" s="6" t="str">
        <f t="shared" si="31"/>
        <v/>
      </c>
      <c r="AW119" s="6" t="str">
        <f t="shared" si="32"/>
        <v/>
      </c>
      <c r="AX119" s="6" t="str">
        <f t="shared" si="33"/>
        <v/>
      </c>
      <c r="AY119" s="55"/>
      <c r="BE119" s="176" t="s">
        <v>212</v>
      </c>
      <c r="CS119" s="275" t="str">
        <f t="shared" si="43"/>
        <v/>
      </c>
      <c r="CT119" s="356" t="str">
        <f t="shared" si="42"/>
        <v/>
      </c>
    </row>
    <row r="120" spans="1:98" s="1" customFormat="1" ht="13.5" customHeight="1" x14ac:dyDescent="0.2">
      <c r="A120" s="17">
        <v>105</v>
      </c>
      <c r="B120" s="358"/>
      <c r="C120" s="358"/>
      <c r="D120" s="358"/>
      <c r="E120" s="358"/>
      <c r="F120" s="358"/>
      <c r="G120" s="358"/>
      <c r="H120" s="358"/>
      <c r="I120" s="358"/>
      <c r="J120" s="358"/>
      <c r="K120" s="358"/>
      <c r="L120" s="362"/>
      <c r="M120" s="358"/>
      <c r="N120" s="64"/>
      <c r="O120" s="65"/>
      <c r="P120" s="60"/>
      <c r="Q120" s="60"/>
      <c r="R120" s="91"/>
      <c r="S120" s="91"/>
      <c r="T120" s="92"/>
      <c r="U120" s="93"/>
      <c r="V120" s="94"/>
      <c r="W120" s="94"/>
      <c r="X120" s="95"/>
      <c r="Y120" s="24"/>
      <c r="Z120" s="21" t="str">
        <f t="shared" si="25"/>
        <v/>
      </c>
      <c r="AA120" s="6" t="e">
        <f t="shared" si="26"/>
        <v>#N/A</v>
      </c>
      <c r="AB120" s="6" t="e">
        <f t="shared" si="27"/>
        <v>#N/A</v>
      </c>
      <c r="AC120" s="6" t="e">
        <f t="shared" si="28"/>
        <v>#N/A</v>
      </c>
      <c r="AD120" s="6" t="str">
        <f t="shared" si="29"/>
        <v/>
      </c>
      <c r="AE120" s="6">
        <f t="shared" si="30"/>
        <v>1</v>
      </c>
      <c r="AF120" s="6" t="e">
        <f t="shared" si="35"/>
        <v>#N/A</v>
      </c>
      <c r="AG120" s="6" t="e">
        <f t="shared" si="36"/>
        <v>#N/A</v>
      </c>
      <c r="AH120" s="6" t="e">
        <f t="shared" si="37"/>
        <v>#N/A</v>
      </c>
      <c r="AI120" s="6" t="e">
        <f t="shared" si="38"/>
        <v>#N/A</v>
      </c>
      <c r="AJ120" s="7" t="str">
        <f t="shared" si="39"/>
        <v xml:space="preserve"> </v>
      </c>
      <c r="AK120" s="6" t="e">
        <f t="shared" si="40"/>
        <v>#N/A</v>
      </c>
      <c r="AL120" s="6"/>
      <c r="AM120" s="6"/>
      <c r="AN120" s="6"/>
      <c r="AO120" s="6"/>
      <c r="AP120" s="6"/>
      <c r="AQ120" s="6"/>
      <c r="AR120" s="6"/>
      <c r="AS120" s="6"/>
      <c r="AT120" s="6">
        <f t="shared" si="41"/>
        <v>0</v>
      </c>
      <c r="AU120" s="6"/>
      <c r="AV120" s="6" t="str">
        <f t="shared" si="31"/>
        <v/>
      </c>
      <c r="AW120" s="6" t="str">
        <f t="shared" si="32"/>
        <v/>
      </c>
      <c r="AX120" s="6" t="str">
        <f t="shared" si="33"/>
        <v/>
      </c>
      <c r="AY120" s="55"/>
      <c r="BE120" s="176" t="s">
        <v>213</v>
      </c>
      <c r="CS120" s="275" t="str">
        <f t="shared" si="43"/>
        <v/>
      </c>
      <c r="CT120" s="356" t="str">
        <f t="shared" si="42"/>
        <v/>
      </c>
    </row>
    <row r="121" spans="1:98" s="1" customFormat="1" ht="13.5" customHeight="1" x14ac:dyDescent="0.2">
      <c r="A121" s="17">
        <v>106</v>
      </c>
      <c r="B121" s="358"/>
      <c r="C121" s="358"/>
      <c r="D121" s="358"/>
      <c r="E121" s="358"/>
      <c r="F121" s="358"/>
      <c r="G121" s="358"/>
      <c r="H121" s="358"/>
      <c r="I121" s="358"/>
      <c r="J121" s="358"/>
      <c r="K121" s="358"/>
      <c r="L121" s="362"/>
      <c r="M121" s="358"/>
      <c r="N121" s="64"/>
      <c r="O121" s="65"/>
      <c r="P121" s="60"/>
      <c r="Q121" s="60"/>
      <c r="R121" s="91"/>
      <c r="S121" s="91"/>
      <c r="T121" s="92"/>
      <c r="U121" s="93"/>
      <c r="V121" s="94"/>
      <c r="W121" s="94"/>
      <c r="X121" s="95"/>
      <c r="Y121" s="24"/>
      <c r="Z121" s="21" t="str">
        <f t="shared" si="25"/>
        <v/>
      </c>
      <c r="AA121" s="6" t="e">
        <f t="shared" si="26"/>
        <v>#N/A</v>
      </c>
      <c r="AB121" s="6" t="e">
        <f t="shared" si="27"/>
        <v>#N/A</v>
      </c>
      <c r="AC121" s="6" t="e">
        <f t="shared" si="28"/>
        <v>#N/A</v>
      </c>
      <c r="AD121" s="6" t="str">
        <f t="shared" si="29"/>
        <v/>
      </c>
      <c r="AE121" s="6">
        <f t="shared" si="30"/>
        <v>1</v>
      </c>
      <c r="AF121" s="6" t="e">
        <f t="shared" si="35"/>
        <v>#N/A</v>
      </c>
      <c r="AG121" s="6" t="e">
        <f t="shared" si="36"/>
        <v>#N/A</v>
      </c>
      <c r="AH121" s="6" t="e">
        <f t="shared" si="37"/>
        <v>#N/A</v>
      </c>
      <c r="AI121" s="6" t="e">
        <f t="shared" si="38"/>
        <v>#N/A</v>
      </c>
      <c r="AJ121" s="7" t="str">
        <f t="shared" si="39"/>
        <v xml:space="preserve"> </v>
      </c>
      <c r="AK121" s="6" t="e">
        <f t="shared" si="40"/>
        <v>#N/A</v>
      </c>
      <c r="AL121" s="6"/>
      <c r="AM121" s="6"/>
      <c r="AN121" s="6"/>
      <c r="AO121" s="6"/>
      <c r="AP121" s="6"/>
      <c r="AQ121" s="6"/>
      <c r="AR121" s="6"/>
      <c r="AS121" s="6"/>
      <c r="AT121" s="6">
        <f t="shared" si="41"/>
        <v>0</v>
      </c>
      <c r="AU121" s="6"/>
      <c r="AV121" s="6" t="str">
        <f t="shared" si="31"/>
        <v/>
      </c>
      <c r="AW121" s="6" t="str">
        <f t="shared" si="32"/>
        <v/>
      </c>
      <c r="AX121" s="6" t="str">
        <f t="shared" si="33"/>
        <v/>
      </c>
      <c r="AY121" s="55"/>
      <c r="BE121" s="176" t="s">
        <v>214</v>
      </c>
      <c r="CS121" s="275" t="str">
        <f t="shared" si="43"/>
        <v/>
      </c>
      <c r="CT121" s="356" t="str">
        <f t="shared" si="42"/>
        <v/>
      </c>
    </row>
    <row r="122" spans="1:98" s="1" customFormat="1" ht="13.5" customHeight="1" x14ac:dyDescent="0.2">
      <c r="A122" s="17">
        <v>107</v>
      </c>
      <c r="B122" s="358"/>
      <c r="C122" s="358"/>
      <c r="D122" s="358"/>
      <c r="E122" s="358"/>
      <c r="F122" s="358"/>
      <c r="G122" s="358"/>
      <c r="H122" s="358"/>
      <c r="I122" s="358"/>
      <c r="J122" s="358"/>
      <c r="K122" s="358"/>
      <c r="L122" s="362"/>
      <c r="M122" s="358"/>
      <c r="N122" s="64"/>
      <c r="O122" s="65"/>
      <c r="P122" s="60"/>
      <c r="Q122" s="60"/>
      <c r="R122" s="91"/>
      <c r="S122" s="91"/>
      <c r="T122" s="92"/>
      <c r="U122" s="93"/>
      <c r="V122" s="94"/>
      <c r="W122" s="94"/>
      <c r="X122" s="95"/>
      <c r="Y122" s="24"/>
      <c r="Z122" s="21" t="str">
        <f t="shared" si="25"/>
        <v/>
      </c>
      <c r="AA122" s="6" t="e">
        <f t="shared" si="26"/>
        <v>#N/A</v>
      </c>
      <c r="AB122" s="6" t="e">
        <f t="shared" si="27"/>
        <v>#N/A</v>
      </c>
      <c r="AC122" s="6" t="e">
        <f t="shared" si="28"/>
        <v>#N/A</v>
      </c>
      <c r="AD122" s="6" t="str">
        <f t="shared" si="29"/>
        <v/>
      </c>
      <c r="AE122" s="6">
        <f t="shared" si="30"/>
        <v>1</v>
      </c>
      <c r="AF122" s="6" t="e">
        <f t="shared" si="35"/>
        <v>#N/A</v>
      </c>
      <c r="AG122" s="6" t="e">
        <f t="shared" si="36"/>
        <v>#N/A</v>
      </c>
      <c r="AH122" s="6" t="e">
        <f t="shared" si="37"/>
        <v>#N/A</v>
      </c>
      <c r="AI122" s="6" t="e">
        <f t="shared" si="38"/>
        <v>#N/A</v>
      </c>
      <c r="AJ122" s="7" t="str">
        <f t="shared" si="39"/>
        <v xml:space="preserve"> </v>
      </c>
      <c r="AK122" s="6" t="e">
        <f t="shared" si="40"/>
        <v>#N/A</v>
      </c>
      <c r="AL122" s="6"/>
      <c r="AM122" s="6"/>
      <c r="AN122" s="6"/>
      <c r="AO122" s="6"/>
      <c r="AP122" s="6"/>
      <c r="AQ122" s="6"/>
      <c r="AR122" s="6"/>
      <c r="AS122" s="6"/>
      <c r="AT122" s="6">
        <f t="shared" si="41"/>
        <v>0</v>
      </c>
      <c r="AU122" s="6"/>
      <c r="AV122" s="6" t="str">
        <f t="shared" si="31"/>
        <v/>
      </c>
      <c r="AW122" s="6" t="str">
        <f t="shared" si="32"/>
        <v/>
      </c>
      <c r="AX122" s="6" t="str">
        <f t="shared" si="33"/>
        <v/>
      </c>
      <c r="AY122" s="55"/>
      <c r="BE122" s="176" t="s">
        <v>154</v>
      </c>
      <c r="CS122" s="275" t="str">
        <f t="shared" si="43"/>
        <v/>
      </c>
      <c r="CT122" s="356" t="str">
        <f t="shared" si="42"/>
        <v/>
      </c>
    </row>
    <row r="123" spans="1:98" s="1" customFormat="1" ht="13.5" customHeight="1" x14ac:dyDescent="0.2">
      <c r="A123" s="17">
        <v>108</v>
      </c>
      <c r="B123" s="358"/>
      <c r="C123" s="358"/>
      <c r="D123" s="358"/>
      <c r="E123" s="358"/>
      <c r="F123" s="358"/>
      <c r="G123" s="358"/>
      <c r="H123" s="358"/>
      <c r="I123" s="358"/>
      <c r="J123" s="358"/>
      <c r="K123" s="358"/>
      <c r="L123" s="362"/>
      <c r="M123" s="358"/>
      <c r="N123" s="64"/>
      <c r="O123" s="65"/>
      <c r="P123" s="60"/>
      <c r="Q123" s="60"/>
      <c r="R123" s="91"/>
      <c r="S123" s="91"/>
      <c r="T123" s="92"/>
      <c r="U123" s="93"/>
      <c r="V123" s="94"/>
      <c r="W123" s="94"/>
      <c r="X123" s="95"/>
      <c r="Y123" s="24"/>
      <c r="Z123" s="21" t="str">
        <f t="shared" si="25"/>
        <v/>
      </c>
      <c r="AA123" s="6" t="e">
        <f t="shared" si="26"/>
        <v>#N/A</v>
      </c>
      <c r="AB123" s="6" t="e">
        <f t="shared" si="27"/>
        <v>#N/A</v>
      </c>
      <c r="AC123" s="6" t="e">
        <f t="shared" si="28"/>
        <v>#N/A</v>
      </c>
      <c r="AD123" s="6" t="str">
        <f t="shared" si="29"/>
        <v/>
      </c>
      <c r="AE123" s="6">
        <f t="shared" si="30"/>
        <v>1</v>
      </c>
      <c r="AF123" s="6" t="e">
        <f t="shared" si="35"/>
        <v>#N/A</v>
      </c>
      <c r="AG123" s="6" t="e">
        <f t="shared" si="36"/>
        <v>#N/A</v>
      </c>
      <c r="AH123" s="6" t="e">
        <f t="shared" si="37"/>
        <v>#N/A</v>
      </c>
      <c r="AI123" s="6" t="e">
        <f t="shared" si="38"/>
        <v>#N/A</v>
      </c>
      <c r="AJ123" s="7" t="str">
        <f t="shared" si="39"/>
        <v xml:space="preserve"> </v>
      </c>
      <c r="AK123" s="6" t="e">
        <f t="shared" si="40"/>
        <v>#N/A</v>
      </c>
      <c r="AL123" s="6"/>
      <c r="AM123" s="6"/>
      <c r="AN123" s="6"/>
      <c r="AO123" s="6"/>
      <c r="AP123" s="6"/>
      <c r="AQ123" s="6"/>
      <c r="AR123" s="6"/>
      <c r="AS123" s="6"/>
      <c r="AT123" s="6">
        <f t="shared" si="41"/>
        <v>0</v>
      </c>
      <c r="AU123" s="6"/>
      <c r="AV123" s="6" t="str">
        <f t="shared" si="31"/>
        <v/>
      </c>
      <c r="AW123" s="6" t="str">
        <f t="shared" si="32"/>
        <v/>
      </c>
      <c r="AX123" s="6" t="str">
        <f t="shared" si="33"/>
        <v/>
      </c>
      <c r="AY123" s="55"/>
      <c r="BE123" s="176" t="s">
        <v>155</v>
      </c>
      <c r="CS123" s="275" t="str">
        <f t="shared" si="43"/>
        <v/>
      </c>
      <c r="CT123" s="356" t="str">
        <f t="shared" si="42"/>
        <v/>
      </c>
    </row>
    <row r="124" spans="1:98" s="1" customFormat="1" ht="13.5" customHeight="1" x14ac:dyDescent="0.2">
      <c r="A124" s="17">
        <v>109</v>
      </c>
      <c r="B124" s="358"/>
      <c r="C124" s="358"/>
      <c r="D124" s="358"/>
      <c r="E124" s="358"/>
      <c r="F124" s="358"/>
      <c r="G124" s="358"/>
      <c r="H124" s="358"/>
      <c r="I124" s="358"/>
      <c r="J124" s="358"/>
      <c r="K124" s="358"/>
      <c r="L124" s="362"/>
      <c r="M124" s="358"/>
      <c r="N124" s="64"/>
      <c r="O124" s="65"/>
      <c r="P124" s="60"/>
      <c r="Q124" s="60"/>
      <c r="R124" s="91"/>
      <c r="S124" s="91"/>
      <c r="T124" s="92"/>
      <c r="U124" s="93"/>
      <c r="V124" s="94"/>
      <c r="W124" s="94"/>
      <c r="X124" s="95"/>
      <c r="Y124" s="24"/>
      <c r="Z124" s="21" t="str">
        <f t="shared" si="25"/>
        <v/>
      </c>
      <c r="AA124" s="6" t="e">
        <f t="shared" si="26"/>
        <v>#N/A</v>
      </c>
      <c r="AB124" s="6" t="e">
        <f t="shared" si="27"/>
        <v>#N/A</v>
      </c>
      <c r="AC124" s="6" t="e">
        <f t="shared" si="28"/>
        <v>#N/A</v>
      </c>
      <c r="AD124" s="6" t="str">
        <f t="shared" si="29"/>
        <v/>
      </c>
      <c r="AE124" s="6">
        <f t="shared" si="30"/>
        <v>1</v>
      </c>
      <c r="AF124" s="6" t="e">
        <f t="shared" si="35"/>
        <v>#N/A</v>
      </c>
      <c r="AG124" s="6" t="e">
        <f t="shared" si="36"/>
        <v>#N/A</v>
      </c>
      <c r="AH124" s="6" t="e">
        <f t="shared" si="37"/>
        <v>#N/A</v>
      </c>
      <c r="AI124" s="6" t="e">
        <f t="shared" si="38"/>
        <v>#N/A</v>
      </c>
      <c r="AJ124" s="7" t="str">
        <f t="shared" si="39"/>
        <v xml:space="preserve"> </v>
      </c>
      <c r="AK124" s="6" t="e">
        <f t="shared" si="40"/>
        <v>#N/A</v>
      </c>
      <c r="AL124" s="6"/>
      <c r="AM124" s="6"/>
      <c r="AN124" s="6"/>
      <c r="AO124" s="6"/>
      <c r="AP124" s="6"/>
      <c r="AQ124" s="6"/>
      <c r="AR124" s="6"/>
      <c r="AS124" s="6"/>
      <c r="AT124" s="6">
        <f t="shared" si="41"/>
        <v>0</v>
      </c>
      <c r="AU124" s="6"/>
      <c r="AV124" s="6" t="str">
        <f t="shared" si="31"/>
        <v/>
      </c>
      <c r="AW124" s="6" t="str">
        <f t="shared" si="32"/>
        <v/>
      </c>
      <c r="AX124" s="6" t="str">
        <f t="shared" si="33"/>
        <v/>
      </c>
      <c r="AY124" s="55"/>
      <c r="BE124" s="176" t="s">
        <v>156</v>
      </c>
      <c r="CS124" s="275" t="str">
        <f t="shared" si="43"/>
        <v/>
      </c>
      <c r="CT124" s="356" t="str">
        <f t="shared" si="42"/>
        <v/>
      </c>
    </row>
    <row r="125" spans="1:98" s="1" customFormat="1" ht="13.5" customHeight="1" x14ac:dyDescent="0.2">
      <c r="A125" s="17">
        <v>110</v>
      </c>
      <c r="B125" s="358"/>
      <c r="C125" s="358"/>
      <c r="D125" s="358"/>
      <c r="E125" s="358"/>
      <c r="F125" s="358"/>
      <c r="G125" s="358"/>
      <c r="H125" s="358"/>
      <c r="I125" s="358"/>
      <c r="J125" s="358"/>
      <c r="K125" s="358"/>
      <c r="L125" s="362"/>
      <c r="M125" s="358"/>
      <c r="N125" s="64"/>
      <c r="O125" s="65"/>
      <c r="P125" s="60"/>
      <c r="Q125" s="60"/>
      <c r="R125" s="91"/>
      <c r="S125" s="91"/>
      <c r="T125" s="92"/>
      <c r="U125" s="93"/>
      <c r="V125" s="94"/>
      <c r="W125" s="94"/>
      <c r="X125" s="95"/>
      <c r="Y125" s="24"/>
      <c r="Z125" s="21" t="str">
        <f t="shared" si="25"/>
        <v/>
      </c>
      <c r="AA125" s="6" t="e">
        <f t="shared" si="26"/>
        <v>#N/A</v>
      </c>
      <c r="AB125" s="6" t="e">
        <f t="shared" si="27"/>
        <v>#N/A</v>
      </c>
      <c r="AC125" s="6" t="e">
        <f t="shared" si="28"/>
        <v>#N/A</v>
      </c>
      <c r="AD125" s="6" t="str">
        <f t="shared" si="29"/>
        <v/>
      </c>
      <c r="AE125" s="6">
        <f t="shared" si="30"/>
        <v>1</v>
      </c>
      <c r="AF125" s="6" t="e">
        <f t="shared" si="35"/>
        <v>#N/A</v>
      </c>
      <c r="AG125" s="6" t="e">
        <f t="shared" si="36"/>
        <v>#N/A</v>
      </c>
      <c r="AH125" s="6" t="e">
        <f t="shared" si="37"/>
        <v>#N/A</v>
      </c>
      <c r="AI125" s="6" t="e">
        <f t="shared" si="38"/>
        <v>#N/A</v>
      </c>
      <c r="AJ125" s="7" t="str">
        <f t="shared" si="39"/>
        <v xml:space="preserve"> </v>
      </c>
      <c r="AK125" s="6" t="e">
        <f t="shared" si="40"/>
        <v>#N/A</v>
      </c>
      <c r="AL125" s="6"/>
      <c r="AM125" s="6"/>
      <c r="AN125" s="6"/>
      <c r="AO125" s="6"/>
      <c r="AP125" s="6"/>
      <c r="AQ125" s="6"/>
      <c r="AR125" s="6"/>
      <c r="AS125" s="6"/>
      <c r="AT125" s="6">
        <f t="shared" si="41"/>
        <v>0</v>
      </c>
      <c r="AU125" s="6"/>
      <c r="AV125" s="6" t="str">
        <f t="shared" si="31"/>
        <v/>
      </c>
      <c r="AW125" s="6" t="str">
        <f t="shared" si="32"/>
        <v/>
      </c>
      <c r="AX125" s="6" t="str">
        <f t="shared" si="33"/>
        <v/>
      </c>
      <c r="AY125" s="55"/>
      <c r="BE125" s="176" t="s">
        <v>1092</v>
      </c>
      <c r="CS125" s="275" t="str">
        <f t="shared" si="43"/>
        <v/>
      </c>
      <c r="CT125" s="356" t="str">
        <f t="shared" si="42"/>
        <v/>
      </c>
    </row>
    <row r="126" spans="1:98" s="1" customFormat="1" ht="13.5" customHeight="1" x14ac:dyDescent="0.2">
      <c r="A126" s="17">
        <v>111</v>
      </c>
      <c r="B126" s="358"/>
      <c r="C126" s="358"/>
      <c r="D126" s="358"/>
      <c r="E126" s="358"/>
      <c r="F126" s="358"/>
      <c r="G126" s="358"/>
      <c r="H126" s="358"/>
      <c r="I126" s="358"/>
      <c r="J126" s="358"/>
      <c r="K126" s="358"/>
      <c r="L126" s="362"/>
      <c r="M126" s="358"/>
      <c r="N126" s="64"/>
      <c r="O126" s="65"/>
      <c r="P126" s="60"/>
      <c r="Q126" s="60"/>
      <c r="R126" s="91"/>
      <c r="S126" s="91"/>
      <c r="T126" s="92"/>
      <c r="U126" s="93"/>
      <c r="V126" s="94"/>
      <c r="W126" s="94"/>
      <c r="X126" s="95"/>
      <c r="Y126" s="24"/>
      <c r="Z126" s="21" t="str">
        <f t="shared" si="25"/>
        <v/>
      </c>
      <c r="AA126" s="6" t="e">
        <f t="shared" si="26"/>
        <v>#N/A</v>
      </c>
      <c r="AB126" s="6" t="e">
        <f t="shared" si="27"/>
        <v>#N/A</v>
      </c>
      <c r="AC126" s="6" t="e">
        <f t="shared" si="28"/>
        <v>#N/A</v>
      </c>
      <c r="AD126" s="6" t="str">
        <f t="shared" si="29"/>
        <v/>
      </c>
      <c r="AE126" s="6">
        <f t="shared" si="30"/>
        <v>1</v>
      </c>
      <c r="AF126" s="6" t="e">
        <f t="shared" si="35"/>
        <v>#N/A</v>
      </c>
      <c r="AG126" s="6" t="e">
        <f t="shared" si="36"/>
        <v>#N/A</v>
      </c>
      <c r="AH126" s="6" t="e">
        <f t="shared" si="37"/>
        <v>#N/A</v>
      </c>
      <c r="AI126" s="6" t="e">
        <f t="shared" si="38"/>
        <v>#N/A</v>
      </c>
      <c r="AJ126" s="7" t="str">
        <f t="shared" si="39"/>
        <v xml:space="preserve"> </v>
      </c>
      <c r="AK126" s="6" t="e">
        <f t="shared" si="40"/>
        <v>#N/A</v>
      </c>
      <c r="AL126" s="6"/>
      <c r="AM126" s="6"/>
      <c r="AN126" s="6"/>
      <c r="AO126" s="6"/>
      <c r="AP126" s="6"/>
      <c r="AQ126" s="6"/>
      <c r="AR126" s="6"/>
      <c r="AS126" s="6"/>
      <c r="AT126" s="6">
        <f t="shared" si="41"/>
        <v>0</v>
      </c>
      <c r="AU126" s="6"/>
      <c r="AV126" s="6" t="str">
        <f t="shared" si="31"/>
        <v/>
      </c>
      <c r="AW126" s="6" t="str">
        <f t="shared" si="32"/>
        <v/>
      </c>
      <c r="AX126" s="6" t="str">
        <f t="shared" si="33"/>
        <v/>
      </c>
      <c r="AY126" s="55"/>
      <c r="BE126" s="176" t="s">
        <v>217</v>
      </c>
      <c r="CS126" s="275" t="str">
        <f t="shared" si="43"/>
        <v/>
      </c>
      <c r="CT126" s="356" t="str">
        <f t="shared" si="42"/>
        <v/>
      </c>
    </row>
    <row r="127" spans="1:98" s="1" customFormat="1" ht="13.5" customHeight="1" x14ac:dyDescent="0.2">
      <c r="A127" s="17">
        <v>112</v>
      </c>
      <c r="B127" s="358"/>
      <c r="C127" s="358"/>
      <c r="D127" s="358"/>
      <c r="E127" s="358"/>
      <c r="F127" s="358"/>
      <c r="G127" s="358"/>
      <c r="H127" s="358"/>
      <c r="I127" s="358"/>
      <c r="J127" s="358"/>
      <c r="K127" s="358"/>
      <c r="L127" s="362"/>
      <c r="M127" s="358"/>
      <c r="N127" s="64"/>
      <c r="O127" s="65"/>
      <c r="P127" s="60"/>
      <c r="Q127" s="60"/>
      <c r="R127" s="91"/>
      <c r="S127" s="91"/>
      <c r="T127" s="92"/>
      <c r="U127" s="93"/>
      <c r="V127" s="94"/>
      <c r="W127" s="94"/>
      <c r="X127" s="95"/>
      <c r="Y127" s="24"/>
      <c r="Z127" s="21" t="str">
        <f t="shared" si="25"/>
        <v/>
      </c>
      <c r="AA127" s="6" t="e">
        <f t="shared" si="26"/>
        <v>#N/A</v>
      </c>
      <c r="AB127" s="6" t="e">
        <f t="shared" si="27"/>
        <v>#N/A</v>
      </c>
      <c r="AC127" s="6" t="e">
        <f t="shared" si="28"/>
        <v>#N/A</v>
      </c>
      <c r="AD127" s="6" t="str">
        <f t="shared" si="29"/>
        <v/>
      </c>
      <c r="AE127" s="6">
        <f t="shared" si="30"/>
        <v>1</v>
      </c>
      <c r="AF127" s="6" t="e">
        <f t="shared" si="35"/>
        <v>#N/A</v>
      </c>
      <c r="AG127" s="6" t="e">
        <f t="shared" si="36"/>
        <v>#N/A</v>
      </c>
      <c r="AH127" s="6" t="e">
        <f t="shared" si="37"/>
        <v>#N/A</v>
      </c>
      <c r="AI127" s="6" t="e">
        <f t="shared" si="38"/>
        <v>#N/A</v>
      </c>
      <c r="AJ127" s="7" t="str">
        <f t="shared" si="39"/>
        <v xml:space="preserve"> </v>
      </c>
      <c r="AK127" s="6" t="e">
        <f t="shared" si="40"/>
        <v>#N/A</v>
      </c>
      <c r="AL127" s="6"/>
      <c r="AM127" s="6"/>
      <c r="AN127" s="6"/>
      <c r="AO127" s="6"/>
      <c r="AP127" s="6"/>
      <c r="AQ127" s="6"/>
      <c r="AR127" s="6"/>
      <c r="AS127" s="6"/>
      <c r="AT127" s="6">
        <f t="shared" si="41"/>
        <v>0</v>
      </c>
      <c r="AU127" s="6"/>
      <c r="AV127" s="6" t="str">
        <f t="shared" si="31"/>
        <v/>
      </c>
      <c r="AW127" s="6" t="str">
        <f t="shared" si="32"/>
        <v/>
      </c>
      <c r="AX127" s="6" t="str">
        <f t="shared" si="33"/>
        <v/>
      </c>
      <c r="AY127" s="55"/>
      <c r="BE127" s="176" t="s">
        <v>218</v>
      </c>
      <c r="CS127" s="275" t="str">
        <f t="shared" si="43"/>
        <v/>
      </c>
      <c r="CT127" s="356" t="str">
        <f t="shared" si="42"/>
        <v/>
      </c>
    </row>
    <row r="128" spans="1:98" s="1" customFormat="1" ht="13.5" customHeight="1" x14ac:dyDescent="0.2">
      <c r="A128" s="17">
        <v>113</v>
      </c>
      <c r="B128" s="358"/>
      <c r="C128" s="358"/>
      <c r="D128" s="358"/>
      <c r="E128" s="358"/>
      <c r="F128" s="358"/>
      <c r="G128" s="358"/>
      <c r="H128" s="358"/>
      <c r="I128" s="358"/>
      <c r="J128" s="358"/>
      <c r="K128" s="358"/>
      <c r="L128" s="362"/>
      <c r="M128" s="358"/>
      <c r="N128" s="64"/>
      <c r="O128" s="65"/>
      <c r="P128" s="60"/>
      <c r="Q128" s="60"/>
      <c r="R128" s="91"/>
      <c r="S128" s="91"/>
      <c r="T128" s="92"/>
      <c r="U128" s="93"/>
      <c r="V128" s="94"/>
      <c r="W128" s="94"/>
      <c r="X128" s="95"/>
      <c r="Y128" s="24"/>
      <c r="Z128" s="21" t="str">
        <f t="shared" si="25"/>
        <v/>
      </c>
      <c r="AA128" s="6" t="e">
        <f t="shared" si="26"/>
        <v>#N/A</v>
      </c>
      <c r="AB128" s="6" t="e">
        <f t="shared" si="27"/>
        <v>#N/A</v>
      </c>
      <c r="AC128" s="6" t="e">
        <f t="shared" si="28"/>
        <v>#N/A</v>
      </c>
      <c r="AD128" s="6" t="str">
        <f t="shared" si="29"/>
        <v/>
      </c>
      <c r="AE128" s="6">
        <f t="shared" si="30"/>
        <v>1</v>
      </c>
      <c r="AF128" s="6" t="e">
        <f t="shared" si="35"/>
        <v>#N/A</v>
      </c>
      <c r="AG128" s="6" t="e">
        <f t="shared" si="36"/>
        <v>#N/A</v>
      </c>
      <c r="AH128" s="6" t="e">
        <f t="shared" si="37"/>
        <v>#N/A</v>
      </c>
      <c r="AI128" s="6" t="e">
        <f t="shared" si="38"/>
        <v>#N/A</v>
      </c>
      <c r="AJ128" s="7" t="str">
        <f t="shared" si="39"/>
        <v xml:space="preserve"> </v>
      </c>
      <c r="AK128" s="6" t="e">
        <f t="shared" si="40"/>
        <v>#N/A</v>
      </c>
      <c r="AL128" s="6"/>
      <c r="AM128" s="6"/>
      <c r="AN128" s="6"/>
      <c r="AO128" s="6"/>
      <c r="AP128" s="6"/>
      <c r="AQ128" s="6"/>
      <c r="AR128" s="6"/>
      <c r="AS128" s="6"/>
      <c r="AT128" s="6">
        <f t="shared" si="41"/>
        <v>0</v>
      </c>
      <c r="AU128" s="6"/>
      <c r="AV128" s="6" t="str">
        <f t="shared" si="31"/>
        <v/>
      </c>
      <c r="AW128" s="6" t="str">
        <f t="shared" si="32"/>
        <v/>
      </c>
      <c r="AX128" s="6" t="str">
        <f t="shared" si="33"/>
        <v/>
      </c>
      <c r="AY128" s="55"/>
      <c r="BE128" s="176" t="s">
        <v>219</v>
      </c>
      <c r="CS128" s="275" t="str">
        <f t="shared" si="43"/>
        <v/>
      </c>
      <c r="CT128" s="356" t="str">
        <f t="shared" si="42"/>
        <v/>
      </c>
    </row>
    <row r="129" spans="1:98" s="1" customFormat="1" ht="13.5" customHeight="1" x14ac:dyDescent="0.2">
      <c r="A129" s="17">
        <v>114</v>
      </c>
      <c r="B129" s="358"/>
      <c r="C129" s="358"/>
      <c r="D129" s="358"/>
      <c r="E129" s="358"/>
      <c r="F129" s="358"/>
      <c r="G129" s="358"/>
      <c r="H129" s="358"/>
      <c r="I129" s="358"/>
      <c r="J129" s="358"/>
      <c r="K129" s="358"/>
      <c r="L129" s="362"/>
      <c r="M129" s="358"/>
      <c r="N129" s="64"/>
      <c r="O129" s="65"/>
      <c r="P129" s="60"/>
      <c r="Q129" s="60"/>
      <c r="R129" s="91"/>
      <c r="S129" s="91"/>
      <c r="T129" s="92"/>
      <c r="U129" s="93"/>
      <c r="V129" s="94"/>
      <c r="W129" s="94"/>
      <c r="X129" s="95"/>
      <c r="Y129" s="24"/>
      <c r="Z129" s="21" t="str">
        <f t="shared" ref="Z129:Z192" si="44">IF(ISBLANK(J129)=TRUE,"",IF(OR(ISBLANK(B129)=TRUE),1,""))</f>
        <v/>
      </c>
      <c r="AA129" s="6" t="e">
        <f t="shared" ref="AA129:AA192" si="45">VLOOKUP(J129,$AZ$17:$BC$23,2,FALSE)</f>
        <v>#N/A</v>
      </c>
      <c r="AB129" s="6" t="e">
        <f t="shared" ref="AB129:AB192" si="46">VLOOKUP(J129,$AZ$17:$BC$23,3,FALSE)</f>
        <v>#N/A</v>
      </c>
      <c r="AC129" s="6" t="e">
        <f t="shared" ref="AC129:AC192" si="47">VLOOKUP(J129,$AZ$17:$BC$23,4,FALSE)</f>
        <v>#N/A</v>
      </c>
      <c r="AD129" s="6" t="str">
        <f t="shared" ref="AD129:AD192" si="48">IF(ISERROR(SEARCH("-",K129,1))=TRUE,ASC(UPPER(K129)),ASC(UPPER(LEFT(K129,SEARCH("-",K129,1)-1))))</f>
        <v/>
      </c>
      <c r="AE129" s="6">
        <f t="shared" ref="AE129:AE192" si="49">IF(L129&gt;3500,L129/1000,1)</f>
        <v>1</v>
      </c>
      <c r="AF129" s="6" t="e">
        <f t="shared" si="35"/>
        <v>#N/A</v>
      </c>
      <c r="AG129" s="6" t="e">
        <f t="shared" si="36"/>
        <v>#N/A</v>
      </c>
      <c r="AH129" s="6" t="e">
        <f t="shared" si="37"/>
        <v>#N/A</v>
      </c>
      <c r="AI129" s="6" t="e">
        <f t="shared" si="38"/>
        <v>#N/A</v>
      </c>
      <c r="AJ129" s="7" t="str">
        <f t="shared" si="39"/>
        <v xml:space="preserve"> </v>
      </c>
      <c r="AK129" s="6" t="e">
        <f t="shared" si="40"/>
        <v>#N/A</v>
      </c>
      <c r="AL129" s="6"/>
      <c r="AM129" s="6"/>
      <c r="AN129" s="6"/>
      <c r="AO129" s="6"/>
      <c r="AP129" s="6"/>
      <c r="AQ129" s="6"/>
      <c r="AR129" s="6"/>
      <c r="AS129" s="6"/>
      <c r="AT129" s="6">
        <f t="shared" si="41"/>
        <v>0</v>
      </c>
      <c r="AU129" s="6"/>
      <c r="AV129" s="6" t="str">
        <f t="shared" ref="AV129:AV192" si="50">IF(J129="","",VLOOKUP(J129,$AZ$17:$BD$25,5,FALSE))</f>
        <v/>
      </c>
      <c r="AW129" s="6" t="str">
        <f t="shared" ref="AW129:AW192" si="51">IF(D129="","",VLOOKUP(CONCATENATE("A",LEFT(D129)),$BS$17:$BT$26,2,FALSE))</f>
        <v/>
      </c>
      <c r="AX129" s="6" t="str">
        <f t="shared" ref="AX129:AX192" si="52">IF(AV129=AW129,"",1)</f>
        <v/>
      </c>
      <c r="AY129" s="55"/>
      <c r="BE129" s="176" t="s">
        <v>220</v>
      </c>
      <c r="CS129" s="275" t="str">
        <f t="shared" si="43"/>
        <v/>
      </c>
      <c r="CT129" s="356" t="str">
        <f t="shared" si="42"/>
        <v/>
      </c>
    </row>
    <row r="130" spans="1:98" s="1" customFormat="1" ht="13.5" customHeight="1" x14ac:dyDescent="0.2">
      <c r="A130" s="17">
        <v>115</v>
      </c>
      <c r="B130" s="358"/>
      <c r="C130" s="358"/>
      <c r="D130" s="358"/>
      <c r="E130" s="358"/>
      <c r="F130" s="358"/>
      <c r="G130" s="358"/>
      <c r="H130" s="358"/>
      <c r="I130" s="358"/>
      <c r="J130" s="358"/>
      <c r="K130" s="358"/>
      <c r="L130" s="362"/>
      <c r="M130" s="358"/>
      <c r="N130" s="64"/>
      <c r="O130" s="65"/>
      <c r="P130" s="60"/>
      <c r="Q130" s="60"/>
      <c r="R130" s="91"/>
      <c r="S130" s="91"/>
      <c r="T130" s="92"/>
      <c r="U130" s="93"/>
      <c r="V130" s="94"/>
      <c r="W130" s="94"/>
      <c r="X130" s="95"/>
      <c r="Y130" s="24"/>
      <c r="Z130" s="21" t="str">
        <f t="shared" si="44"/>
        <v/>
      </c>
      <c r="AA130" s="6" t="e">
        <f t="shared" si="45"/>
        <v>#N/A</v>
      </c>
      <c r="AB130" s="6" t="e">
        <f t="shared" si="46"/>
        <v>#N/A</v>
      </c>
      <c r="AC130" s="6" t="e">
        <f t="shared" si="47"/>
        <v>#N/A</v>
      </c>
      <c r="AD130" s="6" t="str">
        <f t="shared" si="48"/>
        <v/>
      </c>
      <c r="AE130" s="6">
        <f t="shared" si="49"/>
        <v>1</v>
      </c>
      <c r="AF130" s="6" t="e">
        <f t="shared" si="35"/>
        <v>#N/A</v>
      </c>
      <c r="AG130" s="6" t="e">
        <f t="shared" si="36"/>
        <v>#N/A</v>
      </c>
      <c r="AH130" s="6" t="e">
        <f t="shared" si="37"/>
        <v>#N/A</v>
      </c>
      <c r="AI130" s="6" t="e">
        <f t="shared" si="38"/>
        <v>#N/A</v>
      </c>
      <c r="AJ130" s="7" t="str">
        <f t="shared" si="39"/>
        <v xml:space="preserve"> </v>
      </c>
      <c r="AK130" s="6" t="e">
        <f t="shared" si="40"/>
        <v>#N/A</v>
      </c>
      <c r="AL130" s="6"/>
      <c r="AM130" s="6"/>
      <c r="AN130" s="6"/>
      <c r="AO130" s="6"/>
      <c r="AP130" s="6"/>
      <c r="AQ130" s="6"/>
      <c r="AR130" s="6"/>
      <c r="AS130" s="6"/>
      <c r="AT130" s="6">
        <f t="shared" si="41"/>
        <v>0</v>
      </c>
      <c r="AU130" s="6"/>
      <c r="AV130" s="6" t="str">
        <f t="shared" si="50"/>
        <v/>
      </c>
      <c r="AW130" s="6" t="str">
        <f t="shared" si="51"/>
        <v/>
      </c>
      <c r="AX130" s="6" t="str">
        <f t="shared" si="52"/>
        <v/>
      </c>
      <c r="AY130" s="55"/>
      <c r="BE130" s="177" t="s">
        <v>221</v>
      </c>
      <c r="CS130" s="275" t="str">
        <f t="shared" si="43"/>
        <v/>
      </c>
      <c r="CT130" s="356" t="str">
        <f t="shared" si="42"/>
        <v/>
      </c>
    </row>
    <row r="131" spans="1:98" s="1" customFormat="1" ht="13.5" customHeight="1" x14ac:dyDescent="0.2">
      <c r="A131" s="17">
        <v>116</v>
      </c>
      <c r="B131" s="358"/>
      <c r="C131" s="358"/>
      <c r="D131" s="358"/>
      <c r="E131" s="358"/>
      <c r="F131" s="358"/>
      <c r="G131" s="358"/>
      <c r="H131" s="358"/>
      <c r="I131" s="358"/>
      <c r="J131" s="358"/>
      <c r="K131" s="358"/>
      <c r="L131" s="362"/>
      <c r="M131" s="358"/>
      <c r="N131" s="64"/>
      <c r="O131" s="65"/>
      <c r="P131" s="60"/>
      <c r="Q131" s="60"/>
      <c r="R131" s="91"/>
      <c r="S131" s="91"/>
      <c r="T131" s="92"/>
      <c r="U131" s="93"/>
      <c r="V131" s="94"/>
      <c r="W131" s="94"/>
      <c r="X131" s="95"/>
      <c r="Y131" s="24"/>
      <c r="Z131" s="21" t="str">
        <f t="shared" si="44"/>
        <v/>
      </c>
      <c r="AA131" s="6" t="e">
        <f t="shared" si="45"/>
        <v>#N/A</v>
      </c>
      <c r="AB131" s="6" t="e">
        <f t="shared" si="46"/>
        <v>#N/A</v>
      </c>
      <c r="AC131" s="6" t="e">
        <f t="shared" si="47"/>
        <v>#N/A</v>
      </c>
      <c r="AD131" s="6" t="str">
        <f t="shared" si="48"/>
        <v/>
      </c>
      <c r="AE131" s="6">
        <f t="shared" si="49"/>
        <v>1</v>
      </c>
      <c r="AF131" s="6" t="e">
        <f t="shared" si="35"/>
        <v>#N/A</v>
      </c>
      <c r="AG131" s="6" t="e">
        <f t="shared" si="36"/>
        <v>#N/A</v>
      </c>
      <c r="AH131" s="6" t="e">
        <f t="shared" si="37"/>
        <v>#N/A</v>
      </c>
      <c r="AI131" s="6" t="e">
        <f t="shared" si="38"/>
        <v>#N/A</v>
      </c>
      <c r="AJ131" s="7" t="str">
        <f t="shared" si="39"/>
        <v xml:space="preserve"> </v>
      </c>
      <c r="AK131" s="6" t="e">
        <f t="shared" si="40"/>
        <v>#N/A</v>
      </c>
      <c r="AL131" s="6"/>
      <c r="AM131" s="6"/>
      <c r="AN131" s="6"/>
      <c r="AO131" s="6"/>
      <c r="AP131" s="6"/>
      <c r="AQ131" s="6"/>
      <c r="AR131" s="6"/>
      <c r="AS131" s="6"/>
      <c r="AT131" s="6">
        <f t="shared" si="41"/>
        <v>0</v>
      </c>
      <c r="AU131" s="6"/>
      <c r="AV131" s="6" t="str">
        <f t="shared" si="50"/>
        <v/>
      </c>
      <c r="AW131" s="6" t="str">
        <f t="shared" si="51"/>
        <v/>
      </c>
      <c r="AX131" s="6" t="str">
        <f t="shared" si="52"/>
        <v/>
      </c>
      <c r="AY131" s="55"/>
      <c r="BE131" s="177" t="s">
        <v>222</v>
      </c>
      <c r="CS131" s="275" t="str">
        <f t="shared" si="43"/>
        <v/>
      </c>
      <c r="CT131" s="356" t="str">
        <f t="shared" si="42"/>
        <v/>
      </c>
    </row>
    <row r="132" spans="1:98" s="1" customFormat="1" ht="13.5" customHeight="1" x14ac:dyDescent="0.2">
      <c r="A132" s="17">
        <v>117</v>
      </c>
      <c r="B132" s="358"/>
      <c r="C132" s="358"/>
      <c r="D132" s="358"/>
      <c r="E132" s="358"/>
      <c r="F132" s="358"/>
      <c r="G132" s="358"/>
      <c r="H132" s="358"/>
      <c r="I132" s="358"/>
      <c r="J132" s="358"/>
      <c r="K132" s="358"/>
      <c r="L132" s="362"/>
      <c r="M132" s="358"/>
      <c r="N132" s="64"/>
      <c r="O132" s="65"/>
      <c r="P132" s="60"/>
      <c r="Q132" s="60"/>
      <c r="R132" s="91"/>
      <c r="S132" s="91"/>
      <c r="T132" s="92"/>
      <c r="U132" s="93"/>
      <c r="V132" s="94"/>
      <c r="W132" s="94"/>
      <c r="X132" s="95"/>
      <c r="Y132" s="24"/>
      <c r="Z132" s="21" t="str">
        <f t="shared" si="44"/>
        <v/>
      </c>
      <c r="AA132" s="6" t="e">
        <f t="shared" si="45"/>
        <v>#N/A</v>
      </c>
      <c r="AB132" s="6" t="e">
        <f t="shared" si="46"/>
        <v>#N/A</v>
      </c>
      <c r="AC132" s="6" t="e">
        <f t="shared" si="47"/>
        <v>#N/A</v>
      </c>
      <c r="AD132" s="6" t="str">
        <f t="shared" si="48"/>
        <v/>
      </c>
      <c r="AE132" s="6">
        <f t="shared" si="49"/>
        <v>1</v>
      </c>
      <c r="AF132" s="6" t="e">
        <f t="shared" si="35"/>
        <v>#N/A</v>
      </c>
      <c r="AG132" s="6" t="e">
        <f t="shared" si="36"/>
        <v>#N/A</v>
      </c>
      <c r="AH132" s="6" t="e">
        <f t="shared" si="37"/>
        <v>#N/A</v>
      </c>
      <c r="AI132" s="6" t="e">
        <f t="shared" si="38"/>
        <v>#N/A</v>
      </c>
      <c r="AJ132" s="7" t="str">
        <f t="shared" si="39"/>
        <v xml:space="preserve"> </v>
      </c>
      <c r="AK132" s="6" t="e">
        <f t="shared" si="40"/>
        <v>#N/A</v>
      </c>
      <c r="AL132" s="6"/>
      <c r="AM132" s="6"/>
      <c r="AN132" s="6"/>
      <c r="AO132" s="6"/>
      <c r="AP132" s="6"/>
      <c r="AQ132" s="6"/>
      <c r="AR132" s="6"/>
      <c r="AS132" s="6"/>
      <c r="AT132" s="6">
        <f t="shared" si="41"/>
        <v>0</v>
      </c>
      <c r="AU132" s="6"/>
      <c r="AV132" s="6" t="str">
        <f t="shared" si="50"/>
        <v/>
      </c>
      <c r="AW132" s="6" t="str">
        <f t="shared" si="51"/>
        <v/>
      </c>
      <c r="AX132" s="6" t="str">
        <f t="shared" si="52"/>
        <v/>
      </c>
      <c r="AY132" s="55"/>
      <c r="BE132" s="177" t="s">
        <v>223</v>
      </c>
      <c r="CS132" s="275" t="str">
        <f t="shared" si="43"/>
        <v/>
      </c>
      <c r="CT132" s="356" t="str">
        <f t="shared" si="42"/>
        <v/>
      </c>
    </row>
    <row r="133" spans="1:98" s="1" customFormat="1" ht="13.5" customHeight="1" x14ac:dyDescent="0.2">
      <c r="A133" s="17">
        <v>118</v>
      </c>
      <c r="B133" s="358"/>
      <c r="C133" s="358"/>
      <c r="D133" s="358"/>
      <c r="E133" s="358"/>
      <c r="F133" s="358"/>
      <c r="G133" s="358"/>
      <c r="H133" s="358"/>
      <c r="I133" s="358"/>
      <c r="J133" s="358"/>
      <c r="K133" s="358"/>
      <c r="L133" s="362"/>
      <c r="M133" s="358"/>
      <c r="N133" s="64"/>
      <c r="O133" s="65"/>
      <c r="P133" s="60"/>
      <c r="Q133" s="60"/>
      <c r="R133" s="91"/>
      <c r="S133" s="91"/>
      <c r="T133" s="92"/>
      <c r="U133" s="93"/>
      <c r="V133" s="94"/>
      <c r="W133" s="94"/>
      <c r="X133" s="95"/>
      <c r="Y133" s="24"/>
      <c r="Z133" s="21" t="str">
        <f t="shared" si="44"/>
        <v/>
      </c>
      <c r="AA133" s="6" t="e">
        <f t="shared" si="45"/>
        <v>#N/A</v>
      </c>
      <c r="AB133" s="6" t="e">
        <f t="shared" si="46"/>
        <v>#N/A</v>
      </c>
      <c r="AC133" s="6" t="e">
        <f t="shared" si="47"/>
        <v>#N/A</v>
      </c>
      <c r="AD133" s="6" t="str">
        <f t="shared" si="48"/>
        <v/>
      </c>
      <c r="AE133" s="6">
        <f t="shared" si="49"/>
        <v>1</v>
      </c>
      <c r="AF133" s="6" t="e">
        <f t="shared" si="35"/>
        <v>#N/A</v>
      </c>
      <c r="AG133" s="6" t="e">
        <f t="shared" si="36"/>
        <v>#N/A</v>
      </c>
      <c r="AH133" s="6" t="e">
        <f t="shared" si="37"/>
        <v>#N/A</v>
      </c>
      <c r="AI133" s="6" t="e">
        <f t="shared" si="38"/>
        <v>#N/A</v>
      </c>
      <c r="AJ133" s="7" t="str">
        <f t="shared" si="39"/>
        <v xml:space="preserve"> </v>
      </c>
      <c r="AK133" s="6" t="e">
        <f t="shared" si="40"/>
        <v>#N/A</v>
      </c>
      <c r="AL133" s="6"/>
      <c r="AM133" s="6"/>
      <c r="AN133" s="6"/>
      <c r="AO133" s="6"/>
      <c r="AP133" s="6"/>
      <c r="AQ133" s="6"/>
      <c r="AR133" s="6"/>
      <c r="AS133" s="6"/>
      <c r="AT133" s="6">
        <f t="shared" si="41"/>
        <v>0</v>
      </c>
      <c r="AU133" s="6"/>
      <c r="AV133" s="6" t="str">
        <f t="shared" si="50"/>
        <v/>
      </c>
      <c r="AW133" s="6" t="str">
        <f t="shared" si="51"/>
        <v/>
      </c>
      <c r="AX133" s="6" t="str">
        <f t="shared" si="52"/>
        <v/>
      </c>
      <c r="AY133" s="55"/>
      <c r="BE133" s="177" t="s">
        <v>224</v>
      </c>
      <c r="CS133" s="275" t="str">
        <f t="shared" si="43"/>
        <v/>
      </c>
      <c r="CT133" s="356" t="str">
        <f t="shared" si="42"/>
        <v/>
      </c>
    </row>
    <row r="134" spans="1:98" s="1" customFormat="1" ht="13.5" customHeight="1" x14ac:dyDescent="0.2">
      <c r="A134" s="17">
        <v>119</v>
      </c>
      <c r="B134" s="358"/>
      <c r="C134" s="358"/>
      <c r="D134" s="358"/>
      <c r="E134" s="358"/>
      <c r="F134" s="358"/>
      <c r="G134" s="358"/>
      <c r="H134" s="358"/>
      <c r="I134" s="358"/>
      <c r="J134" s="358"/>
      <c r="K134" s="358"/>
      <c r="L134" s="362"/>
      <c r="M134" s="358"/>
      <c r="N134" s="64"/>
      <c r="O134" s="65"/>
      <c r="P134" s="60"/>
      <c r="Q134" s="60"/>
      <c r="R134" s="91"/>
      <c r="S134" s="91"/>
      <c r="T134" s="92"/>
      <c r="U134" s="93"/>
      <c r="V134" s="94"/>
      <c r="W134" s="94"/>
      <c r="X134" s="95"/>
      <c r="Y134" s="24"/>
      <c r="Z134" s="21" t="str">
        <f t="shared" si="44"/>
        <v/>
      </c>
      <c r="AA134" s="6" t="e">
        <f t="shared" si="45"/>
        <v>#N/A</v>
      </c>
      <c r="AB134" s="6" t="e">
        <f t="shared" si="46"/>
        <v>#N/A</v>
      </c>
      <c r="AC134" s="6" t="e">
        <f t="shared" si="47"/>
        <v>#N/A</v>
      </c>
      <c r="AD134" s="6" t="str">
        <f t="shared" si="48"/>
        <v/>
      </c>
      <c r="AE134" s="6">
        <f t="shared" si="49"/>
        <v>1</v>
      </c>
      <c r="AF134" s="6" t="e">
        <f t="shared" si="35"/>
        <v>#N/A</v>
      </c>
      <c r="AG134" s="6" t="e">
        <f t="shared" si="36"/>
        <v>#N/A</v>
      </c>
      <c r="AH134" s="6" t="e">
        <f t="shared" si="37"/>
        <v>#N/A</v>
      </c>
      <c r="AI134" s="6" t="e">
        <f t="shared" si="38"/>
        <v>#N/A</v>
      </c>
      <c r="AJ134" s="7" t="str">
        <f t="shared" si="39"/>
        <v xml:space="preserve"> </v>
      </c>
      <c r="AK134" s="6" t="e">
        <f t="shared" si="40"/>
        <v>#N/A</v>
      </c>
      <c r="AL134" s="6"/>
      <c r="AM134" s="6"/>
      <c r="AN134" s="6"/>
      <c r="AO134" s="6"/>
      <c r="AP134" s="6"/>
      <c r="AQ134" s="6"/>
      <c r="AR134" s="6"/>
      <c r="AS134" s="6"/>
      <c r="AT134" s="6">
        <f t="shared" si="41"/>
        <v>0</v>
      </c>
      <c r="AU134" s="6"/>
      <c r="AV134" s="6" t="str">
        <f t="shared" si="50"/>
        <v/>
      </c>
      <c r="AW134" s="6" t="str">
        <f t="shared" si="51"/>
        <v/>
      </c>
      <c r="AX134" s="6" t="str">
        <f t="shared" si="52"/>
        <v/>
      </c>
      <c r="AY134" s="55"/>
      <c r="BE134" s="177" t="s">
        <v>225</v>
      </c>
      <c r="CS134" s="275" t="str">
        <f t="shared" si="43"/>
        <v/>
      </c>
      <c r="CT134" s="356" t="str">
        <f t="shared" si="42"/>
        <v/>
      </c>
    </row>
    <row r="135" spans="1:98" s="1" customFormat="1" ht="13.5" customHeight="1" x14ac:dyDescent="0.2">
      <c r="A135" s="17">
        <v>120</v>
      </c>
      <c r="B135" s="358"/>
      <c r="C135" s="358"/>
      <c r="D135" s="358"/>
      <c r="E135" s="358"/>
      <c r="F135" s="358"/>
      <c r="G135" s="358"/>
      <c r="H135" s="358"/>
      <c r="I135" s="358"/>
      <c r="J135" s="358"/>
      <c r="K135" s="358"/>
      <c r="L135" s="362"/>
      <c r="M135" s="358"/>
      <c r="N135" s="64"/>
      <c r="O135" s="65"/>
      <c r="P135" s="60"/>
      <c r="Q135" s="60"/>
      <c r="R135" s="91"/>
      <c r="S135" s="91"/>
      <c r="T135" s="92"/>
      <c r="U135" s="93"/>
      <c r="V135" s="94"/>
      <c r="W135" s="94"/>
      <c r="X135" s="95"/>
      <c r="Y135" s="24"/>
      <c r="Z135" s="21" t="str">
        <f t="shared" si="44"/>
        <v/>
      </c>
      <c r="AA135" s="6" t="e">
        <f t="shared" si="45"/>
        <v>#N/A</v>
      </c>
      <c r="AB135" s="6" t="e">
        <f t="shared" si="46"/>
        <v>#N/A</v>
      </c>
      <c r="AC135" s="6" t="e">
        <f t="shared" si="47"/>
        <v>#N/A</v>
      </c>
      <c r="AD135" s="6" t="str">
        <f t="shared" si="48"/>
        <v/>
      </c>
      <c r="AE135" s="6">
        <f t="shared" si="49"/>
        <v>1</v>
      </c>
      <c r="AF135" s="6" t="e">
        <f t="shared" si="35"/>
        <v>#N/A</v>
      </c>
      <c r="AG135" s="6" t="e">
        <f t="shared" si="36"/>
        <v>#N/A</v>
      </c>
      <c r="AH135" s="6" t="e">
        <f t="shared" si="37"/>
        <v>#N/A</v>
      </c>
      <c r="AI135" s="6" t="e">
        <f t="shared" si="38"/>
        <v>#N/A</v>
      </c>
      <c r="AJ135" s="7" t="str">
        <f t="shared" si="39"/>
        <v xml:space="preserve"> </v>
      </c>
      <c r="AK135" s="6" t="e">
        <f t="shared" si="40"/>
        <v>#N/A</v>
      </c>
      <c r="AL135" s="6"/>
      <c r="AM135" s="6"/>
      <c r="AN135" s="6"/>
      <c r="AO135" s="6"/>
      <c r="AP135" s="6"/>
      <c r="AQ135" s="6"/>
      <c r="AR135" s="6"/>
      <c r="AS135" s="6"/>
      <c r="AT135" s="6">
        <f t="shared" si="41"/>
        <v>0</v>
      </c>
      <c r="AU135" s="6"/>
      <c r="AV135" s="6" t="str">
        <f t="shared" si="50"/>
        <v/>
      </c>
      <c r="AW135" s="6" t="str">
        <f t="shared" si="51"/>
        <v/>
      </c>
      <c r="AX135" s="6" t="str">
        <f t="shared" si="52"/>
        <v/>
      </c>
      <c r="AY135" s="55"/>
      <c r="BE135" s="177" t="s">
        <v>226</v>
      </c>
      <c r="CS135" s="275" t="str">
        <f t="shared" si="43"/>
        <v/>
      </c>
      <c r="CT135" s="356" t="str">
        <f t="shared" si="42"/>
        <v/>
      </c>
    </row>
    <row r="136" spans="1:98" s="1" customFormat="1" ht="13.5" customHeight="1" x14ac:dyDescent="0.2">
      <c r="A136" s="17">
        <v>121</v>
      </c>
      <c r="B136" s="358"/>
      <c r="C136" s="358"/>
      <c r="D136" s="358"/>
      <c r="E136" s="358"/>
      <c r="F136" s="358"/>
      <c r="G136" s="358"/>
      <c r="H136" s="358"/>
      <c r="I136" s="358"/>
      <c r="J136" s="358"/>
      <c r="K136" s="358"/>
      <c r="L136" s="362"/>
      <c r="M136" s="358"/>
      <c r="N136" s="64"/>
      <c r="O136" s="65"/>
      <c r="P136" s="60"/>
      <c r="Q136" s="60"/>
      <c r="R136" s="91"/>
      <c r="S136" s="91"/>
      <c r="T136" s="92"/>
      <c r="U136" s="93"/>
      <c r="V136" s="94"/>
      <c r="W136" s="94"/>
      <c r="X136" s="95"/>
      <c r="Y136" s="24"/>
      <c r="Z136" s="21" t="str">
        <f t="shared" si="44"/>
        <v/>
      </c>
      <c r="AA136" s="6" t="e">
        <f t="shared" si="45"/>
        <v>#N/A</v>
      </c>
      <c r="AB136" s="6" t="e">
        <f t="shared" si="46"/>
        <v>#N/A</v>
      </c>
      <c r="AC136" s="6" t="e">
        <f t="shared" si="47"/>
        <v>#N/A</v>
      </c>
      <c r="AD136" s="6" t="str">
        <f t="shared" si="48"/>
        <v/>
      </c>
      <c r="AE136" s="6">
        <f t="shared" si="49"/>
        <v>1</v>
      </c>
      <c r="AF136" s="6" t="e">
        <f t="shared" si="35"/>
        <v>#N/A</v>
      </c>
      <c r="AG136" s="6" t="e">
        <f t="shared" si="36"/>
        <v>#N/A</v>
      </c>
      <c r="AH136" s="6" t="e">
        <f t="shared" si="37"/>
        <v>#N/A</v>
      </c>
      <c r="AI136" s="6" t="e">
        <f t="shared" si="38"/>
        <v>#N/A</v>
      </c>
      <c r="AJ136" s="7" t="str">
        <f t="shared" si="39"/>
        <v xml:space="preserve"> </v>
      </c>
      <c r="AK136" s="6" t="e">
        <f t="shared" si="40"/>
        <v>#N/A</v>
      </c>
      <c r="AL136" s="6"/>
      <c r="AM136" s="6"/>
      <c r="AN136" s="6"/>
      <c r="AO136" s="6"/>
      <c r="AP136" s="6"/>
      <c r="AQ136" s="6"/>
      <c r="AR136" s="6"/>
      <c r="AS136" s="6"/>
      <c r="AT136" s="6">
        <f t="shared" si="41"/>
        <v>0</v>
      </c>
      <c r="AU136" s="6"/>
      <c r="AV136" s="6" t="str">
        <f t="shared" si="50"/>
        <v/>
      </c>
      <c r="AW136" s="6" t="str">
        <f t="shared" si="51"/>
        <v/>
      </c>
      <c r="AX136" s="6" t="str">
        <f t="shared" si="52"/>
        <v/>
      </c>
      <c r="AY136" s="55"/>
      <c r="BE136" s="177" t="s">
        <v>227</v>
      </c>
      <c r="CS136" s="275" t="str">
        <f t="shared" si="43"/>
        <v/>
      </c>
      <c r="CT136" s="356" t="str">
        <f t="shared" si="42"/>
        <v/>
      </c>
    </row>
    <row r="137" spans="1:98" s="1" customFormat="1" ht="13.5" customHeight="1" x14ac:dyDescent="0.2">
      <c r="A137" s="17">
        <v>122</v>
      </c>
      <c r="B137" s="358"/>
      <c r="C137" s="358"/>
      <c r="D137" s="358"/>
      <c r="E137" s="358"/>
      <c r="F137" s="358"/>
      <c r="G137" s="358"/>
      <c r="H137" s="358"/>
      <c r="I137" s="358"/>
      <c r="J137" s="358"/>
      <c r="K137" s="358"/>
      <c r="L137" s="362"/>
      <c r="M137" s="358"/>
      <c r="N137" s="64"/>
      <c r="O137" s="65"/>
      <c r="P137" s="60"/>
      <c r="Q137" s="60"/>
      <c r="R137" s="91"/>
      <c r="S137" s="91"/>
      <c r="T137" s="92"/>
      <c r="U137" s="93"/>
      <c r="V137" s="94"/>
      <c r="W137" s="94"/>
      <c r="X137" s="95"/>
      <c r="Y137" s="24"/>
      <c r="Z137" s="21" t="str">
        <f t="shared" si="44"/>
        <v/>
      </c>
      <c r="AA137" s="6" t="e">
        <f t="shared" si="45"/>
        <v>#N/A</v>
      </c>
      <c r="AB137" s="6" t="e">
        <f t="shared" si="46"/>
        <v>#N/A</v>
      </c>
      <c r="AC137" s="6" t="e">
        <f t="shared" si="47"/>
        <v>#N/A</v>
      </c>
      <c r="AD137" s="6" t="str">
        <f t="shared" si="48"/>
        <v/>
      </c>
      <c r="AE137" s="6">
        <f t="shared" si="49"/>
        <v>1</v>
      </c>
      <c r="AF137" s="6" t="e">
        <f t="shared" si="35"/>
        <v>#N/A</v>
      </c>
      <c r="AG137" s="6" t="e">
        <f t="shared" si="36"/>
        <v>#N/A</v>
      </c>
      <c r="AH137" s="6" t="e">
        <f t="shared" si="37"/>
        <v>#N/A</v>
      </c>
      <c r="AI137" s="6" t="e">
        <f t="shared" si="38"/>
        <v>#N/A</v>
      </c>
      <c r="AJ137" s="7" t="str">
        <f t="shared" si="39"/>
        <v xml:space="preserve"> </v>
      </c>
      <c r="AK137" s="6" t="e">
        <f t="shared" si="40"/>
        <v>#N/A</v>
      </c>
      <c r="AL137" s="6"/>
      <c r="AM137" s="6"/>
      <c r="AN137" s="6"/>
      <c r="AO137" s="6"/>
      <c r="AP137" s="6"/>
      <c r="AQ137" s="6"/>
      <c r="AR137" s="6"/>
      <c r="AS137" s="6"/>
      <c r="AT137" s="6">
        <f t="shared" si="41"/>
        <v>0</v>
      </c>
      <c r="AU137" s="6"/>
      <c r="AV137" s="6" t="str">
        <f t="shared" si="50"/>
        <v/>
      </c>
      <c r="AW137" s="6" t="str">
        <f t="shared" si="51"/>
        <v/>
      </c>
      <c r="AX137" s="6" t="str">
        <f t="shared" si="52"/>
        <v/>
      </c>
      <c r="AY137" s="55"/>
      <c r="BE137" s="177" t="s">
        <v>228</v>
      </c>
      <c r="CS137" s="275" t="str">
        <f t="shared" si="43"/>
        <v/>
      </c>
      <c r="CT137" s="356" t="str">
        <f t="shared" si="42"/>
        <v/>
      </c>
    </row>
    <row r="138" spans="1:98" s="1" customFormat="1" ht="13.5" customHeight="1" x14ac:dyDescent="0.2">
      <c r="A138" s="17">
        <v>123</v>
      </c>
      <c r="B138" s="358"/>
      <c r="C138" s="358"/>
      <c r="D138" s="358"/>
      <c r="E138" s="358"/>
      <c r="F138" s="358"/>
      <c r="G138" s="358"/>
      <c r="H138" s="358"/>
      <c r="I138" s="358"/>
      <c r="J138" s="358"/>
      <c r="K138" s="358"/>
      <c r="L138" s="362"/>
      <c r="M138" s="358"/>
      <c r="N138" s="64"/>
      <c r="O138" s="65"/>
      <c r="P138" s="60"/>
      <c r="Q138" s="60"/>
      <c r="R138" s="91"/>
      <c r="S138" s="91"/>
      <c r="T138" s="92"/>
      <c r="U138" s="93"/>
      <c r="V138" s="94"/>
      <c r="W138" s="94"/>
      <c r="X138" s="95"/>
      <c r="Y138" s="24"/>
      <c r="Z138" s="21" t="str">
        <f t="shared" si="44"/>
        <v/>
      </c>
      <c r="AA138" s="6" t="e">
        <f t="shared" si="45"/>
        <v>#N/A</v>
      </c>
      <c r="AB138" s="6" t="e">
        <f t="shared" si="46"/>
        <v>#N/A</v>
      </c>
      <c r="AC138" s="6" t="e">
        <f t="shared" si="47"/>
        <v>#N/A</v>
      </c>
      <c r="AD138" s="6" t="str">
        <f t="shared" si="48"/>
        <v/>
      </c>
      <c r="AE138" s="6">
        <f t="shared" si="49"/>
        <v>1</v>
      </c>
      <c r="AF138" s="6" t="e">
        <f t="shared" si="35"/>
        <v>#N/A</v>
      </c>
      <c r="AG138" s="6" t="e">
        <f t="shared" si="36"/>
        <v>#N/A</v>
      </c>
      <c r="AH138" s="6" t="e">
        <f t="shared" si="37"/>
        <v>#N/A</v>
      </c>
      <c r="AI138" s="6" t="e">
        <f t="shared" si="38"/>
        <v>#N/A</v>
      </c>
      <c r="AJ138" s="7" t="str">
        <f t="shared" si="39"/>
        <v xml:space="preserve"> </v>
      </c>
      <c r="AK138" s="6" t="e">
        <f t="shared" si="40"/>
        <v>#N/A</v>
      </c>
      <c r="AL138" s="6"/>
      <c r="AM138" s="6"/>
      <c r="AN138" s="6"/>
      <c r="AO138" s="6"/>
      <c r="AP138" s="6"/>
      <c r="AQ138" s="6"/>
      <c r="AR138" s="6"/>
      <c r="AS138" s="6"/>
      <c r="AT138" s="6">
        <f t="shared" si="41"/>
        <v>0</v>
      </c>
      <c r="AU138" s="6"/>
      <c r="AV138" s="6" t="str">
        <f t="shared" si="50"/>
        <v/>
      </c>
      <c r="AW138" s="6" t="str">
        <f t="shared" si="51"/>
        <v/>
      </c>
      <c r="AX138" s="6" t="str">
        <f t="shared" si="52"/>
        <v/>
      </c>
      <c r="AY138" s="55"/>
      <c r="BE138" s="177" t="s">
        <v>229</v>
      </c>
      <c r="CS138" s="275" t="str">
        <f t="shared" si="43"/>
        <v/>
      </c>
      <c r="CT138" s="356" t="str">
        <f t="shared" si="42"/>
        <v/>
      </c>
    </row>
    <row r="139" spans="1:98" s="1" customFormat="1" ht="13.5" customHeight="1" x14ac:dyDescent="0.2">
      <c r="A139" s="17">
        <v>124</v>
      </c>
      <c r="B139" s="358"/>
      <c r="C139" s="358"/>
      <c r="D139" s="358"/>
      <c r="E139" s="358"/>
      <c r="F139" s="358"/>
      <c r="G139" s="358"/>
      <c r="H139" s="358"/>
      <c r="I139" s="358"/>
      <c r="J139" s="358"/>
      <c r="K139" s="358"/>
      <c r="L139" s="362"/>
      <c r="M139" s="358"/>
      <c r="N139" s="64"/>
      <c r="O139" s="65"/>
      <c r="P139" s="60"/>
      <c r="Q139" s="60"/>
      <c r="R139" s="91"/>
      <c r="S139" s="91"/>
      <c r="T139" s="92"/>
      <c r="U139" s="93"/>
      <c r="V139" s="94"/>
      <c r="W139" s="94"/>
      <c r="X139" s="95"/>
      <c r="Y139" s="24"/>
      <c r="Z139" s="21" t="str">
        <f t="shared" si="44"/>
        <v/>
      </c>
      <c r="AA139" s="6" t="e">
        <f t="shared" si="45"/>
        <v>#N/A</v>
      </c>
      <c r="AB139" s="6" t="e">
        <f t="shared" si="46"/>
        <v>#N/A</v>
      </c>
      <c r="AC139" s="6" t="e">
        <f t="shared" si="47"/>
        <v>#N/A</v>
      </c>
      <c r="AD139" s="6" t="str">
        <f t="shared" si="48"/>
        <v/>
      </c>
      <c r="AE139" s="6">
        <f t="shared" si="49"/>
        <v>1</v>
      </c>
      <c r="AF139" s="6" t="e">
        <f t="shared" si="35"/>
        <v>#N/A</v>
      </c>
      <c r="AG139" s="6" t="e">
        <f t="shared" si="36"/>
        <v>#N/A</v>
      </c>
      <c r="AH139" s="6" t="e">
        <f t="shared" si="37"/>
        <v>#N/A</v>
      </c>
      <c r="AI139" s="6" t="e">
        <f t="shared" si="38"/>
        <v>#N/A</v>
      </c>
      <c r="AJ139" s="7" t="str">
        <f t="shared" si="39"/>
        <v xml:space="preserve"> </v>
      </c>
      <c r="AK139" s="6" t="e">
        <f t="shared" si="40"/>
        <v>#N/A</v>
      </c>
      <c r="AL139" s="6"/>
      <c r="AM139" s="6"/>
      <c r="AN139" s="6"/>
      <c r="AO139" s="6"/>
      <c r="AP139" s="6"/>
      <c r="AQ139" s="6"/>
      <c r="AR139" s="6"/>
      <c r="AS139" s="6"/>
      <c r="AT139" s="6">
        <f t="shared" si="41"/>
        <v>0</v>
      </c>
      <c r="AU139" s="6"/>
      <c r="AV139" s="6" t="str">
        <f t="shared" si="50"/>
        <v/>
      </c>
      <c r="AW139" s="6" t="str">
        <f t="shared" si="51"/>
        <v/>
      </c>
      <c r="AX139" s="6" t="str">
        <f t="shared" si="52"/>
        <v/>
      </c>
      <c r="AY139" s="55"/>
      <c r="BE139" s="176" t="s">
        <v>230</v>
      </c>
      <c r="CS139" s="275" t="str">
        <f t="shared" si="43"/>
        <v/>
      </c>
      <c r="CT139" s="356" t="str">
        <f t="shared" si="42"/>
        <v/>
      </c>
    </row>
    <row r="140" spans="1:98" s="1" customFormat="1" ht="13.5" customHeight="1" x14ac:dyDescent="0.2">
      <c r="A140" s="17">
        <v>125</v>
      </c>
      <c r="B140" s="358"/>
      <c r="C140" s="358"/>
      <c r="D140" s="358"/>
      <c r="E140" s="358"/>
      <c r="F140" s="358"/>
      <c r="G140" s="358"/>
      <c r="H140" s="358"/>
      <c r="I140" s="358"/>
      <c r="J140" s="358"/>
      <c r="K140" s="358"/>
      <c r="L140" s="362"/>
      <c r="M140" s="358"/>
      <c r="N140" s="64"/>
      <c r="O140" s="65"/>
      <c r="P140" s="60"/>
      <c r="Q140" s="60"/>
      <c r="R140" s="91"/>
      <c r="S140" s="91"/>
      <c r="T140" s="92"/>
      <c r="U140" s="93"/>
      <c r="V140" s="94"/>
      <c r="W140" s="94"/>
      <c r="X140" s="95"/>
      <c r="Y140" s="24"/>
      <c r="Z140" s="21" t="str">
        <f t="shared" si="44"/>
        <v/>
      </c>
      <c r="AA140" s="6" t="e">
        <f t="shared" si="45"/>
        <v>#N/A</v>
      </c>
      <c r="AB140" s="6" t="e">
        <f t="shared" si="46"/>
        <v>#N/A</v>
      </c>
      <c r="AC140" s="6" t="e">
        <f t="shared" si="47"/>
        <v>#N/A</v>
      </c>
      <c r="AD140" s="6" t="str">
        <f t="shared" si="48"/>
        <v/>
      </c>
      <c r="AE140" s="6">
        <f t="shared" si="49"/>
        <v>1</v>
      </c>
      <c r="AF140" s="6" t="e">
        <f t="shared" si="35"/>
        <v>#N/A</v>
      </c>
      <c r="AG140" s="6" t="e">
        <f t="shared" si="36"/>
        <v>#N/A</v>
      </c>
      <c r="AH140" s="6" t="e">
        <f t="shared" si="37"/>
        <v>#N/A</v>
      </c>
      <c r="AI140" s="6" t="e">
        <f t="shared" si="38"/>
        <v>#N/A</v>
      </c>
      <c r="AJ140" s="7" t="str">
        <f t="shared" si="39"/>
        <v xml:space="preserve"> </v>
      </c>
      <c r="AK140" s="6" t="e">
        <f t="shared" si="40"/>
        <v>#N/A</v>
      </c>
      <c r="AL140" s="6"/>
      <c r="AM140" s="6"/>
      <c r="AN140" s="6"/>
      <c r="AO140" s="6"/>
      <c r="AP140" s="6"/>
      <c r="AQ140" s="6"/>
      <c r="AR140" s="6"/>
      <c r="AS140" s="6"/>
      <c r="AT140" s="6">
        <f t="shared" si="41"/>
        <v>0</v>
      </c>
      <c r="AU140" s="6"/>
      <c r="AV140" s="6" t="str">
        <f t="shared" si="50"/>
        <v/>
      </c>
      <c r="AW140" s="6" t="str">
        <f t="shared" si="51"/>
        <v/>
      </c>
      <c r="AX140" s="6" t="str">
        <f t="shared" si="52"/>
        <v/>
      </c>
      <c r="AY140" s="55"/>
      <c r="BE140" s="176" t="s">
        <v>231</v>
      </c>
      <c r="CS140" s="275" t="str">
        <f t="shared" si="43"/>
        <v/>
      </c>
      <c r="CT140" s="356" t="str">
        <f t="shared" si="42"/>
        <v/>
      </c>
    </row>
    <row r="141" spans="1:98" s="1" customFormat="1" ht="13.5" customHeight="1" x14ac:dyDescent="0.2">
      <c r="A141" s="17">
        <v>126</v>
      </c>
      <c r="B141" s="358"/>
      <c r="C141" s="358"/>
      <c r="D141" s="358"/>
      <c r="E141" s="358"/>
      <c r="F141" s="358"/>
      <c r="G141" s="358"/>
      <c r="H141" s="358"/>
      <c r="I141" s="358"/>
      <c r="J141" s="358"/>
      <c r="K141" s="358"/>
      <c r="L141" s="362"/>
      <c r="M141" s="358"/>
      <c r="N141" s="64"/>
      <c r="O141" s="65"/>
      <c r="P141" s="60"/>
      <c r="Q141" s="60"/>
      <c r="R141" s="91"/>
      <c r="S141" s="91"/>
      <c r="T141" s="92"/>
      <c r="U141" s="93"/>
      <c r="V141" s="94"/>
      <c r="W141" s="94"/>
      <c r="X141" s="95"/>
      <c r="Y141" s="24"/>
      <c r="Z141" s="21" t="str">
        <f t="shared" si="44"/>
        <v/>
      </c>
      <c r="AA141" s="6" t="e">
        <f t="shared" si="45"/>
        <v>#N/A</v>
      </c>
      <c r="AB141" s="6" t="e">
        <f t="shared" si="46"/>
        <v>#N/A</v>
      </c>
      <c r="AC141" s="6" t="e">
        <f t="shared" si="47"/>
        <v>#N/A</v>
      </c>
      <c r="AD141" s="6" t="str">
        <f t="shared" si="48"/>
        <v/>
      </c>
      <c r="AE141" s="6">
        <f t="shared" si="49"/>
        <v>1</v>
      </c>
      <c r="AF141" s="6" t="e">
        <f t="shared" si="35"/>
        <v>#N/A</v>
      </c>
      <c r="AG141" s="6" t="e">
        <f t="shared" si="36"/>
        <v>#N/A</v>
      </c>
      <c r="AH141" s="6" t="e">
        <f t="shared" si="37"/>
        <v>#N/A</v>
      </c>
      <c r="AI141" s="6" t="e">
        <f t="shared" si="38"/>
        <v>#N/A</v>
      </c>
      <c r="AJ141" s="7" t="str">
        <f t="shared" si="39"/>
        <v xml:space="preserve"> </v>
      </c>
      <c r="AK141" s="6" t="e">
        <f t="shared" si="40"/>
        <v>#N/A</v>
      </c>
      <c r="AL141" s="6"/>
      <c r="AM141" s="6"/>
      <c r="AN141" s="6"/>
      <c r="AO141" s="6"/>
      <c r="AP141" s="6"/>
      <c r="AQ141" s="6"/>
      <c r="AR141" s="6"/>
      <c r="AS141" s="6"/>
      <c r="AT141" s="6">
        <f t="shared" si="41"/>
        <v>0</v>
      </c>
      <c r="AU141" s="6"/>
      <c r="AV141" s="6" t="str">
        <f t="shared" si="50"/>
        <v/>
      </c>
      <c r="AW141" s="6" t="str">
        <f t="shared" si="51"/>
        <v/>
      </c>
      <c r="AX141" s="6" t="str">
        <f t="shared" si="52"/>
        <v/>
      </c>
      <c r="AY141" s="55"/>
      <c r="BE141" s="176" t="s">
        <v>232</v>
      </c>
      <c r="CS141" s="275" t="str">
        <f t="shared" si="43"/>
        <v/>
      </c>
      <c r="CT141" s="356" t="str">
        <f t="shared" si="42"/>
        <v/>
      </c>
    </row>
    <row r="142" spans="1:98" s="1" customFormat="1" ht="13.5" customHeight="1" x14ac:dyDescent="0.2">
      <c r="A142" s="17">
        <v>127</v>
      </c>
      <c r="B142" s="358"/>
      <c r="C142" s="358"/>
      <c r="D142" s="358"/>
      <c r="E142" s="358"/>
      <c r="F142" s="358"/>
      <c r="G142" s="358"/>
      <c r="H142" s="358"/>
      <c r="I142" s="358"/>
      <c r="J142" s="358"/>
      <c r="K142" s="358"/>
      <c r="L142" s="362"/>
      <c r="M142" s="358"/>
      <c r="N142" s="64"/>
      <c r="O142" s="65"/>
      <c r="P142" s="60"/>
      <c r="Q142" s="60"/>
      <c r="R142" s="91"/>
      <c r="S142" s="91"/>
      <c r="T142" s="92"/>
      <c r="U142" s="93"/>
      <c r="V142" s="94"/>
      <c r="W142" s="94"/>
      <c r="X142" s="95"/>
      <c r="Y142" s="24"/>
      <c r="Z142" s="21" t="str">
        <f t="shared" si="44"/>
        <v/>
      </c>
      <c r="AA142" s="6" t="e">
        <f t="shared" si="45"/>
        <v>#N/A</v>
      </c>
      <c r="AB142" s="6" t="e">
        <f t="shared" si="46"/>
        <v>#N/A</v>
      </c>
      <c r="AC142" s="6" t="e">
        <f t="shared" si="47"/>
        <v>#N/A</v>
      </c>
      <c r="AD142" s="6" t="str">
        <f t="shared" si="48"/>
        <v/>
      </c>
      <c r="AE142" s="6">
        <f t="shared" si="49"/>
        <v>1</v>
      </c>
      <c r="AF142" s="6" t="e">
        <f t="shared" si="35"/>
        <v>#N/A</v>
      </c>
      <c r="AG142" s="6" t="e">
        <f t="shared" si="36"/>
        <v>#N/A</v>
      </c>
      <c r="AH142" s="6" t="e">
        <f t="shared" si="37"/>
        <v>#N/A</v>
      </c>
      <c r="AI142" s="6" t="e">
        <f t="shared" si="38"/>
        <v>#N/A</v>
      </c>
      <c r="AJ142" s="7" t="str">
        <f t="shared" si="39"/>
        <v xml:space="preserve"> </v>
      </c>
      <c r="AK142" s="6" t="e">
        <f t="shared" si="40"/>
        <v>#N/A</v>
      </c>
      <c r="AL142" s="6"/>
      <c r="AM142" s="6"/>
      <c r="AN142" s="6"/>
      <c r="AO142" s="6"/>
      <c r="AP142" s="6"/>
      <c r="AQ142" s="6"/>
      <c r="AR142" s="6"/>
      <c r="AS142" s="6"/>
      <c r="AT142" s="6">
        <f t="shared" si="41"/>
        <v>0</v>
      </c>
      <c r="AU142" s="6"/>
      <c r="AV142" s="6" t="str">
        <f t="shared" si="50"/>
        <v/>
      </c>
      <c r="AW142" s="6" t="str">
        <f t="shared" si="51"/>
        <v/>
      </c>
      <c r="AX142" s="6" t="str">
        <f t="shared" si="52"/>
        <v/>
      </c>
      <c r="AY142" s="55"/>
      <c r="BE142" s="176" t="s">
        <v>158</v>
      </c>
      <c r="CS142" s="275" t="str">
        <f t="shared" si="43"/>
        <v/>
      </c>
      <c r="CT142" s="356" t="str">
        <f t="shared" si="42"/>
        <v/>
      </c>
    </row>
    <row r="143" spans="1:98" s="1" customFormat="1" ht="13.5" customHeight="1" x14ac:dyDescent="0.2">
      <c r="A143" s="17">
        <v>128</v>
      </c>
      <c r="B143" s="358"/>
      <c r="C143" s="358"/>
      <c r="D143" s="358"/>
      <c r="E143" s="358"/>
      <c r="F143" s="358"/>
      <c r="G143" s="358"/>
      <c r="H143" s="358"/>
      <c r="I143" s="358"/>
      <c r="J143" s="358"/>
      <c r="K143" s="358"/>
      <c r="L143" s="362"/>
      <c r="M143" s="358"/>
      <c r="N143" s="64"/>
      <c r="O143" s="65"/>
      <c r="P143" s="60"/>
      <c r="Q143" s="60"/>
      <c r="R143" s="91"/>
      <c r="S143" s="91"/>
      <c r="T143" s="92"/>
      <c r="U143" s="93"/>
      <c r="V143" s="94"/>
      <c r="W143" s="94"/>
      <c r="X143" s="95"/>
      <c r="Y143" s="24"/>
      <c r="Z143" s="21" t="str">
        <f t="shared" si="44"/>
        <v/>
      </c>
      <c r="AA143" s="6" t="e">
        <f t="shared" si="45"/>
        <v>#N/A</v>
      </c>
      <c r="AB143" s="6" t="e">
        <f t="shared" si="46"/>
        <v>#N/A</v>
      </c>
      <c r="AC143" s="6" t="e">
        <f t="shared" si="47"/>
        <v>#N/A</v>
      </c>
      <c r="AD143" s="6" t="str">
        <f t="shared" si="48"/>
        <v/>
      </c>
      <c r="AE143" s="6">
        <f t="shared" si="49"/>
        <v>1</v>
      </c>
      <c r="AF143" s="6" t="e">
        <f t="shared" si="35"/>
        <v>#N/A</v>
      </c>
      <c r="AG143" s="6" t="e">
        <f t="shared" si="36"/>
        <v>#N/A</v>
      </c>
      <c r="AH143" s="6" t="e">
        <f t="shared" si="37"/>
        <v>#N/A</v>
      </c>
      <c r="AI143" s="6" t="e">
        <f t="shared" si="38"/>
        <v>#N/A</v>
      </c>
      <c r="AJ143" s="7" t="str">
        <f t="shared" si="39"/>
        <v xml:space="preserve"> </v>
      </c>
      <c r="AK143" s="6" t="e">
        <f t="shared" si="40"/>
        <v>#N/A</v>
      </c>
      <c r="AL143" s="6"/>
      <c r="AM143" s="6"/>
      <c r="AN143" s="6"/>
      <c r="AO143" s="6"/>
      <c r="AP143" s="6"/>
      <c r="AQ143" s="6"/>
      <c r="AR143" s="6"/>
      <c r="AS143" s="6"/>
      <c r="AT143" s="6">
        <f t="shared" si="41"/>
        <v>0</v>
      </c>
      <c r="AU143" s="6"/>
      <c r="AV143" s="6" t="str">
        <f t="shared" si="50"/>
        <v/>
      </c>
      <c r="AW143" s="6" t="str">
        <f t="shared" si="51"/>
        <v/>
      </c>
      <c r="AX143" s="6" t="str">
        <f t="shared" si="52"/>
        <v/>
      </c>
      <c r="AY143" s="55"/>
      <c r="BE143" s="176" t="s">
        <v>159</v>
      </c>
      <c r="CS143" s="275" t="str">
        <f t="shared" si="43"/>
        <v/>
      </c>
      <c r="CT143" s="356" t="str">
        <f t="shared" si="42"/>
        <v/>
      </c>
    </row>
    <row r="144" spans="1:98" s="1" customFormat="1" ht="13.5" customHeight="1" x14ac:dyDescent="0.2">
      <c r="A144" s="17">
        <v>129</v>
      </c>
      <c r="B144" s="358"/>
      <c r="C144" s="358"/>
      <c r="D144" s="358"/>
      <c r="E144" s="358"/>
      <c r="F144" s="358"/>
      <c r="G144" s="358"/>
      <c r="H144" s="358"/>
      <c r="I144" s="358"/>
      <c r="J144" s="358"/>
      <c r="K144" s="358"/>
      <c r="L144" s="362"/>
      <c r="M144" s="358"/>
      <c r="N144" s="64"/>
      <c r="O144" s="65"/>
      <c r="P144" s="60"/>
      <c r="Q144" s="60"/>
      <c r="R144" s="91"/>
      <c r="S144" s="91"/>
      <c r="T144" s="92"/>
      <c r="U144" s="93"/>
      <c r="V144" s="94"/>
      <c r="W144" s="94"/>
      <c r="X144" s="95"/>
      <c r="Y144" s="24"/>
      <c r="Z144" s="21" t="str">
        <f t="shared" si="44"/>
        <v/>
      </c>
      <c r="AA144" s="6" t="e">
        <f t="shared" si="45"/>
        <v>#N/A</v>
      </c>
      <c r="AB144" s="6" t="e">
        <f t="shared" si="46"/>
        <v>#N/A</v>
      </c>
      <c r="AC144" s="6" t="e">
        <f t="shared" si="47"/>
        <v>#N/A</v>
      </c>
      <c r="AD144" s="6" t="str">
        <f t="shared" si="48"/>
        <v/>
      </c>
      <c r="AE144" s="6">
        <f t="shared" si="49"/>
        <v>1</v>
      </c>
      <c r="AF144" s="6" t="e">
        <f t="shared" si="35"/>
        <v>#N/A</v>
      </c>
      <c r="AG144" s="6" t="e">
        <f t="shared" si="36"/>
        <v>#N/A</v>
      </c>
      <c r="AH144" s="6" t="e">
        <f t="shared" si="37"/>
        <v>#N/A</v>
      </c>
      <c r="AI144" s="6" t="e">
        <f t="shared" si="38"/>
        <v>#N/A</v>
      </c>
      <c r="AJ144" s="7" t="str">
        <f t="shared" si="39"/>
        <v xml:space="preserve"> </v>
      </c>
      <c r="AK144" s="6" t="e">
        <f t="shared" si="40"/>
        <v>#N/A</v>
      </c>
      <c r="AL144" s="6"/>
      <c r="AM144" s="6"/>
      <c r="AN144" s="6"/>
      <c r="AO144" s="6"/>
      <c r="AP144" s="6"/>
      <c r="AQ144" s="6"/>
      <c r="AR144" s="6"/>
      <c r="AS144" s="6"/>
      <c r="AT144" s="6">
        <f t="shared" si="41"/>
        <v>0</v>
      </c>
      <c r="AU144" s="6"/>
      <c r="AV144" s="6" t="str">
        <f t="shared" si="50"/>
        <v/>
      </c>
      <c r="AW144" s="6" t="str">
        <f t="shared" si="51"/>
        <v/>
      </c>
      <c r="AX144" s="6" t="str">
        <f t="shared" si="52"/>
        <v/>
      </c>
      <c r="AY144" s="55"/>
      <c r="BE144" s="176" t="s">
        <v>160</v>
      </c>
      <c r="CS144" s="275" t="str">
        <f t="shared" ref="CS144:CS175" si="53">IFERROR(VLOOKUP(AI144,$CQ$17:$CR$33,2,0),"")</f>
        <v/>
      </c>
      <c r="CT144" s="356" t="str">
        <f t="shared" si="42"/>
        <v/>
      </c>
    </row>
    <row r="145" spans="1:98" s="1" customFormat="1" ht="13.5" customHeight="1" x14ac:dyDescent="0.2">
      <c r="A145" s="17">
        <v>130</v>
      </c>
      <c r="B145" s="358"/>
      <c r="C145" s="358"/>
      <c r="D145" s="358"/>
      <c r="E145" s="358"/>
      <c r="F145" s="358"/>
      <c r="G145" s="358"/>
      <c r="H145" s="358"/>
      <c r="I145" s="358"/>
      <c r="J145" s="358"/>
      <c r="K145" s="358"/>
      <c r="L145" s="362"/>
      <c r="M145" s="358"/>
      <c r="N145" s="64"/>
      <c r="O145" s="65"/>
      <c r="P145" s="60"/>
      <c r="Q145" s="60"/>
      <c r="R145" s="91"/>
      <c r="S145" s="91"/>
      <c r="T145" s="92"/>
      <c r="U145" s="93"/>
      <c r="V145" s="94"/>
      <c r="W145" s="94"/>
      <c r="X145" s="95"/>
      <c r="Y145" s="24"/>
      <c r="Z145" s="21" t="str">
        <f t="shared" si="44"/>
        <v/>
      </c>
      <c r="AA145" s="6" t="e">
        <f t="shared" si="45"/>
        <v>#N/A</v>
      </c>
      <c r="AB145" s="6" t="e">
        <f t="shared" si="46"/>
        <v>#N/A</v>
      </c>
      <c r="AC145" s="6" t="e">
        <f t="shared" si="47"/>
        <v>#N/A</v>
      </c>
      <c r="AD145" s="6" t="str">
        <f t="shared" si="48"/>
        <v/>
      </c>
      <c r="AE145" s="6">
        <f t="shared" si="49"/>
        <v>1</v>
      </c>
      <c r="AF145" s="6" t="e">
        <f t="shared" ref="AF145:AF208" si="54">IF(AC145=9,0,IF(L145&lt;=1700,1,IF(L145&lt;=2500,2,IF(L145&lt;=3500,3,4))))</f>
        <v>#N/A</v>
      </c>
      <c r="AG145" s="6" t="e">
        <f t="shared" ref="AG145:AG208" si="55">IF(AC145=5,0,IF(AC145=9,0,IF(L145&lt;=1700,1,IF(L145&lt;=2500,2,IF(L145&lt;=3500,3,4)))))</f>
        <v>#N/A</v>
      </c>
      <c r="AH145" s="6" t="e">
        <f t="shared" ref="AH145:AH208" si="56">VLOOKUP(M145,$BH$17:$BI$27,2,FALSE)</f>
        <v>#N/A</v>
      </c>
      <c r="AI145" s="6" t="e">
        <f t="shared" ref="AI145:AI208" si="57">VLOOKUP(AK145,排出係数表,9,FALSE)</f>
        <v>#N/A</v>
      </c>
      <c r="AJ145" s="7" t="str">
        <f t="shared" ref="AJ145:AJ208" si="58">IF(OR(ISBLANK(M145)=TRUE,ISBLANK(B145)=TRUE)," ",CONCATENATE(B145,AC145,AF145))</f>
        <v xml:space="preserve"> </v>
      </c>
      <c r="AK145" s="6" t="e">
        <f t="shared" ref="AK145:AK208" si="59">CONCATENATE(AA145,AG145,AH145,AD145)</f>
        <v>#N/A</v>
      </c>
      <c r="AL145" s="6"/>
      <c r="AM145" s="6"/>
      <c r="AN145" s="6"/>
      <c r="AO145" s="6"/>
      <c r="AP145" s="6"/>
      <c r="AQ145" s="6"/>
      <c r="AR145" s="6"/>
      <c r="AS145" s="6"/>
      <c r="AT145" s="6">
        <f t="shared" ref="AT145:AT208" si="60">IF(AND(N145="なし",O145="なし"),0,IF(AND(N145="",O145=""),0,IF(AND(N145="",O145="なし"),0,IF(AND(N145="なし",O145=""),0,1))))</f>
        <v>0</v>
      </c>
      <c r="AU145" s="6"/>
      <c r="AV145" s="6" t="str">
        <f t="shared" si="50"/>
        <v/>
      </c>
      <c r="AW145" s="6" t="str">
        <f t="shared" si="51"/>
        <v/>
      </c>
      <c r="AX145" s="6" t="str">
        <f t="shared" si="52"/>
        <v/>
      </c>
      <c r="AY145" s="55"/>
      <c r="BE145" s="176" t="s">
        <v>161</v>
      </c>
      <c r="CS145" s="275" t="str">
        <f t="shared" si="53"/>
        <v/>
      </c>
      <c r="CT145" s="356" t="str">
        <f t="shared" ref="CT145:CT208" si="61">IF(
  OR(
    AND(D145&gt;=480, D145&lt;=498),
    AND(D145&gt;=580, D145&lt;=598),
    AND(D145&gt;=680, D145&lt;=698),
    AND(D145&gt;=780, D145&lt;=798)
  ),
  "※軽自動車は報告の対象外です。",
  ""
)</f>
        <v/>
      </c>
    </row>
    <row r="146" spans="1:98" s="1" customFormat="1" ht="13.5" customHeight="1" x14ac:dyDescent="0.2">
      <c r="A146" s="17">
        <v>131</v>
      </c>
      <c r="B146" s="358"/>
      <c r="C146" s="358"/>
      <c r="D146" s="358"/>
      <c r="E146" s="358"/>
      <c r="F146" s="358"/>
      <c r="G146" s="358"/>
      <c r="H146" s="358"/>
      <c r="I146" s="358"/>
      <c r="J146" s="358"/>
      <c r="K146" s="358"/>
      <c r="L146" s="362"/>
      <c r="M146" s="358"/>
      <c r="N146" s="64"/>
      <c r="O146" s="65"/>
      <c r="P146" s="60"/>
      <c r="Q146" s="60"/>
      <c r="R146" s="91"/>
      <c r="S146" s="91"/>
      <c r="T146" s="92"/>
      <c r="U146" s="93"/>
      <c r="V146" s="94"/>
      <c r="W146" s="94"/>
      <c r="X146" s="95"/>
      <c r="Y146" s="24"/>
      <c r="Z146" s="21" t="str">
        <f t="shared" si="44"/>
        <v/>
      </c>
      <c r="AA146" s="6" t="e">
        <f t="shared" si="45"/>
        <v>#N/A</v>
      </c>
      <c r="AB146" s="6" t="e">
        <f t="shared" si="46"/>
        <v>#N/A</v>
      </c>
      <c r="AC146" s="6" t="e">
        <f t="shared" si="47"/>
        <v>#N/A</v>
      </c>
      <c r="AD146" s="6" t="str">
        <f t="shared" si="48"/>
        <v/>
      </c>
      <c r="AE146" s="6">
        <f t="shared" si="49"/>
        <v>1</v>
      </c>
      <c r="AF146" s="6" t="e">
        <f t="shared" si="54"/>
        <v>#N/A</v>
      </c>
      <c r="AG146" s="6" t="e">
        <f t="shared" si="55"/>
        <v>#N/A</v>
      </c>
      <c r="AH146" s="6" t="e">
        <f t="shared" si="56"/>
        <v>#N/A</v>
      </c>
      <c r="AI146" s="6" t="e">
        <f t="shared" si="57"/>
        <v>#N/A</v>
      </c>
      <c r="AJ146" s="7" t="str">
        <f t="shared" si="58"/>
        <v xml:space="preserve"> </v>
      </c>
      <c r="AK146" s="6" t="e">
        <f t="shared" si="59"/>
        <v>#N/A</v>
      </c>
      <c r="AL146" s="6"/>
      <c r="AM146" s="6"/>
      <c r="AN146" s="6"/>
      <c r="AO146" s="6"/>
      <c r="AP146" s="6"/>
      <c r="AQ146" s="6"/>
      <c r="AR146" s="6"/>
      <c r="AS146" s="6"/>
      <c r="AT146" s="6">
        <f t="shared" si="60"/>
        <v>0</v>
      </c>
      <c r="AU146" s="6"/>
      <c r="AV146" s="6" t="str">
        <f t="shared" si="50"/>
        <v/>
      </c>
      <c r="AW146" s="6" t="str">
        <f t="shared" si="51"/>
        <v/>
      </c>
      <c r="AX146" s="6" t="str">
        <f t="shared" si="52"/>
        <v/>
      </c>
      <c r="AY146" s="55"/>
      <c r="BE146" s="176" t="s">
        <v>1216</v>
      </c>
      <c r="CS146" s="275" t="str">
        <f t="shared" si="53"/>
        <v/>
      </c>
      <c r="CT146" s="356" t="str">
        <f t="shared" si="61"/>
        <v/>
      </c>
    </row>
    <row r="147" spans="1:98" s="1" customFormat="1" ht="13.5" customHeight="1" x14ac:dyDescent="0.2">
      <c r="A147" s="17">
        <v>132</v>
      </c>
      <c r="B147" s="358"/>
      <c r="C147" s="358"/>
      <c r="D147" s="358"/>
      <c r="E147" s="358"/>
      <c r="F147" s="358"/>
      <c r="G147" s="358"/>
      <c r="H147" s="358"/>
      <c r="I147" s="358"/>
      <c r="J147" s="358"/>
      <c r="K147" s="358"/>
      <c r="L147" s="362"/>
      <c r="M147" s="358"/>
      <c r="N147" s="64"/>
      <c r="O147" s="65"/>
      <c r="P147" s="60"/>
      <c r="Q147" s="60"/>
      <c r="R147" s="91"/>
      <c r="S147" s="91"/>
      <c r="T147" s="92"/>
      <c r="U147" s="93"/>
      <c r="V147" s="94"/>
      <c r="W147" s="94"/>
      <c r="X147" s="95"/>
      <c r="Y147" s="24"/>
      <c r="Z147" s="21" t="str">
        <f t="shared" si="44"/>
        <v/>
      </c>
      <c r="AA147" s="6" t="e">
        <f t="shared" si="45"/>
        <v>#N/A</v>
      </c>
      <c r="AB147" s="6" t="e">
        <f t="shared" si="46"/>
        <v>#N/A</v>
      </c>
      <c r="AC147" s="6" t="e">
        <f t="shared" si="47"/>
        <v>#N/A</v>
      </c>
      <c r="AD147" s="6" t="str">
        <f t="shared" si="48"/>
        <v/>
      </c>
      <c r="AE147" s="6">
        <f t="shared" si="49"/>
        <v>1</v>
      </c>
      <c r="AF147" s="6" t="e">
        <f t="shared" si="54"/>
        <v>#N/A</v>
      </c>
      <c r="AG147" s="6" t="e">
        <f t="shared" si="55"/>
        <v>#N/A</v>
      </c>
      <c r="AH147" s="6" t="e">
        <f t="shared" si="56"/>
        <v>#N/A</v>
      </c>
      <c r="AI147" s="6" t="e">
        <f t="shared" si="57"/>
        <v>#N/A</v>
      </c>
      <c r="AJ147" s="7" t="str">
        <f t="shared" si="58"/>
        <v xml:space="preserve"> </v>
      </c>
      <c r="AK147" s="6" t="e">
        <f t="shared" si="59"/>
        <v>#N/A</v>
      </c>
      <c r="AL147" s="6"/>
      <c r="AM147" s="6"/>
      <c r="AN147" s="6"/>
      <c r="AO147" s="6"/>
      <c r="AP147" s="6"/>
      <c r="AQ147" s="6"/>
      <c r="AR147" s="6"/>
      <c r="AS147" s="6"/>
      <c r="AT147" s="6">
        <f t="shared" si="60"/>
        <v>0</v>
      </c>
      <c r="AU147" s="6"/>
      <c r="AV147" s="6" t="str">
        <f t="shared" si="50"/>
        <v/>
      </c>
      <c r="AW147" s="6" t="str">
        <f t="shared" si="51"/>
        <v/>
      </c>
      <c r="AX147" s="6" t="str">
        <f t="shared" si="52"/>
        <v/>
      </c>
      <c r="AY147" s="55"/>
      <c r="BE147" s="176" t="s">
        <v>1218</v>
      </c>
      <c r="CS147" s="275" t="str">
        <f t="shared" si="53"/>
        <v/>
      </c>
      <c r="CT147" s="356" t="str">
        <f t="shared" si="61"/>
        <v/>
      </c>
    </row>
    <row r="148" spans="1:98" s="1" customFormat="1" ht="13.5" customHeight="1" x14ac:dyDescent="0.2">
      <c r="A148" s="17">
        <v>133</v>
      </c>
      <c r="B148" s="358"/>
      <c r="C148" s="358"/>
      <c r="D148" s="358"/>
      <c r="E148" s="358"/>
      <c r="F148" s="358"/>
      <c r="G148" s="358"/>
      <c r="H148" s="358"/>
      <c r="I148" s="358"/>
      <c r="J148" s="358"/>
      <c r="K148" s="358"/>
      <c r="L148" s="362"/>
      <c r="M148" s="358"/>
      <c r="N148" s="64"/>
      <c r="O148" s="65"/>
      <c r="P148" s="60"/>
      <c r="Q148" s="60"/>
      <c r="R148" s="91"/>
      <c r="S148" s="91"/>
      <c r="T148" s="92"/>
      <c r="U148" s="93"/>
      <c r="V148" s="94"/>
      <c r="W148" s="94"/>
      <c r="X148" s="95"/>
      <c r="Y148" s="24"/>
      <c r="Z148" s="21" t="str">
        <f t="shared" si="44"/>
        <v/>
      </c>
      <c r="AA148" s="6" t="e">
        <f t="shared" si="45"/>
        <v>#N/A</v>
      </c>
      <c r="AB148" s="6" t="e">
        <f t="shared" si="46"/>
        <v>#N/A</v>
      </c>
      <c r="AC148" s="6" t="e">
        <f t="shared" si="47"/>
        <v>#N/A</v>
      </c>
      <c r="AD148" s="6" t="str">
        <f t="shared" si="48"/>
        <v/>
      </c>
      <c r="AE148" s="6">
        <f t="shared" si="49"/>
        <v>1</v>
      </c>
      <c r="AF148" s="6" t="e">
        <f t="shared" si="54"/>
        <v>#N/A</v>
      </c>
      <c r="AG148" s="6" t="e">
        <f t="shared" si="55"/>
        <v>#N/A</v>
      </c>
      <c r="AH148" s="6" t="e">
        <f t="shared" si="56"/>
        <v>#N/A</v>
      </c>
      <c r="AI148" s="6" t="e">
        <f t="shared" si="57"/>
        <v>#N/A</v>
      </c>
      <c r="AJ148" s="7" t="str">
        <f t="shared" si="58"/>
        <v xml:space="preserve"> </v>
      </c>
      <c r="AK148" s="6" t="e">
        <f t="shared" si="59"/>
        <v>#N/A</v>
      </c>
      <c r="AL148" s="6"/>
      <c r="AM148" s="6"/>
      <c r="AN148" s="6"/>
      <c r="AO148" s="6"/>
      <c r="AP148" s="6"/>
      <c r="AQ148" s="6"/>
      <c r="AR148" s="6"/>
      <c r="AS148" s="6"/>
      <c r="AT148" s="6">
        <f t="shared" si="60"/>
        <v>0</v>
      </c>
      <c r="AU148" s="6"/>
      <c r="AV148" s="6" t="str">
        <f t="shared" si="50"/>
        <v/>
      </c>
      <c r="AW148" s="6" t="str">
        <f t="shared" si="51"/>
        <v/>
      </c>
      <c r="AX148" s="6" t="str">
        <f t="shared" si="52"/>
        <v/>
      </c>
      <c r="AY148" s="55"/>
      <c r="BE148" s="176" t="s">
        <v>233</v>
      </c>
      <c r="CS148" s="275" t="str">
        <f t="shared" si="53"/>
        <v/>
      </c>
      <c r="CT148" s="356" t="str">
        <f t="shared" si="61"/>
        <v/>
      </c>
    </row>
    <row r="149" spans="1:98" s="1" customFormat="1" ht="13.5" customHeight="1" x14ac:dyDescent="0.2">
      <c r="A149" s="17">
        <v>134</v>
      </c>
      <c r="B149" s="358"/>
      <c r="C149" s="358"/>
      <c r="D149" s="358"/>
      <c r="E149" s="358"/>
      <c r="F149" s="358"/>
      <c r="G149" s="358"/>
      <c r="H149" s="358"/>
      <c r="I149" s="358"/>
      <c r="J149" s="358"/>
      <c r="K149" s="358"/>
      <c r="L149" s="362"/>
      <c r="M149" s="358"/>
      <c r="N149" s="64"/>
      <c r="O149" s="65"/>
      <c r="P149" s="60"/>
      <c r="Q149" s="60"/>
      <c r="R149" s="91"/>
      <c r="S149" s="91"/>
      <c r="T149" s="92"/>
      <c r="U149" s="93"/>
      <c r="V149" s="94"/>
      <c r="W149" s="94"/>
      <c r="X149" s="95"/>
      <c r="Y149" s="24"/>
      <c r="Z149" s="21" t="str">
        <f t="shared" si="44"/>
        <v/>
      </c>
      <c r="AA149" s="6" t="e">
        <f t="shared" si="45"/>
        <v>#N/A</v>
      </c>
      <c r="AB149" s="6" t="e">
        <f t="shared" si="46"/>
        <v>#N/A</v>
      </c>
      <c r="AC149" s="6" t="e">
        <f t="shared" si="47"/>
        <v>#N/A</v>
      </c>
      <c r="AD149" s="6" t="str">
        <f t="shared" si="48"/>
        <v/>
      </c>
      <c r="AE149" s="6">
        <f t="shared" si="49"/>
        <v>1</v>
      </c>
      <c r="AF149" s="6" t="e">
        <f t="shared" si="54"/>
        <v>#N/A</v>
      </c>
      <c r="AG149" s="6" t="e">
        <f t="shared" si="55"/>
        <v>#N/A</v>
      </c>
      <c r="AH149" s="6" t="e">
        <f t="shared" si="56"/>
        <v>#N/A</v>
      </c>
      <c r="AI149" s="6" t="e">
        <f t="shared" si="57"/>
        <v>#N/A</v>
      </c>
      <c r="AJ149" s="7" t="str">
        <f t="shared" si="58"/>
        <v xml:space="preserve"> </v>
      </c>
      <c r="AK149" s="6" t="e">
        <f t="shared" si="59"/>
        <v>#N/A</v>
      </c>
      <c r="AL149" s="6"/>
      <c r="AM149" s="6"/>
      <c r="AN149" s="6"/>
      <c r="AO149" s="6"/>
      <c r="AP149" s="6"/>
      <c r="AQ149" s="6"/>
      <c r="AR149" s="6"/>
      <c r="AS149" s="6"/>
      <c r="AT149" s="6">
        <f t="shared" si="60"/>
        <v>0</v>
      </c>
      <c r="AU149" s="6"/>
      <c r="AV149" s="6" t="str">
        <f t="shared" si="50"/>
        <v/>
      </c>
      <c r="AW149" s="6" t="str">
        <f t="shared" si="51"/>
        <v/>
      </c>
      <c r="AX149" s="6" t="str">
        <f t="shared" si="52"/>
        <v/>
      </c>
      <c r="AY149" s="55"/>
      <c r="BE149" s="176" t="s">
        <v>234</v>
      </c>
      <c r="CS149" s="275" t="str">
        <f t="shared" si="53"/>
        <v/>
      </c>
      <c r="CT149" s="356" t="str">
        <f t="shared" si="61"/>
        <v/>
      </c>
    </row>
    <row r="150" spans="1:98" s="1" customFormat="1" ht="13.5" customHeight="1" x14ac:dyDescent="0.2">
      <c r="A150" s="17">
        <v>135</v>
      </c>
      <c r="B150" s="358"/>
      <c r="C150" s="358"/>
      <c r="D150" s="358"/>
      <c r="E150" s="358"/>
      <c r="F150" s="358"/>
      <c r="G150" s="358"/>
      <c r="H150" s="358"/>
      <c r="I150" s="358"/>
      <c r="J150" s="358"/>
      <c r="K150" s="358"/>
      <c r="L150" s="362"/>
      <c r="M150" s="358"/>
      <c r="N150" s="64"/>
      <c r="O150" s="65"/>
      <c r="P150" s="60"/>
      <c r="Q150" s="60"/>
      <c r="R150" s="91"/>
      <c r="S150" s="91"/>
      <c r="T150" s="92"/>
      <c r="U150" s="93"/>
      <c r="V150" s="94"/>
      <c r="W150" s="94"/>
      <c r="X150" s="95"/>
      <c r="Y150" s="24"/>
      <c r="Z150" s="21" t="str">
        <f t="shared" si="44"/>
        <v/>
      </c>
      <c r="AA150" s="6" t="e">
        <f t="shared" si="45"/>
        <v>#N/A</v>
      </c>
      <c r="AB150" s="6" t="e">
        <f t="shared" si="46"/>
        <v>#N/A</v>
      </c>
      <c r="AC150" s="6" t="e">
        <f t="shared" si="47"/>
        <v>#N/A</v>
      </c>
      <c r="AD150" s="6" t="str">
        <f t="shared" si="48"/>
        <v/>
      </c>
      <c r="AE150" s="6">
        <f t="shared" si="49"/>
        <v>1</v>
      </c>
      <c r="AF150" s="6" t="e">
        <f t="shared" si="54"/>
        <v>#N/A</v>
      </c>
      <c r="AG150" s="6" t="e">
        <f t="shared" si="55"/>
        <v>#N/A</v>
      </c>
      <c r="AH150" s="6" t="e">
        <f t="shared" si="56"/>
        <v>#N/A</v>
      </c>
      <c r="AI150" s="6" t="e">
        <f t="shared" si="57"/>
        <v>#N/A</v>
      </c>
      <c r="AJ150" s="7" t="str">
        <f t="shared" si="58"/>
        <v xml:space="preserve"> </v>
      </c>
      <c r="AK150" s="6" t="e">
        <f t="shared" si="59"/>
        <v>#N/A</v>
      </c>
      <c r="AL150" s="6"/>
      <c r="AM150" s="6"/>
      <c r="AN150" s="6"/>
      <c r="AO150" s="6"/>
      <c r="AP150" s="6"/>
      <c r="AQ150" s="6"/>
      <c r="AR150" s="6"/>
      <c r="AS150" s="6"/>
      <c r="AT150" s="6">
        <f t="shared" si="60"/>
        <v>0</v>
      </c>
      <c r="AU150" s="6"/>
      <c r="AV150" s="6" t="str">
        <f t="shared" si="50"/>
        <v/>
      </c>
      <c r="AW150" s="6" t="str">
        <f t="shared" si="51"/>
        <v/>
      </c>
      <c r="AX150" s="6" t="str">
        <f t="shared" si="52"/>
        <v/>
      </c>
      <c r="AY150" s="55"/>
      <c r="BE150" s="176" t="s">
        <v>235</v>
      </c>
      <c r="CS150" s="275" t="str">
        <f t="shared" si="53"/>
        <v/>
      </c>
      <c r="CT150" s="356" t="str">
        <f t="shared" si="61"/>
        <v/>
      </c>
    </row>
    <row r="151" spans="1:98" s="1" customFormat="1" ht="13.5" customHeight="1" x14ac:dyDescent="0.2">
      <c r="A151" s="17">
        <v>136</v>
      </c>
      <c r="B151" s="358"/>
      <c r="C151" s="358"/>
      <c r="D151" s="358"/>
      <c r="E151" s="358"/>
      <c r="F151" s="358"/>
      <c r="G151" s="358"/>
      <c r="H151" s="358"/>
      <c r="I151" s="358"/>
      <c r="J151" s="358"/>
      <c r="K151" s="358"/>
      <c r="L151" s="362"/>
      <c r="M151" s="358"/>
      <c r="N151" s="64"/>
      <c r="O151" s="65"/>
      <c r="P151" s="60"/>
      <c r="Q151" s="60"/>
      <c r="R151" s="91"/>
      <c r="S151" s="91"/>
      <c r="T151" s="92"/>
      <c r="U151" s="93"/>
      <c r="V151" s="94"/>
      <c r="W151" s="94"/>
      <c r="X151" s="95"/>
      <c r="Y151" s="24"/>
      <c r="Z151" s="21" t="str">
        <f t="shared" si="44"/>
        <v/>
      </c>
      <c r="AA151" s="6" t="e">
        <f t="shared" si="45"/>
        <v>#N/A</v>
      </c>
      <c r="AB151" s="6" t="e">
        <f t="shared" si="46"/>
        <v>#N/A</v>
      </c>
      <c r="AC151" s="6" t="e">
        <f t="shared" si="47"/>
        <v>#N/A</v>
      </c>
      <c r="AD151" s="6" t="str">
        <f t="shared" si="48"/>
        <v/>
      </c>
      <c r="AE151" s="6">
        <f t="shared" si="49"/>
        <v>1</v>
      </c>
      <c r="AF151" s="6" t="e">
        <f t="shared" si="54"/>
        <v>#N/A</v>
      </c>
      <c r="AG151" s="6" t="e">
        <f t="shared" si="55"/>
        <v>#N/A</v>
      </c>
      <c r="AH151" s="6" t="e">
        <f t="shared" si="56"/>
        <v>#N/A</v>
      </c>
      <c r="AI151" s="6" t="e">
        <f t="shared" si="57"/>
        <v>#N/A</v>
      </c>
      <c r="AJ151" s="7" t="str">
        <f t="shared" si="58"/>
        <v xml:space="preserve"> </v>
      </c>
      <c r="AK151" s="6" t="e">
        <f t="shared" si="59"/>
        <v>#N/A</v>
      </c>
      <c r="AL151" s="6"/>
      <c r="AM151" s="6"/>
      <c r="AN151" s="6"/>
      <c r="AO151" s="6"/>
      <c r="AP151" s="6"/>
      <c r="AQ151" s="6"/>
      <c r="AR151" s="6"/>
      <c r="AS151" s="6"/>
      <c r="AT151" s="6">
        <f t="shared" si="60"/>
        <v>0</v>
      </c>
      <c r="AU151" s="6"/>
      <c r="AV151" s="6" t="str">
        <f t="shared" si="50"/>
        <v/>
      </c>
      <c r="AW151" s="6" t="str">
        <f t="shared" si="51"/>
        <v/>
      </c>
      <c r="AX151" s="6" t="str">
        <f t="shared" si="52"/>
        <v/>
      </c>
      <c r="AY151" s="55"/>
      <c r="BE151" s="176" t="s">
        <v>236</v>
      </c>
      <c r="CS151" s="275" t="str">
        <f t="shared" si="53"/>
        <v/>
      </c>
      <c r="CT151" s="356" t="str">
        <f t="shared" si="61"/>
        <v/>
      </c>
    </row>
    <row r="152" spans="1:98" s="1" customFormat="1" ht="13.5" customHeight="1" x14ac:dyDescent="0.2">
      <c r="A152" s="17">
        <v>137</v>
      </c>
      <c r="B152" s="358"/>
      <c r="C152" s="358"/>
      <c r="D152" s="358"/>
      <c r="E152" s="358"/>
      <c r="F152" s="358"/>
      <c r="G152" s="358"/>
      <c r="H152" s="358"/>
      <c r="I152" s="358"/>
      <c r="J152" s="358"/>
      <c r="K152" s="358"/>
      <c r="L152" s="362"/>
      <c r="M152" s="358"/>
      <c r="N152" s="64"/>
      <c r="O152" s="65"/>
      <c r="P152" s="60"/>
      <c r="Q152" s="60"/>
      <c r="R152" s="91"/>
      <c r="S152" s="91"/>
      <c r="T152" s="92"/>
      <c r="U152" s="93"/>
      <c r="V152" s="94"/>
      <c r="W152" s="94"/>
      <c r="X152" s="95"/>
      <c r="Y152" s="24"/>
      <c r="Z152" s="21" t="str">
        <f t="shared" si="44"/>
        <v/>
      </c>
      <c r="AA152" s="6" t="e">
        <f t="shared" si="45"/>
        <v>#N/A</v>
      </c>
      <c r="AB152" s="6" t="e">
        <f t="shared" si="46"/>
        <v>#N/A</v>
      </c>
      <c r="AC152" s="6" t="e">
        <f t="shared" si="47"/>
        <v>#N/A</v>
      </c>
      <c r="AD152" s="6" t="str">
        <f t="shared" si="48"/>
        <v/>
      </c>
      <c r="AE152" s="6">
        <f t="shared" si="49"/>
        <v>1</v>
      </c>
      <c r="AF152" s="6" t="e">
        <f t="shared" si="54"/>
        <v>#N/A</v>
      </c>
      <c r="AG152" s="6" t="e">
        <f t="shared" si="55"/>
        <v>#N/A</v>
      </c>
      <c r="AH152" s="6" t="e">
        <f t="shared" si="56"/>
        <v>#N/A</v>
      </c>
      <c r="AI152" s="6" t="e">
        <f t="shared" si="57"/>
        <v>#N/A</v>
      </c>
      <c r="AJ152" s="7" t="str">
        <f t="shared" si="58"/>
        <v xml:space="preserve"> </v>
      </c>
      <c r="AK152" s="6" t="e">
        <f t="shared" si="59"/>
        <v>#N/A</v>
      </c>
      <c r="AL152" s="6"/>
      <c r="AM152" s="6"/>
      <c r="AN152" s="6"/>
      <c r="AO152" s="6"/>
      <c r="AP152" s="6"/>
      <c r="AQ152" s="6"/>
      <c r="AR152" s="6"/>
      <c r="AS152" s="6"/>
      <c r="AT152" s="6">
        <f t="shared" si="60"/>
        <v>0</v>
      </c>
      <c r="AU152" s="6"/>
      <c r="AV152" s="6" t="str">
        <f t="shared" si="50"/>
        <v/>
      </c>
      <c r="AW152" s="6" t="str">
        <f t="shared" si="51"/>
        <v/>
      </c>
      <c r="AX152" s="6" t="str">
        <f t="shared" si="52"/>
        <v/>
      </c>
      <c r="AY152" s="55"/>
      <c r="BE152" s="176" t="s">
        <v>237</v>
      </c>
      <c r="CS152" s="275" t="str">
        <f t="shared" si="53"/>
        <v/>
      </c>
      <c r="CT152" s="356" t="str">
        <f t="shared" si="61"/>
        <v/>
      </c>
    </row>
    <row r="153" spans="1:98" s="1" customFormat="1" ht="13.5" customHeight="1" x14ac:dyDescent="0.2">
      <c r="A153" s="17">
        <v>138</v>
      </c>
      <c r="B153" s="358"/>
      <c r="C153" s="358"/>
      <c r="D153" s="358"/>
      <c r="E153" s="358"/>
      <c r="F153" s="358"/>
      <c r="G153" s="358"/>
      <c r="H153" s="358"/>
      <c r="I153" s="358"/>
      <c r="J153" s="358"/>
      <c r="K153" s="358"/>
      <c r="L153" s="362"/>
      <c r="M153" s="358"/>
      <c r="N153" s="64"/>
      <c r="O153" s="65"/>
      <c r="P153" s="60"/>
      <c r="Q153" s="60"/>
      <c r="R153" s="91"/>
      <c r="S153" s="91"/>
      <c r="T153" s="92"/>
      <c r="U153" s="93"/>
      <c r="V153" s="94"/>
      <c r="W153" s="94"/>
      <c r="X153" s="95"/>
      <c r="Y153" s="24"/>
      <c r="Z153" s="21" t="str">
        <f t="shared" si="44"/>
        <v/>
      </c>
      <c r="AA153" s="6" t="e">
        <f t="shared" si="45"/>
        <v>#N/A</v>
      </c>
      <c r="AB153" s="6" t="e">
        <f t="shared" si="46"/>
        <v>#N/A</v>
      </c>
      <c r="AC153" s="6" t="e">
        <f t="shared" si="47"/>
        <v>#N/A</v>
      </c>
      <c r="AD153" s="6" t="str">
        <f t="shared" si="48"/>
        <v/>
      </c>
      <c r="AE153" s="6">
        <f t="shared" si="49"/>
        <v>1</v>
      </c>
      <c r="AF153" s="6" t="e">
        <f t="shared" si="54"/>
        <v>#N/A</v>
      </c>
      <c r="AG153" s="6" t="e">
        <f t="shared" si="55"/>
        <v>#N/A</v>
      </c>
      <c r="AH153" s="6" t="e">
        <f t="shared" si="56"/>
        <v>#N/A</v>
      </c>
      <c r="AI153" s="6" t="e">
        <f t="shared" si="57"/>
        <v>#N/A</v>
      </c>
      <c r="AJ153" s="7" t="str">
        <f t="shared" si="58"/>
        <v xml:space="preserve"> </v>
      </c>
      <c r="AK153" s="6" t="e">
        <f t="shared" si="59"/>
        <v>#N/A</v>
      </c>
      <c r="AL153" s="6"/>
      <c r="AM153" s="6"/>
      <c r="AN153" s="6"/>
      <c r="AO153" s="6"/>
      <c r="AP153" s="6"/>
      <c r="AQ153" s="6"/>
      <c r="AR153" s="6"/>
      <c r="AS153" s="6"/>
      <c r="AT153" s="6">
        <f t="shared" si="60"/>
        <v>0</v>
      </c>
      <c r="AU153" s="6"/>
      <c r="AV153" s="6" t="str">
        <f t="shared" si="50"/>
        <v/>
      </c>
      <c r="AW153" s="6" t="str">
        <f t="shared" si="51"/>
        <v/>
      </c>
      <c r="AX153" s="6" t="str">
        <f t="shared" si="52"/>
        <v/>
      </c>
      <c r="AY153" s="55"/>
      <c r="BE153" s="176" t="s">
        <v>162</v>
      </c>
      <c r="CS153" s="275" t="str">
        <f t="shared" si="53"/>
        <v/>
      </c>
      <c r="CT153" s="356" t="str">
        <f t="shared" si="61"/>
        <v/>
      </c>
    </row>
    <row r="154" spans="1:98" s="1" customFormat="1" ht="13.5" customHeight="1" x14ac:dyDescent="0.2">
      <c r="A154" s="17">
        <v>139</v>
      </c>
      <c r="B154" s="358"/>
      <c r="C154" s="358"/>
      <c r="D154" s="358"/>
      <c r="E154" s="358"/>
      <c r="F154" s="358"/>
      <c r="G154" s="358"/>
      <c r="H154" s="358"/>
      <c r="I154" s="358"/>
      <c r="J154" s="358"/>
      <c r="K154" s="358"/>
      <c r="L154" s="362"/>
      <c r="M154" s="358"/>
      <c r="N154" s="64"/>
      <c r="O154" s="65"/>
      <c r="P154" s="60"/>
      <c r="Q154" s="60"/>
      <c r="R154" s="91"/>
      <c r="S154" s="91"/>
      <c r="T154" s="92"/>
      <c r="U154" s="93"/>
      <c r="V154" s="94"/>
      <c r="W154" s="94"/>
      <c r="X154" s="95"/>
      <c r="Y154" s="24"/>
      <c r="Z154" s="21" t="str">
        <f t="shared" si="44"/>
        <v/>
      </c>
      <c r="AA154" s="6" t="e">
        <f t="shared" si="45"/>
        <v>#N/A</v>
      </c>
      <c r="AB154" s="6" t="e">
        <f t="shared" si="46"/>
        <v>#N/A</v>
      </c>
      <c r="AC154" s="6" t="e">
        <f t="shared" si="47"/>
        <v>#N/A</v>
      </c>
      <c r="AD154" s="6" t="str">
        <f t="shared" si="48"/>
        <v/>
      </c>
      <c r="AE154" s="6">
        <f t="shared" si="49"/>
        <v>1</v>
      </c>
      <c r="AF154" s="6" t="e">
        <f t="shared" si="54"/>
        <v>#N/A</v>
      </c>
      <c r="AG154" s="6" t="e">
        <f t="shared" si="55"/>
        <v>#N/A</v>
      </c>
      <c r="AH154" s="6" t="e">
        <f t="shared" si="56"/>
        <v>#N/A</v>
      </c>
      <c r="AI154" s="6" t="e">
        <f t="shared" si="57"/>
        <v>#N/A</v>
      </c>
      <c r="AJ154" s="7" t="str">
        <f t="shared" si="58"/>
        <v xml:space="preserve"> </v>
      </c>
      <c r="AK154" s="6" t="e">
        <f t="shared" si="59"/>
        <v>#N/A</v>
      </c>
      <c r="AL154" s="6"/>
      <c r="AM154" s="6"/>
      <c r="AN154" s="6"/>
      <c r="AO154" s="6"/>
      <c r="AP154" s="6"/>
      <c r="AQ154" s="6"/>
      <c r="AR154" s="6"/>
      <c r="AS154" s="6"/>
      <c r="AT154" s="6">
        <f t="shared" si="60"/>
        <v>0</v>
      </c>
      <c r="AU154" s="6"/>
      <c r="AV154" s="6" t="str">
        <f t="shared" si="50"/>
        <v/>
      </c>
      <c r="AW154" s="6" t="str">
        <f t="shared" si="51"/>
        <v/>
      </c>
      <c r="AX154" s="6" t="str">
        <f t="shared" si="52"/>
        <v/>
      </c>
      <c r="AY154" s="55"/>
      <c r="BE154" s="176" t="s">
        <v>163</v>
      </c>
      <c r="CS154" s="275" t="str">
        <f t="shared" si="53"/>
        <v/>
      </c>
      <c r="CT154" s="356" t="str">
        <f t="shared" si="61"/>
        <v/>
      </c>
    </row>
    <row r="155" spans="1:98" s="1" customFormat="1" ht="13.5" customHeight="1" x14ac:dyDescent="0.2">
      <c r="A155" s="17">
        <v>140</v>
      </c>
      <c r="B155" s="358"/>
      <c r="C155" s="358"/>
      <c r="D155" s="358"/>
      <c r="E155" s="358"/>
      <c r="F155" s="358"/>
      <c r="G155" s="358"/>
      <c r="H155" s="358"/>
      <c r="I155" s="358"/>
      <c r="J155" s="358"/>
      <c r="K155" s="358"/>
      <c r="L155" s="362"/>
      <c r="M155" s="358"/>
      <c r="N155" s="64"/>
      <c r="O155" s="65"/>
      <c r="P155" s="60"/>
      <c r="Q155" s="60"/>
      <c r="R155" s="91"/>
      <c r="S155" s="91"/>
      <c r="T155" s="92"/>
      <c r="U155" s="93"/>
      <c r="V155" s="94"/>
      <c r="W155" s="94"/>
      <c r="X155" s="95"/>
      <c r="Y155" s="24"/>
      <c r="Z155" s="21" t="str">
        <f t="shared" si="44"/>
        <v/>
      </c>
      <c r="AA155" s="6" t="e">
        <f t="shared" si="45"/>
        <v>#N/A</v>
      </c>
      <c r="AB155" s="6" t="e">
        <f t="shared" si="46"/>
        <v>#N/A</v>
      </c>
      <c r="AC155" s="6" t="e">
        <f t="shared" si="47"/>
        <v>#N/A</v>
      </c>
      <c r="AD155" s="6" t="str">
        <f t="shared" si="48"/>
        <v/>
      </c>
      <c r="AE155" s="6">
        <f t="shared" si="49"/>
        <v>1</v>
      </c>
      <c r="AF155" s="6" t="e">
        <f t="shared" si="54"/>
        <v>#N/A</v>
      </c>
      <c r="AG155" s="6" t="e">
        <f t="shared" si="55"/>
        <v>#N/A</v>
      </c>
      <c r="AH155" s="6" t="e">
        <f t="shared" si="56"/>
        <v>#N/A</v>
      </c>
      <c r="AI155" s="6" t="e">
        <f t="shared" si="57"/>
        <v>#N/A</v>
      </c>
      <c r="AJ155" s="7" t="str">
        <f t="shared" si="58"/>
        <v xml:space="preserve"> </v>
      </c>
      <c r="AK155" s="6" t="e">
        <f t="shared" si="59"/>
        <v>#N/A</v>
      </c>
      <c r="AL155" s="6"/>
      <c r="AM155" s="6"/>
      <c r="AN155" s="6"/>
      <c r="AO155" s="6"/>
      <c r="AP155" s="6"/>
      <c r="AQ155" s="6"/>
      <c r="AR155" s="6"/>
      <c r="AS155" s="6"/>
      <c r="AT155" s="6">
        <f t="shared" si="60"/>
        <v>0</v>
      </c>
      <c r="AU155" s="6"/>
      <c r="AV155" s="6" t="str">
        <f t="shared" si="50"/>
        <v/>
      </c>
      <c r="AW155" s="6" t="str">
        <f t="shared" si="51"/>
        <v/>
      </c>
      <c r="AX155" s="6" t="str">
        <f t="shared" si="52"/>
        <v/>
      </c>
      <c r="AY155" s="55"/>
      <c r="BE155" s="176" t="s">
        <v>164</v>
      </c>
      <c r="CS155" s="275" t="str">
        <f t="shared" si="53"/>
        <v/>
      </c>
      <c r="CT155" s="356" t="str">
        <f t="shared" si="61"/>
        <v/>
      </c>
    </row>
    <row r="156" spans="1:98" s="1" customFormat="1" ht="13.5" customHeight="1" x14ac:dyDescent="0.2">
      <c r="A156" s="17">
        <v>141</v>
      </c>
      <c r="B156" s="358"/>
      <c r="C156" s="358"/>
      <c r="D156" s="358"/>
      <c r="E156" s="358"/>
      <c r="F156" s="358"/>
      <c r="G156" s="358"/>
      <c r="H156" s="358"/>
      <c r="I156" s="358"/>
      <c r="J156" s="358"/>
      <c r="K156" s="358"/>
      <c r="L156" s="362"/>
      <c r="M156" s="358"/>
      <c r="N156" s="64"/>
      <c r="O156" s="65"/>
      <c r="P156" s="60"/>
      <c r="Q156" s="60"/>
      <c r="R156" s="91"/>
      <c r="S156" s="91"/>
      <c r="T156" s="92"/>
      <c r="U156" s="93"/>
      <c r="V156" s="94"/>
      <c r="W156" s="94"/>
      <c r="X156" s="95"/>
      <c r="Y156" s="24"/>
      <c r="Z156" s="21" t="str">
        <f t="shared" si="44"/>
        <v/>
      </c>
      <c r="AA156" s="6" t="e">
        <f t="shared" si="45"/>
        <v>#N/A</v>
      </c>
      <c r="AB156" s="6" t="e">
        <f t="shared" si="46"/>
        <v>#N/A</v>
      </c>
      <c r="AC156" s="6" t="e">
        <f t="shared" si="47"/>
        <v>#N/A</v>
      </c>
      <c r="AD156" s="6" t="str">
        <f t="shared" si="48"/>
        <v/>
      </c>
      <c r="AE156" s="6">
        <f t="shared" si="49"/>
        <v>1</v>
      </c>
      <c r="AF156" s="6" t="e">
        <f t="shared" si="54"/>
        <v>#N/A</v>
      </c>
      <c r="AG156" s="6" t="e">
        <f t="shared" si="55"/>
        <v>#N/A</v>
      </c>
      <c r="AH156" s="6" t="e">
        <f t="shared" si="56"/>
        <v>#N/A</v>
      </c>
      <c r="AI156" s="6" t="e">
        <f t="shared" si="57"/>
        <v>#N/A</v>
      </c>
      <c r="AJ156" s="7" t="str">
        <f t="shared" si="58"/>
        <v xml:space="preserve"> </v>
      </c>
      <c r="AK156" s="6" t="e">
        <f t="shared" si="59"/>
        <v>#N/A</v>
      </c>
      <c r="AL156" s="6"/>
      <c r="AM156" s="6"/>
      <c r="AN156" s="6"/>
      <c r="AO156" s="6"/>
      <c r="AP156" s="6"/>
      <c r="AQ156" s="6"/>
      <c r="AR156" s="6"/>
      <c r="AS156" s="6"/>
      <c r="AT156" s="6">
        <f t="shared" si="60"/>
        <v>0</v>
      </c>
      <c r="AU156" s="6"/>
      <c r="AV156" s="6" t="str">
        <f t="shared" si="50"/>
        <v/>
      </c>
      <c r="AW156" s="6" t="str">
        <f t="shared" si="51"/>
        <v/>
      </c>
      <c r="AX156" s="6" t="str">
        <f t="shared" si="52"/>
        <v/>
      </c>
      <c r="AY156" s="55"/>
      <c r="BE156" s="176" t="s">
        <v>1091</v>
      </c>
      <c r="CS156" s="275" t="str">
        <f t="shared" si="53"/>
        <v/>
      </c>
      <c r="CT156" s="356" t="str">
        <f t="shared" si="61"/>
        <v/>
      </c>
    </row>
    <row r="157" spans="1:98" s="1" customFormat="1" ht="13.5" customHeight="1" x14ac:dyDescent="0.2">
      <c r="A157" s="17">
        <v>142</v>
      </c>
      <c r="B157" s="358"/>
      <c r="C157" s="358"/>
      <c r="D157" s="358"/>
      <c r="E157" s="358"/>
      <c r="F157" s="358"/>
      <c r="G157" s="358"/>
      <c r="H157" s="358"/>
      <c r="I157" s="358"/>
      <c r="J157" s="358"/>
      <c r="K157" s="358"/>
      <c r="L157" s="362"/>
      <c r="M157" s="358"/>
      <c r="N157" s="64"/>
      <c r="O157" s="65"/>
      <c r="P157" s="60"/>
      <c r="Q157" s="60"/>
      <c r="R157" s="91"/>
      <c r="S157" s="91"/>
      <c r="T157" s="92"/>
      <c r="U157" s="93"/>
      <c r="V157" s="94"/>
      <c r="W157" s="94"/>
      <c r="X157" s="95"/>
      <c r="Y157" s="24"/>
      <c r="Z157" s="21" t="str">
        <f t="shared" si="44"/>
        <v/>
      </c>
      <c r="AA157" s="6" t="e">
        <f t="shared" si="45"/>
        <v>#N/A</v>
      </c>
      <c r="AB157" s="6" t="e">
        <f t="shared" si="46"/>
        <v>#N/A</v>
      </c>
      <c r="AC157" s="6" t="e">
        <f t="shared" si="47"/>
        <v>#N/A</v>
      </c>
      <c r="AD157" s="6" t="str">
        <f t="shared" si="48"/>
        <v/>
      </c>
      <c r="AE157" s="6">
        <f t="shared" si="49"/>
        <v>1</v>
      </c>
      <c r="AF157" s="6" t="e">
        <f t="shared" si="54"/>
        <v>#N/A</v>
      </c>
      <c r="AG157" s="6" t="e">
        <f t="shared" si="55"/>
        <v>#N/A</v>
      </c>
      <c r="AH157" s="6" t="e">
        <f t="shared" si="56"/>
        <v>#N/A</v>
      </c>
      <c r="AI157" s="6" t="e">
        <f t="shared" si="57"/>
        <v>#N/A</v>
      </c>
      <c r="AJ157" s="7" t="str">
        <f t="shared" si="58"/>
        <v xml:space="preserve"> </v>
      </c>
      <c r="AK157" s="6" t="e">
        <f t="shared" si="59"/>
        <v>#N/A</v>
      </c>
      <c r="AL157" s="6"/>
      <c r="AM157" s="6"/>
      <c r="AN157" s="6"/>
      <c r="AO157" s="6"/>
      <c r="AP157" s="6"/>
      <c r="AQ157" s="6"/>
      <c r="AR157" s="6"/>
      <c r="AS157" s="6"/>
      <c r="AT157" s="6">
        <f t="shared" si="60"/>
        <v>0</v>
      </c>
      <c r="AU157" s="6"/>
      <c r="AV157" s="6" t="str">
        <f t="shared" si="50"/>
        <v/>
      </c>
      <c r="AW157" s="6" t="str">
        <f t="shared" si="51"/>
        <v/>
      </c>
      <c r="AX157" s="6" t="str">
        <f t="shared" si="52"/>
        <v/>
      </c>
      <c r="AY157" s="55"/>
      <c r="BE157" s="176" t="s">
        <v>165</v>
      </c>
      <c r="CS157" s="275" t="str">
        <f t="shared" si="53"/>
        <v/>
      </c>
      <c r="CT157" s="356" t="str">
        <f t="shared" si="61"/>
        <v/>
      </c>
    </row>
    <row r="158" spans="1:98" s="1" customFormat="1" ht="13.5" customHeight="1" x14ac:dyDescent="0.2">
      <c r="A158" s="17">
        <v>143</v>
      </c>
      <c r="B158" s="358"/>
      <c r="C158" s="358"/>
      <c r="D158" s="358"/>
      <c r="E158" s="358"/>
      <c r="F158" s="358"/>
      <c r="G158" s="358"/>
      <c r="H158" s="358"/>
      <c r="I158" s="358"/>
      <c r="J158" s="358"/>
      <c r="K158" s="358"/>
      <c r="L158" s="362"/>
      <c r="M158" s="358"/>
      <c r="N158" s="64"/>
      <c r="O158" s="65"/>
      <c r="P158" s="60"/>
      <c r="Q158" s="60"/>
      <c r="R158" s="91"/>
      <c r="S158" s="91"/>
      <c r="T158" s="92"/>
      <c r="U158" s="93"/>
      <c r="V158" s="94"/>
      <c r="W158" s="94"/>
      <c r="X158" s="95"/>
      <c r="Y158" s="24"/>
      <c r="Z158" s="21" t="str">
        <f t="shared" si="44"/>
        <v/>
      </c>
      <c r="AA158" s="6" t="e">
        <f t="shared" si="45"/>
        <v>#N/A</v>
      </c>
      <c r="AB158" s="6" t="e">
        <f t="shared" si="46"/>
        <v>#N/A</v>
      </c>
      <c r="AC158" s="6" t="e">
        <f t="shared" si="47"/>
        <v>#N/A</v>
      </c>
      <c r="AD158" s="6" t="str">
        <f t="shared" si="48"/>
        <v/>
      </c>
      <c r="AE158" s="6">
        <f t="shared" si="49"/>
        <v>1</v>
      </c>
      <c r="AF158" s="6" t="e">
        <f t="shared" si="54"/>
        <v>#N/A</v>
      </c>
      <c r="AG158" s="6" t="e">
        <f t="shared" si="55"/>
        <v>#N/A</v>
      </c>
      <c r="AH158" s="6" t="e">
        <f t="shared" si="56"/>
        <v>#N/A</v>
      </c>
      <c r="AI158" s="6" t="e">
        <f t="shared" si="57"/>
        <v>#N/A</v>
      </c>
      <c r="AJ158" s="7" t="str">
        <f t="shared" si="58"/>
        <v xml:space="preserve"> </v>
      </c>
      <c r="AK158" s="6" t="e">
        <f t="shared" si="59"/>
        <v>#N/A</v>
      </c>
      <c r="AL158" s="6"/>
      <c r="AM158" s="6"/>
      <c r="AN158" s="6"/>
      <c r="AO158" s="6"/>
      <c r="AP158" s="6"/>
      <c r="AQ158" s="6"/>
      <c r="AR158" s="6"/>
      <c r="AS158" s="6"/>
      <c r="AT158" s="6">
        <f t="shared" si="60"/>
        <v>0</v>
      </c>
      <c r="AU158" s="6"/>
      <c r="AV158" s="6" t="str">
        <f t="shared" si="50"/>
        <v/>
      </c>
      <c r="AW158" s="6" t="str">
        <f t="shared" si="51"/>
        <v/>
      </c>
      <c r="AX158" s="6" t="str">
        <f t="shared" si="52"/>
        <v/>
      </c>
      <c r="AY158" s="55"/>
      <c r="BE158" s="176" t="s">
        <v>166</v>
      </c>
      <c r="CS158" s="275" t="str">
        <f t="shared" si="53"/>
        <v/>
      </c>
      <c r="CT158" s="356" t="str">
        <f t="shared" si="61"/>
        <v/>
      </c>
    </row>
    <row r="159" spans="1:98" s="1" customFormat="1" ht="13.5" customHeight="1" x14ac:dyDescent="0.2">
      <c r="A159" s="17">
        <v>144</v>
      </c>
      <c r="B159" s="358"/>
      <c r="C159" s="358"/>
      <c r="D159" s="358"/>
      <c r="E159" s="358"/>
      <c r="F159" s="358"/>
      <c r="G159" s="358"/>
      <c r="H159" s="358"/>
      <c r="I159" s="358"/>
      <c r="J159" s="358"/>
      <c r="K159" s="358"/>
      <c r="L159" s="362"/>
      <c r="M159" s="358"/>
      <c r="N159" s="64"/>
      <c r="O159" s="65"/>
      <c r="P159" s="60"/>
      <c r="Q159" s="60"/>
      <c r="R159" s="91"/>
      <c r="S159" s="91"/>
      <c r="T159" s="92"/>
      <c r="U159" s="93"/>
      <c r="V159" s="94"/>
      <c r="W159" s="94"/>
      <c r="X159" s="95"/>
      <c r="Y159" s="24"/>
      <c r="Z159" s="21" t="str">
        <f t="shared" si="44"/>
        <v/>
      </c>
      <c r="AA159" s="6" t="e">
        <f t="shared" si="45"/>
        <v>#N/A</v>
      </c>
      <c r="AB159" s="6" t="e">
        <f t="shared" si="46"/>
        <v>#N/A</v>
      </c>
      <c r="AC159" s="6" t="e">
        <f t="shared" si="47"/>
        <v>#N/A</v>
      </c>
      <c r="AD159" s="6" t="str">
        <f t="shared" si="48"/>
        <v/>
      </c>
      <c r="AE159" s="6">
        <f t="shared" si="49"/>
        <v>1</v>
      </c>
      <c r="AF159" s="6" t="e">
        <f t="shared" si="54"/>
        <v>#N/A</v>
      </c>
      <c r="AG159" s="6" t="e">
        <f t="shared" si="55"/>
        <v>#N/A</v>
      </c>
      <c r="AH159" s="6" t="e">
        <f t="shared" si="56"/>
        <v>#N/A</v>
      </c>
      <c r="AI159" s="6" t="e">
        <f t="shared" si="57"/>
        <v>#N/A</v>
      </c>
      <c r="AJ159" s="7" t="str">
        <f t="shared" si="58"/>
        <v xml:space="preserve"> </v>
      </c>
      <c r="AK159" s="6" t="e">
        <f t="shared" si="59"/>
        <v>#N/A</v>
      </c>
      <c r="AL159" s="6"/>
      <c r="AM159" s="6"/>
      <c r="AN159" s="6"/>
      <c r="AO159" s="6"/>
      <c r="AP159" s="6"/>
      <c r="AQ159" s="6"/>
      <c r="AR159" s="6"/>
      <c r="AS159" s="6"/>
      <c r="AT159" s="6">
        <f t="shared" si="60"/>
        <v>0</v>
      </c>
      <c r="AU159" s="6"/>
      <c r="AV159" s="6" t="str">
        <f t="shared" si="50"/>
        <v/>
      </c>
      <c r="AW159" s="6" t="str">
        <f t="shared" si="51"/>
        <v/>
      </c>
      <c r="AX159" s="6" t="str">
        <f t="shared" si="52"/>
        <v/>
      </c>
      <c r="AY159" s="55"/>
      <c r="BE159" s="176" t="s">
        <v>167</v>
      </c>
      <c r="CS159" s="275" t="str">
        <f t="shared" si="53"/>
        <v/>
      </c>
      <c r="CT159" s="356" t="str">
        <f t="shared" si="61"/>
        <v/>
      </c>
    </row>
    <row r="160" spans="1:98" s="1" customFormat="1" ht="13.5" customHeight="1" x14ac:dyDescent="0.2">
      <c r="A160" s="17">
        <v>145</v>
      </c>
      <c r="B160" s="358"/>
      <c r="C160" s="358"/>
      <c r="D160" s="358"/>
      <c r="E160" s="358"/>
      <c r="F160" s="358"/>
      <c r="G160" s="358"/>
      <c r="H160" s="358"/>
      <c r="I160" s="358"/>
      <c r="J160" s="358"/>
      <c r="K160" s="358"/>
      <c r="L160" s="362"/>
      <c r="M160" s="358"/>
      <c r="N160" s="64"/>
      <c r="O160" s="65"/>
      <c r="P160" s="60"/>
      <c r="Q160" s="60"/>
      <c r="R160" s="91"/>
      <c r="S160" s="91"/>
      <c r="T160" s="92"/>
      <c r="U160" s="93"/>
      <c r="V160" s="94"/>
      <c r="W160" s="94"/>
      <c r="X160" s="95"/>
      <c r="Y160" s="24"/>
      <c r="Z160" s="21" t="str">
        <f t="shared" si="44"/>
        <v/>
      </c>
      <c r="AA160" s="6" t="e">
        <f t="shared" si="45"/>
        <v>#N/A</v>
      </c>
      <c r="AB160" s="6" t="e">
        <f t="shared" si="46"/>
        <v>#N/A</v>
      </c>
      <c r="AC160" s="6" t="e">
        <f t="shared" si="47"/>
        <v>#N/A</v>
      </c>
      <c r="AD160" s="6" t="str">
        <f t="shared" si="48"/>
        <v/>
      </c>
      <c r="AE160" s="6">
        <f t="shared" si="49"/>
        <v>1</v>
      </c>
      <c r="AF160" s="6" t="e">
        <f t="shared" si="54"/>
        <v>#N/A</v>
      </c>
      <c r="AG160" s="6" t="e">
        <f t="shared" si="55"/>
        <v>#N/A</v>
      </c>
      <c r="AH160" s="6" t="e">
        <f t="shared" si="56"/>
        <v>#N/A</v>
      </c>
      <c r="AI160" s="6" t="e">
        <f t="shared" si="57"/>
        <v>#N/A</v>
      </c>
      <c r="AJ160" s="7" t="str">
        <f t="shared" si="58"/>
        <v xml:space="preserve"> </v>
      </c>
      <c r="AK160" s="6" t="e">
        <f t="shared" si="59"/>
        <v>#N/A</v>
      </c>
      <c r="AL160" s="6"/>
      <c r="AM160" s="6"/>
      <c r="AN160" s="6"/>
      <c r="AO160" s="6"/>
      <c r="AP160" s="6"/>
      <c r="AQ160" s="6"/>
      <c r="AR160" s="6"/>
      <c r="AS160" s="6"/>
      <c r="AT160" s="6">
        <f t="shared" si="60"/>
        <v>0</v>
      </c>
      <c r="AU160" s="6"/>
      <c r="AV160" s="6" t="str">
        <f t="shared" si="50"/>
        <v/>
      </c>
      <c r="AW160" s="6" t="str">
        <f t="shared" si="51"/>
        <v/>
      </c>
      <c r="AX160" s="6" t="str">
        <f t="shared" si="52"/>
        <v/>
      </c>
      <c r="AY160" s="55"/>
      <c r="BE160" s="176" t="s">
        <v>168</v>
      </c>
      <c r="CS160" s="275" t="str">
        <f t="shared" si="53"/>
        <v/>
      </c>
      <c r="CT160" s="356" t="str">
        <f t="shared" si="61"/>
        <v/>
      </c>
    </row>
    <row r="161" spans="1:98" s="1" customFormat="1" ht="13.5" customHeight="1" x14ac:dyDescent="0.2">
      <c r="A161" s="17">
        <v>146</v>
      </c>
      <c r="B161" s="358"/>
      <c r="C161" s="358"/>
      <c r="D161" s="358"/>
      <c r="E161" s="358"/>
      <c r="F161" s="358"/>
      <c r="G161" s="358"/>
      <c r="H161" s="358"/>
      <c r="I161" s="358"/>
      <c r="J161" s="358"/>
      <c r="K161" s="358"/>
      <c r="L161" s="362"/>
      <c r="M161" s="358"/>
      <c r="N161" s="64"/>
      <c r="O161" s="65"/>
      <c r="P161" s="60"/>
      <c r="Q161" s="60"/>
      <c r="R161" s="91"/>
      <c r="S161" s="91"/>
      <c r="T161" s="92"/>
      <c r="U161" s="93"/>
      <c r="V161" s="94"/>
      <c r="W161" s="94"/>
      <c r="X161" s="95"/>
      <c r="Y161" s="24"/>
      <c r="Z161" s="21" t="str">
        <f t="shared" si="44"/>
        <v/>
      </c>
      <c r="AA161" s="6" t="e">
        <f t="shared" si="45"/>
        <v>#N/A</v>
      </c>
      <c r="AB161" s="6" t="e">
        <f t="shared" si="46"/>
        <v>#N/A</v>
      </c>
      <c r="AC161" s="6" t="e">
        <f t="shared" si="47"/>
        <v>#N/A</v>
      </c>
      <c r="AD161" s="6" t="str">
        <f t="shared" si="48"/>
        <v/>
      </c>
      <c r="AE161" s="6">
        <f t="shared" si="49"/>
        <v>1</v>
      </c>
      <c r="AF161" s="6" t="e">
        <f t="shared" si="54"/>
        <v>#N/A</v>
      </c>
      <c r="AG161" s="6" t="e">
        <f t="shared" si="55"/>
        <v>#N/A</v>
      </c>
      <c r="AH161" s="6" t="e">
        <f t="shared" si="56"/>
        <v>#N/A</v>
      </c>
      <c r="AI161" s="6" t="e">
        <f t="shared" si="57"/>
        <v>#N/A</v>
      </c>
      <c r="AJ161" s="7" t="str">
        <f t="shared" si="58"/>
        <v xml:space="preserve"> </v>
      </c>
      <c r="AK161" s="6" t="e">
        <f t="shared" si="59"/>
        <v>#N/A</v>
      </c>
      <c r="AL161" s="6"/>
      <c r="AM161" s="6"/>
      <c r="AN161" s="6"/>
      <c r="AO161" s="6"/>
      <c r="AP161" s="6"/>
      <c r="AQ161" s="6"/>
      <c r="AR161" s="6"/>
      <c r="AS161" s="6"/>
      <c r="AT161" s="6">
        <f t="shared" si="60"/>
        <v>0</v>
      </c>
      <c r="AU161" s="6"/>
      <c r="AV161" s="6" t="str">
        <f t="shared" si="50"/>
        <v/>
      </c>
      <c r="AW161" s="6" t="str">
        <f t="shared" si="51"/>
        <v/>
      </c>
      <c r="AX161" s="6" t="str">
        <f t="shared" si="52"/>
        <v/>
      </c>
      <c r="AY161" s="55"/>
      <c r="BE161" s="176" t="s">
        <v>1224</v>
      </c>
      <c r="CS161" s="275" t="str">
        <f t="shared" si="53"/>
        <v/>
      </c>
      <c r="CT161" s="356" t="str">
        <f t="shared" si="61"/>
        <v/>
      </c>
    </row>
    <row r="162" spans="1:98" s="1" customFormat="1" ht="13.5" customHeight="1" x14ac:dyDescent="0.2">
      <c r="A162" s="17">
        <v>147</v>
      </c>
      <c r="B162" s="358"/>
      <c r="C162" s="358"/>
      <c r="D162" s="358"/>
      <c r="E162" s="358"/>
      <c r="F162" s="358"/>
      <c r="G162" s="358"/>
      <c r="H162" s="358"/>
      <c r="I162" s="358"/>
      <c r="J162" s="358"/>
      <c r="K162" s="358"/>
      <c r="L162" s="362"/>
      <c r="M162" s="358"/>
      <c r="N162" s="64"/>
      <c r="O162" s="65"/>
      <c r="P162" s="60"/>
      <c r="Q162" s="60"/>
      <c r="R162" s="91"/>
      <c r="S162" s="91"/>
      <c r="T162" s="92"/>
      <c r="U162" s="93"/>
      <c r="V162" s="94"/>
      <c r="W162" s="94"/>
      <c r="X162" s="95"/>
      <c r="Y162" s="24"/>
      <c r="Z162" s="21" t="str">
        <f t="shared" si="44"/>
        <v/>
      </c>
      <c r="AA162" s="6" t="e">
        <f t="shared" si="45"/>
        <v>#N/A</v>
      </c>
      <c r="AB162" s="6" t="e">
        <f t="shared" si="46"/>
        <v>#N/A</v>
      </c>
      <c r="AC162" s="6" t="e">
        <f t="shared" si="47"/>
        <v>#N/A</v>
      </c>
      <c r="AD162" s="6" t="str">
        <f t="shared" si="48"/>
        <v/>
      </c>
      <c r="AE162" s="6">
        <f t="shared" si="49"/>
        <v>1</v>
      </c>
      <c r="AF162" s="6" t="e">
        <f t="shared" si="54"/>
        <v>#N/A</v>
      </c>
      <c r="AG162" s="6" t="e">
        <f t="shared" si="55"/>
        <v>#N/A</v>
      </c>
      <c r="AH162" s="6" t="e">
        <f t="shared" si="56"/>
        <v>#N/A</v>
      </c>
      <c r="AI162" s="6" t="e">
        <f t="shared" si="57"/>
        <v>#N/A</v>
      </c>
      <c r="AJ162" s="7" t="str">
        <f t="shared" si="58"/>
        <v xml:space="preserve"> </v>
      </c>
      <c r="AK162" s="6" t="e">
        <f t="shared" si="59"/>
        <v>#N/A</v>
      </c>
      <c r="AL162" s="6"/>
      <c r="AM162" s="6"/>
      <c r="AN162" s="6"/>
      <c r="AO162" s="6"/>
      <c r="AP162" s="6"/>
      <c r="AQ162" s="6"/>
      <c r="AR162" s="6"/>
      <c r="AS162" s="6"/>
      <c r="AT162" s="6">
        <f t="shared" si="60"/>
        <v>0</v>
      </c>
      <c r="AU162" s="6"/>
      <c r="AV162" s="6" t="str">
        <f t="shared" si="50"/>
        <v/>
      </c>
      <c r="AW162" s="6" t="str">
        <f t="shared" si="51"/>
        <v/>
      </c>
      <c r="AX162" s="6" t="str">
        <f t="shared" si="52"/>
        <v/>
      </c>
      <c r="AY162" s="55"/>
      <c r="BE162" s="176" t="s">
        <v>1226</v>
      </c>
      <c r="CS162" s="275" t="str">
        <f t="shared" si="53"/>
        <v/>
      </c>
      <c r="CT162" s="356" t="str">
        <f t="shared" si="61"/>
        <v/>
      </c>
    </row>
    <row r="163" spans="1:98" s="1" customFormat="1" ht="13.5" customHeight="1" x14ac:dyDescent="0.2">
      <c r="A163" s="17">
        <v>148</v>
      </c>
      <c r="B163" s="358"/>
      <c r="C163" s="358"/>
      <c r="D163" s="358"/>
      <c r="E163" s="358"/>
      <c r="F163" s="358"/>
      <c r="G163" s="358"/>
      <c r="H163" s="358"/>
      <c r="I163" s="358"/>
      <c r="J163" s="358"/>
      <c r="K163" s="358"/>
      <c r="L163" s="362"/>
      <c r="M163" s="358"/>
      <c r="N163" s="64"/>
      <c r="O163" s="65"/>
      <c r="P163" s="60"/>
      <c r="Q163" s="60"/>
      <c r="R163" s="91"/>
      <c r="S163" s="91"/>
      <c r="T163" s="92"/>
      <c r="U163" s="93"/>
      <c r="V163" s="94"/>
      <c r="W163" s="94"/>
      <c r="X163" s="95"/>
      <c r="Y163" s="24"/>
      <c r="Z163" s="21" t="str">
        <f t="shared" si="44"/>
        <v/>
      </c>
      <c r="AA163" s="6" t="e">
        <f t="shared" si="45"/>
        <v>#N/A</v>
      </c>
      <c r="AB163" s="6" t="e">
        <f t="shared" si="46"/>
        <v>#N/A</v>
      </c>
      <c r="AC163" s="6" t="e">
        <f t="shared" si="47"/>
        <v>#N/A</v>
      </c>
      <c r="AD163" s="6" t="str">
        <f t="shared" si="48"/>
        <v/>
      </c>
      <c r="AE163" s="6">
        <f t="shared" si="49"/>
        <v>1</v>
      </c>
      <c r="AF163" s="6" t="e">
        <f t="shared" si="54"/>
        <v>#N/A</v>
      </c>
      <c r="AG163" s="6" t="e">
        <f t="shared" si="55"/>
        <v>#N/A</v>
      </c>
      <c r="AH163" s="6" t="e">
        <f t="shared" si="56"/>
        <v>#N/A</v>
      </c>
      <c r="AI163" s="6" t="e">
        <f t="shared" si="57"/>
        <v>#N/A</v>
      </c>
      <c r="AJ163" s="7" t="str">
        <f t="shared" si="58"/>
        <v xml:space="preserve"> </v>
      </c>
      <c r="AK163" s="6" t="e">
        <f t="shared" si="59"/>
        <v>#N/A</v>
      </c>
      <c r="AL163" s="6"/>
      <c r="AM163" s="6"/>
      <c r="AN163" s="6"/>
      <c r="AO163" s="6"/>
      <c r="AP163" s="6"/>
      <c r="AQ163" s="6"/>
      <c r="AR163" s="6"/>
      <c r="AS163" s="6"/>
      <c r="AT163" s="6">
        <f t="shared" si="60"/>
        <v>0</v>
      </c>
      <c r="AU163" s="6"/>
      <c r="AV163" s="6" t="str">
        <f t="shared" si="50"/>
        <v/>
      </c>
      <c r="AW163" s="6" t="str">
        <f t="shared" si="51"/>
        <v/>
      </c>
      <c r="AX163" s="6" t="str">
        <f t="shared" si="52"/>
        <v/>
      </c>
      <c r="AY163" s="55"/>
      <c r="BE163" s="176" t="s">
        <v>239</v>
      </c>
      <c r="CS163" s="275" t="str">
        <f t="shared" si="53"/>
        <v/>
      </c>
      <c r="CT163" s="356" t="str">
        <f t="shared" si="61"/>
        <v/>
      </c>
    </row>
    <row r="164" spans="1:98" s="1" customFormat="1" ht="13.5" customHeight="1" x14ac:dyDescent="0.2">
      <c r="A164" s="17">
        <v>149</v>
      </c>
      <c r="B164" s="358"/>
      <c r="C164" s="358"/>
      <c r="D164" s="358"/>
      <c r="E164" s="358"/>
      <c r="F164" s="358"/>
      <c r="G164" s="358"/>
      <c r="H164" s="358"/>
      <c r="I164" s="358"/>
      <c r="J164" s="358"/>
      <c r="K164" s="358"/>
      <c r="L164" s="362"/>
      <c r="M164" s="358"/>
      <c r="N164" s="64"/>
      <c r="O164" s="65"/>
      <c r="P164" s="60"/>
      <c r="Q164" s="60"/>
      <c r="R164" s="91"/>
      <c r="S164" s="91"/>
      <c r="T164" s="92"/>
      <c r="U164" s="93"/>
      <c r="V164" s="94"/>
      <c r="W164" s="94"/>
      <c r="X164" s="95"/>
      <c r="Y164" s="24"/>
      <c r="Z164" s="21" t="str">
        <f t="shared" si="44"/>
        <v/>
      </c>
      <c r="AA164" s="6" t="e">
        <f t="shared" si="45"/>
        <v>#N/A</v>
      </c>
      <c r="AB164" s="6" t="e">
        <f t="shared" si="46"/>
        <v>#N/A</v>
      </c>
      <c r="AC164" s="6" t="e">
        <f t="shared" si="47"/>
        <v>#N/A</v>
      </c>
      <c r="AD164" s="6" t="str">
        <f t="shared" si="48"/>
        <v/>
      </c>
      <c r="AE164" s="6">
        <f t="shared" si="49"/>
        <v>1</v>
      </c>
      <c r="AF164" s="6" t="e">
        <f t="shared" si="54"/>
        <v>#N/A</v>
      </c>
      <c r="AG164" s="6" t="e">
        <f t="shared" si="55"/>
        <v>#N/A</v>
      </c>
      <c r="AH164" s="6" t="e">
        <f t="shared" si="56"/>
        <v>#N/A</v>
      </c>
      <c r="AI164" s="6" t="e">
        <f t="shared" si="57"/>
        <v>#N/A</v>
      </c>
      <c r="AJ164" s="7" t="str">
        <f t="shared" si="58"/>
        <v xml:space="preserve"> </v>
      </c>
      <c r="AK164" s="6" t="e">
        <f t="shared" si="59"/>
        <v>#N/A</v>
      </c>
      <c r="AL164" s="6"/>
      <c r="AM164" s="6"/>
      <c r="AN164" s="6"/>
      <c r="AO164" s="6"/>
      <c r="AP164" s="6"/>
      <c r="AQ164" s="6"/>
      <c r="AR164" s="6"/>
      <c r="AS164" s="6"/>
      <c r="AT164" s="6">
        <f t="shared" si="60"/>
        <v>0</v>
      </c>
      <c r="AU164" s="6"/>
      <c r="AV164" s="6" t="str">
        <f t="shared" si="50"/>
        <v/>
      </c>
      <c r="AW164" s="6" t="str">
        <f t="shared" si="51"/>
        <v/>
      </c>
      <c r="AX164" s="6" t="str">
        <f t="shared" si="52"/>
        <v/>
      </c>
      <c r="AY164" s="55"/>
      <c r="BE164" s="176" t="s">
        <v>240</v>
      </c>
      <c r="CS164" s="275" t="str">
        <f t="shared" si="53"/>
        <v/>
      </c>
      <c r="CT164" s="356" t="str">
        <f t="shared" si="61"/>
        <v/>
      </c>
    </row>
    <row r="165" spans="1:98" s="1" customFormat="1" ht="13.5" customHeight="1" x14ac:dyDescent="0.2">
      <c r="A165" s="17">
        <v>150</v>
      </c>
      <c r="B165" s="358"/>
      <c r="C165" s="358"/>
      <c r="D165" s="358"/>
      <c r="E165" s="358"/>
      <c r="F165" s="358"/>
      <c r="G165" s="358"/>
      <c r="H165" s="358"/>
      <c r="I165" s="358"/>
      <c r="J165" s="358"/>
      <c r="K165" s="358"/>
      <c r="L165" s="362"/>
      <c r="M165" s="358"/>
      <c r="N165" s="64"/>
      <c r="O165" s="65"/>
      <c r="P165" s="60"/>
      <c r="Q165" s="60"/>
      <c r="R165" s="91"/>
      <c r="S165" s="91"/>
      <c r="T165" s="92"/>
      <c r="U165" s="93"/>
      <c r="V165" s="94"/>
      <c r="W165" s="94"/>
      <c r="X165" s="95"/>
      <c r="Y165" s="24"/>
      <c r="Z165" s="21" t="str">
        <f t="shared" si="44"/>
        <v/>
      </c>
      <c r="AA165" s="6" t="e">
        <f t="shared" si="45"/>
        <v>#N/A</v>
      </c>
      <c r="AB165" s="6" t="e">
        <f t="shared" si="46"/>
        <v>#N/A</v>
      </c>
      <c r="AC165" s="6" t="e">
        <f t="shared" si="47"/>
        <v>#N/A</v>
      </c>
      <c r="AD165" s="6" t="str">
        <f t="shared" si="48"/>
        <v/>
      </c>
      <c r="AE165" s="6">
        <f t="shared" si="49"/>
        <v>1</v>
      </c>
      <c r="AF165" s="6" t="e">
        <f t="shared" si="54"/>
        <v>#N/A</v>
      </c>
      <c r="AG165" s="6" t="e">
        <f t="shared" si="55"/>
        <v>#N/A</v>
      </c>
      <c r="AH165" s="6" t="e">
        <f t="shared" si="56"/>
        <v>#N/A</v>
      </c>
      <c r="AI165" s="6" t="e">
        <f t="shared" si="57"/>
        <v>#N/A</v>
      </c>
      <c r="AJ165" s="7" t="str">
        <f t="shared" si="58"/>
        <v xml:space="preserve"> </v>
      </c>
      <c r="AK165" s="6" t="e">
        <f t="shared" si="59"/>
        <v>#N/A</v>
      </c>
      <c r="AL165" s="6"/>
      <c r="AM165" s="6"/>
      <c r="AN165" s="6"/>
      <c r="AO165" s="6"/>
      <c r="AP165" s="6"/>
      <c r="AQ165" s="6"/>
      <c r="AR165" s="6"/>
      <c r="AS165" s="6"/>
      <c r="AT165" s="6">
        <f t="shared" si="60"/>
        <v>0</v>
      </c>
      <c r="AU165" s="6"/>
      <c r="AV165" s="6" t="str">
        <f t="shared" si="50"/>
        <v/>
      </c>
      <c r="AW165" s="6" t="str">
        <f t="shared" si="51"/>
        <v/>
      </c>
      <c r="AX165" s="6" t="str">
        <f t="shared" si="52"/>
        <v/>
      </c>
      <c r="AY165" s="55"/>
      <c r="BE165" s="176" t="s">
        <v>241</v>
      </c>
      <c r="CS165" s="275" t="str">
        <f t="shared" si="53"/>
        <v/>
      </c>
      <c r="CT165" s="356" t="str">
        <f t="shared" si="61"/>
        <v/>
      </c>
    </row>
    <row r="166" spans="1:98" s="1" customFormat="1" ht="13.5" customHeight="1" x14ac:dyDescent="0.2">
      <c r="A166" s="17">
        <v>151</v>
      </c>
      <c r="B166" s="358"/>
      <c r="C166" s="358"/>
      <c r="D166" s="358"/>
      <c r="E166" s="358"/>
      <c r="F166" s="358"/>
      <c r="G166" s="358"/>
      <c r="H166" s="358"/>
      <c r="I166" s="358"/>
      <c r="J166" s="358"/>
      <c r="K166" s="358"/>
      <c r="L166" s="362"/>
      <c r="M166" s="358"/>
      <c r="N166" s="64"/>
      <c r="O166" s="65"/>
      <c r="P166" s="60"/>
      <c r="Q166" s="60"/>
      <c r="R166" s="91"/>
      <c r="S166" s="91"/>
      <c r="T166" s="92"/>
      <c r="U166" s="93"/>
      <c r="V166" s="94"/>
      <c r="W166" s="94"/>
      <c r="X166" s="95"/>
      <c r="Y166" s="24"/>
      <c r="Z166" s="21" t="str">
        <f t="shared" si="44"/>
        <v/>
      </c>
      <c r="AA166" s="6" t="e">
        <f t="shared" si="45"/>
        <v>#N/A</v>
      </c>
      <c r="AB166" s="6" t="e">
        <f t="shared" si="46"/>
        <v>#N/A</v>
      </c>
      <c r="AC166" s="6" t="e">
        <f t="shared" si="47"/>
        <v>#N/A</v>
      </c>
      <c r="AD166" s="6" t="str">
        <f t="shared" si="48"/>
        <v/>
      </c>
      <c r="AE166" s="6">
        <f t="shared" si="49"/>
        <v>1</v>
      </c>
      <c r="AF166" s="6" t="e">
        <f t="shared" si="54"/>
        <v>#N/A</v>
      </c>
      <c r="AG166" s="6" t="e">
        <f t="shared" si="55"/>
        <v>#N/A</v>
      </c>
      <c r="AH166" s="6" t="e">
        <f t="shared" si="56"/>
        <v>#N/A</v>
      </c>
      <c r="AI166" s="6" t="e">
        <f t="shared" si="57"/>
        <v>#N/A</v>
      </c>
      <c r="AJ166" s="7" t="str">
        <f t="shared" si="58"/>
        <v xml:space="preserve"> </v>
      </c>
      <c r="AK166" s="6" t="e">
        <f t="shared" si="59"/>
        <v>#N/A</v>
      </c>
      <c r="AL166" s="6"/>
      <c r="AM166" s="6"/>
      <c r="AN166" s="6"/>
      <c r="AO166" s="6"/>
      <c r="AP166" s="6"/>
      <c r="AQ166" s="6"/>
      <c r="AR166" s="6"/>
      <c r="AS166" s="6"/>
      <c r="AT166" s="6">
        <f t="shared" si="60"/>
        <v>0</v>
      </c>
      <c r="AU166" s="6"/>
      <c r="AV166" s="6" t="str">
        <f t="shared" si="50"/>
        <v/>
      </c>
      <c r="AW166" s="6" t="str">
        <f t="shared" si="51"/>
        <v/>
      </c>
      <c r="AX166" s="6" t="str">
        <f t="shared" si="52"/>
        <v/>
      </c>
      <c r="AY166" s="55"/>
      <c r="BE166" s="176" t="s">
        <v>242</v>
      </c>
      <c r="CS166" s="275" t="str">
        <f t="shared" si="53"/>
        <v/>
      </c>
      <c r="CT166" s="356" t="str">
        <f t="shared" si="61"/>
        <v/>
      </c>
    </row>
    <row r="167" spans="1:98" s="1" customFormat="1" ht="13.5" customHeight="1" x14ac:dyDescent="0.2">
      <c r="A167" s="17">
        <v>152</v>
      </c>
      <c r="B167" s="358"/>
      <c r="C167" s="358"/>
      <c r="D167" s="358"/>
      <c r="E167" s="358"/>
      <c r="F167" s="358"/>
      <c r="G167" s="358"/>
      <c r="H167" s="358"/>
      <c r="I167" s="358"/>
      <c r="J167" s="358"/>
      <c r="K167" s="358"/>
      <c r="L167" s="362"/>
      <c r="M167" s="358"/>
      <c r="N167" s="64"/>
      <c r="O167" s="65"/>
      <c r="P167" s="60"/>
      <c r="Q167" s="60"/>
      <c r="R167" s="91"/>
      <c r="S167" s="91"/>
      <c r="T167" s="92"/>
      <c r="U167" s="93"/>
      <c r="V167" s="94"/>
      <c r="W167" s="94"/>
      <c r="X167" s="95"/>
      <c r="Y167" s="24"/>
      <c r="Z167" s="21" t="str">
        <f t="shared" si="44"/>
        <v/>
      </c>
      <c r="AA167" s="6" t="e">
        <f t="shared" si="45"/>
        <v>#N/A</v>
      </c>
      <c r="AB167" s="6" t="e">
        <f t="shared" si="46"/>
        <v>#N/A</v>
      </c>
      <c r="AC167" s="6" t="e">
        <f t="shared" si="47"/>
        <v>#N/A</v>
      </c>
      <c r="AD167" s="6" t="str">
        <f t="shared" si="48"/>
        <v/>
      </c>
      <c r="AE167" s="6">
        <f t="shared" si="49"/>
        <v>1</v>
      </c>
      <c r="AF167" s="6" t="e">
        <f t="shared" si="54"/>
        <v>#N/A</v>
      </c>
      <c r="AG167" s="6" t="e">
        <f t="shared" si="55"/>
        <v>#N/A</v>
      </c>
      <c r="AH167" s="6" t="e">
        <f t="shared" si="56"/>
        <v>#N/A</v>
      </c>
      <c r="AI167" s="6" t="e">
        <f t="shared" si="57"/>
        <v>#N/A</v>
      </c>
      <c r="AJ167" s="7" t="str">
        <f t="shared" si="58"/>
        <v xml:space="preserve"> </v>
      </c>
      <c r="AK167" s="6" t="e">
        <f t="shared" si="59"/>
        <v>#N/A</v>
      </c>
      <c r="AL167" s="6"/>
      <c r="AM167" s="6"/>
      <c r="AN167" s="6"/>
      <c r="AO167" s="6"/>
      <c r="AP167" s="6"/>
      <c r="AQ167" s="6"/>
      <c r="AR167" s="6"/>
      <c r="AS167" s="6"/>
      <c r="AT167" s="6">
        <f t="shared" si="60"/>
        <v>0</v>
      </c>
      <c r="AU167" s="6"/>
      <c r="AV167" s="6" t="str">
        <f t="shared" si="50"/>
        <v/>
      </c>
      <c r="AW167" s="6" t="str">
        <f t="shared" si="51"/>
        <v/>
      </c>
      <c r="AX167" s="6" t="str">
        <f t="shared" si="52"/>
        <v/>
      </c>
      <c r="AY167" s="55"/>
      <c r="BE167" s="176" t="s">
        <v>243</v>
      </c>
      <c r="CS167" s="275" t="str">
        <f t="shared" si="53"/>
        <v/>
      </c>
      <c r="CT167" s="356" t="str">
        <f t="shared" si="61"/>
        <v/>
      </c>
    </row>
    <row r="168" spans="1:98" s="1" customFormat="1" ht="13.5" customHeight="1" x14ac:dyDescent="0.2">
      <c r="A168" s="17">
        <v>153</v>
      </c>
      <c r="B168" s="358"/>
      <c r="C168" s="358"/>
      <c r="D168" s="358"/>
      <c r="E168" s="358"/>
      <c r="F168" s="358"/>
      <c r="G168" s="358"/>
      <c r="H168" s="358"/>
      <c r="I168" s="358"/>
      <c r="J168" s="358"/>
      <c r="K168" s="358"/>
      <c r="L168" s="362"/>
      <c r="M168" s="358"/>
      <c r="N168" s="64"/>
      <c r="O168" s="65"/>
      <c r="P168" s="60"/>
      <c r="Q168" s="60"/>
      <c r="R168" s="91"/>
      <c r="S168" s="91"/>
      <c r="T168" s="92"/>
      <c r="U168" s="93"/>
      <c r="V168" s="94"/>
      <c r="W168" s="94"/>
      <c r="X168" s="95"/>
      <c r="Y168" s="24"/>
      <c r="Z168" s="21" t="str">
        <f t="shared" si="44"/>
        <v/>
      </c>
      <c r="AA168" s="6" t="e">
        <f t="shared" si="45"/>
        <v>#N/A</v>
      </c>
      <c r="AB168" s="6" t="e">
        <f t="shared" si="46"/>
        <v>#N/A</v>
      </c>
      <c r="AC168" s="6" t="e">
        <f t="shared" si="47"/>
        <v>#N/A</v>
      </c>
      <c r="AD168" s="6" t="str">
        <f t="shared" si="48"/>
        <v/>
      </c>
      <c r="AE168" s="6">
        <f t="shared" si="49"/>
        <v>1</v>
      </c>
      <c r="AF168" s="6" t="e">
        <f t="shared" si="54"/>
        <v>#N/A</v>
      </c>
      <c r="AG168" s="6" t="e">
        <f t="shared" si="55"/>
        <v>#N/A</v>
      </c>
      <c r="AH168" s="6" t="e">
        <f t="shared" si="56"/>
        <v>#N/A</v>
      </c>
      <c r="AI168" s="6" t="e">
        <f t="shared" si="57"/>
        <v>#N/A</v>
      </c>
      <c r="AJ168" s="7" t="str">
        <f t="shared" si="58"/>
        <v xml:space="preserve"> </v>
      </c>
      <c r="AK168" s="6" t="e">
        <f t="shared" si="59"/>
        <v>#N/A</v>
      </c>
      <c r="AL168" s="6"/>
      <c r="AM168" s="6"/>
      <c r="AN168" s="6"/>
      <c r="AO168" s="6"/>
      <c r="AP168" s="6"/>
      <c r="AQ168" s="6"/>
      <c r="AR168" s="6"/>
      <c r="AS168" s="6"/>
      <c r="AT168" s="6">
        <f t="shared" si="60"/>
        <v>0</v>
      </c>
      <c r="AU168" s="6"/>
      <c r="AV168" s="6" t="str">
        <f t="shared" si="50"/>
        <v/>
      </c>
      <c r="AW168" s="6" t="str">
        <f t="shared" si="51"/>
        <v/>
      </c>
      <c r="AX168" s="6" t="str">
        <f t="shared" si="52"/>
        <v/>
      </c>
      <c r="AY168" s="55"/>
      <c r="BE168" s="176" t="s">
        <v>169</v>
      </c>
      <c r="CS168" s="275" t="str">
        <f t="shared" si="53"/>
        <v/>
      </c>
      <c r="CT168" s="356" t="str">
        <f t="shared" si="61"/>
        <v/>
      </c>
    </row>
    <row r="169" spans="1:98" s="1" customFormat="1" ht="13.5" customHeight="1" x14ac:dyDescent="0.2">
      <c r="A169" s="17">
        <v>154</v>
      </c>
      <c r="B169" s="358"/>
      <c r="C169" s="358"/>
      <c r="D169" s="358"/>
      <c r="E169" s="358"/>
      <c r="F169" s="358"/>
      <c r="G169" s="358"/>
      <c r="H169" s="358"/>
      <c r="I169" s="358"/>
      <c r="J169" s="358"/>
      <c r="K169" s="358"/>
      <c r="L169" s="362"/>
      <c r="M169" s="358"/>
      <c r="N169" s="64"/>
      <c r="O169" s="65"/>
      <c r="P169" s="60"/>
      <c r="Q169" s="60"/>
      <c r="R169" s="91"/>
      <c r="S169" s="91"/>
      <c r="T169" s="92"/>
      <c r="U169" s="93"/>
      <c r="V169" s="94"/>
      <c r="W169" s="94"/>
      <c r="X169" s="95"/>
      <c r="Y169" s="24"/>
      <c r="Z169" s="21" t="str">
        <f t="shared" si="44"/>
        <v/>
      </c>
      <c r="AA169" s="6" t="e">
        <f t="shared" si="45"/>
        <v>#N/A</v>
      </c>
      <c r="AB169" s="6" t="e">
        <f t="shared" si="46"/>
        <v>#N/A</v>
      </c>
      <c r="AC169" s="6" t="e">
        <f t="shared" si="47"/>
        <v>#N/A</v>
      </c>
      <c r="AD169" s="6" t="str">
        <f t="shared" si="48"/>
        <v/>
      </c>
      <c r="AE169" s="6">
        <f t="shared" si="49"/>
        <v>1</v>
      </c>
      <c r="AF169" s="6" t="e">
        <f t="shared" si="54"/>
        <v>#N/A</v>
      </c>
      <c r="AG169" s="6" t="e">
        <f t="shared" si="55"/>
        <v>#N/A</v>
      </c>
      <c r="AH169" s="6" t="e">
        <f t="shared" si="56"/>
        <v>#N/A</v>
      </c>
      <c r="AI169" s="6" t="e">
        <f t="shared" si="57"/>
        <v>#N/A</v>
      </c>
      <c r="AJ169" s="7" t="str">
        <f t="shared" si="58"/>
        <v xml:space="preserve"> </v>
      </c>
      <c r="AK169" s="6" t="e">
        <f t="shared" si="59"/>
        <v>#N/A</v>
      </c>
      <c r="AL169" s="6"/>
      <c r="AM169" s="6"/>
      <c r="AN169" s="6"/>
      <c r="AO169" s="6"/>
      <c r="AP169" s="6"/>
      <c r="AQ169" s="6"/>
      <c r="AR169" s="6"/>
      <c r="AS169" s="6"/>
      <c r="AT169" s="6">
        <f t="shared" si="60"/>
        <v>0</v>
      </c>
      <c r="AU169" s="6"/>
      <c r="AV169" s="6" t="str">
        <f t="shared" si="50"/>
        <v/>
      </c>
      <c r="AW169" s="6" t="str">
        <f t="shared" si="51"/>
        <v/>
      </c>
      <c r="AX169" s="6" t="str">
        <f t="shared" si="52"/>
        <v/>
      </c>
      <c r="AY169" s="55"/>
      <c r="BE169" s="176" t="s">
        <v>170</v>
      </c>
      <c r="CS169" s="275" t="str">
        <f t="shared" si="53"/>
        <v/>
      </c>
      <c r="CT169" s="356" t="str">
        <f t="shared" si="61"/>
        <v/>
      </c>
    </row>
    <row r="170" spans="1:98" s="1" customFormat="1" ht="13.5" customHeight="1" x14ac:dyDescent="0.2">
      <c r="A170" s="17">
        <v>155</v>
      </c>
      <c r="B170" s="358"/>
      <c r="C170" s="358"/>
      <c r="D170" s="358"/>
      <c r="E170" s="358"/>
      <c r="F170" s="358"/>
      <c r="G170" s="358"/>
      <c r="H170" s="358"/>
      <c r="I170" s="358"/>
      <c r="J170" s="358"/>
      <c r="K170" s="358"/>
      <c r="L170" s="362"/>
      <c r="M170" s="358"/>
      <c r="N170" s="64"/>
      <c r="O170" s="65"/>
      <c r="P170" s="60"/>
      <c r="Q170" s="60"/>
      <c r="R170" s="91"/>
      <c r="S170" s="91"/>
      <c r="T170" s="92"/>
      <c r="U170" s="93"/>
      <c r="V170" s="94"/>
      <c r="W170" s="94"/>
      <c r="X170" s="95"/>
      <c r="Y170" s="24"/>
      <c r="Z170" s="21" t="str">
        <f t="shared" si="44"/>
        <v/>
      </c>
      <c r="AA170" s="6" t="e">
        <f t="shared" si="45"/>
        <v>#N/A</v>
      </c>
      <c r="AB170" s="6" t="e">
        <f t="shared" si="46"/>
        <v>#N/A</v>
      </c>
      <c r="AC170" s="6" t="e">
        <f t="shared" si="47"/>
        <v>#N/A</v>
      </c>
      <c r="AD170" s="6" t="str">
        <f t="shared" si="48"/>
        <v/>
      </c>
      <c r="AE170" s="6">
        <f t="shared" si="49"/>
        <v>1</v>
      </c>
      <c r="AF170" s="6" t="e">
        <f t="shared" si="54"/>
        <v>#N/A</v>
      </c>
      <c r="AG170" s="6" t="e">
        <f t="shared" si="55"/>
        <v>#N/A</v>
      </c>
      <c r="AH170" s="6" t="e">
        <f t="shared" si="56"/>
        <v>#N/A</v>
      </c>
      <c r="AI170" s="6" t="e">
        <f t="shared" si="57"/>
        <v>#N/A</v>
      </c>
      <c r="AJ170" s="7" t="str">
        <f t="shared" si="58"/>
        <v xml:space="preserve"> </v>
      </c>
      <c r="AK170" s="6" t="e">
        <f t="shared" si="59"/>
        <v>#N/A</v>
      </c>
      <c r="AL170" s="6"/>
      <c r="AM170" s="6"/>
      <c r="AN170" s="6"/>
      <c r="AO170" s="6"/>
      <c r="AP170" s="6"/>
      <c r="AQ170" s="6"/>
      <c r="AR170" s="6"/>
      <c r="AS170" s="6"/>
      <c r="AT170" s="6">
        <f t="shared" si="60"/>
        <v>0</v>
      </c>
      <c r="AU170" s="6"/>
      <c r="AV170" s="6" t="str">
        <f t="shared" si="50"/>
        <v/>
      </c>
      <c r="AW170" s="6" t="str">
        <f t="shared" si="51"/>
        <v/>
      </c>
      <c r="AX170" s="6" t="str">
        <f t="shared" si="52"/>
        <v/>
      </c>
      <c r="AY170" s="55"/>
      <c r="BE170" s="176" t="s">
        <v>171</v>
      </c>
      <c r="CS170" s="275" t="str">
        <f t="shared" si="53"/>
        <v/>
      </c>
      <c r="CT170" s="356" t="str">
        <f t="shared" si="61"/>
        <v/>
      </c>
    </row>
    <row r="171" spans="1:98" s="1" customFormat="1" ht="13.5" customHeight="1" x14ac:dyDescent="0.2">
      <c r="A171" s="17">
        <v>156</v>
      </c>
      <c r="B171" s="358"/>
      <c r="C171" s="358"/>
      <c r="D171" s="358"/>
      <c r="E171" s="358"/>
      <c r="F171" s="358"/>
      <c r="G171" s="358"/>
      <c r="H171" s="358"/>
      <c r="I171" s="358"/>
      <c r="J171" s="358"/>
      <c r="K171" s="358"/>
      <c r="L171" s="362"/>
      <c r="M171" s="358"/>
      <c r="N171" s="64"/>
      <c r="O171" s="65"/>
      <c r="P171" s="60"/>
      <c r="Q171" s="60"/>
      <c r="R171" s="91"/>
      <c r="S171" s="91"/>
      <c r="T171" s="92"/>
      <c r="U171" s="93"/>
      <c r="V171" s="94"/>
      <c r="W171" s="94"/>
      <c r="X171" s="95"/>
      <c r="Y171" s="24"/>
      <c r="Z171" s="21" t="str">
        <f t="shared" si="44"/>
        <v/>
      </c>
      <c r="AA171" s="6" t="e">
        <f t="shared" si="45"/>
        <v>#N/A</v>
      </c>
      <c r="AB171" s="6" t="e">
        <f t="shared" si="46"/>
        <v>#N/A</v>
      </c>
      <c r="AC171" s="6" t="e">
        <f t="shared" si="47"/>
        <v>#N/A</v>
      </c>
      <c r="AD171" s="6" t="str">
        <f t="shared" si="48"/>
        <v/>
      </c>
      <c r="AE171" s="6">
        <f t="shared" si="49"/>
        <v>1</v>
      </c>
      <c r="AF171" s="6" t="e">
        <f t="shared" si="54"/>
        <v>#N/A</v>
      </c>
      <c r="AG171" s="6" t="e">
        <f t="shared" si="55"/>
        <v>#N/A</v>
      </c>
      <c r="AH171" s="6" t="e">
        <f t="shared" si="56"/>
        <v>#N/A</v>
      </c>
      <c r="AI171" s="6" t="e">
        <f t="shared" si="57"/>
        <v>#N/A</v>
      </c>
      <c r="AJ171" s="7" t="str">
        <f t="shared" si="58"/>
        <v xml:space="preserve"> </v>
      </c>
      <c r="AK171" s="6" t="e">
        <f t="shared" si="59"/>
        <v>#N/A</v>
      </c>
      <c r="AL171" s="6"/>
      <c r="AM171" s="6"/>
      <c r="AN171" s="6"/>
      <c r="AO171" s="6"/>
      <c r="AP171" s="6"/>
      <c r="AQ171" s="6"/>
      <c r="AR171" s="6"/>
      <c r="AS171" s="6"/>
      <c r="AT171" s="6">
        <f t="shared" si="60"/>
        <v>0</v>
      </c>
      <c r="AU171" s="6"/>
      <c r="AV171" s="6" t="str">
        <f t="shared" si="50"/>
        <v/>
      </c>
      <c r="AW171" s="6" t="str">
        <f t="shared" si="51"/>
        <v/>
      </c>
      <c r="AX171" s="6" t="str">
        <f t="shared" si="52"/>
        <v/>
      </c>
      <c r="AY171" s="55"/>
      <c r="BE171" s="176" t="s">
        <v>1093</v>
      </c>
      <c r="CS171" s="275" t="str">
        <f t="shared" si="53"/>
        <v/>
      </c>
      <c r="CT171" s="356" t="str">
        <f t="shared" si="61"/>
        <v/>
      </c>
    </row>
    <row r="172" spans="1:98" s="1" customFormat="1" ht="13.5" customHeight="1" x14ac:dyDescent="0.2">
      <c r="A172" s="17">
        <v>157</v>
      </c>
      <c r="B172" s="358"/>
      <c r="C172" s="358"/>
      <c r="D172" s="358"/>
      <c r="E172" s="358"/>
      <c r="F172" s="358"/>
      <c r="G172" s="358"/>
      <c r="H172" s="358"/>
      <c r="I172" s="358"/>
      <c r="J172" s="358"/>
      <c r="K172" s="358"/>
      <c r="L172" s="362"/>
      <c r="M172" s="358"/>
      <c r="N172" s="64"/>
      <c r="O172" s="65"/>
      <c r="P172" s="60"/>
      <c r="Q172" s="60"/>
      <c r="R172" s="91"/>
      <c r="S172" s="91"/>
      <c r="T172" s="92"/>
      <c r="U172" s="93"/>
      <c r="V172" s="94"/>
      <c r="W172" s="94"/>
      <c r="X172" s="95"/>
      <c r="Y172" s="24"/>
      <c r="Z172" s="21" t="str">
        <f t="shared" si="44"/>
        <v/>
      </c>
      <c r="AA172" s="6" t="e">
        <f t="shared" si="45"/>
        <v>#N/A</v>
      </c>
      <c r="AB172" s="6" t="e">
        <f t="shared" si="46"/>
        <v>#N/A</v>
      </c>
      <c r="AC172" s="6" t="e">
        <f t="shared" si="47"/>
        <v>#N/A</v>
      </c>
      <c r="AD172" s="6" t="str">
        <f t="shared" si="48"/>
        <v/>
      </c>
      <c r="AE172" s="6">
        <f t="shared" si="49"/>
        <v>1</v>
      </c>
      <c r="AF172" s="6" t="e">
        <f t="shared" si="54"/>
        <v>#N/A</v>
      </c>
      <c r="AG172" s="6" t="e">
        <f t="shared" si="55"/>
        <v>#N/A</v>
      </c>
      <c r="AH172" s="6" t="e">
        <f t="shared" si="56"/>
        <v>#N/A</v>
      </c>
      <c r="AI172" s="6" t="e">
        <f t="shared" si="57"/>
        <v>#N/A</v>
      </c>
      <c r="AJ172" s="7" t="str">
        <f t="shared" si="58"/>
        <v xml:space="preserve"> </v>
      </c>
      <c r="AK172" s="6" t="e">
        <f t="shared" si="59"/>
        <v>#N/A</v>
      </c>
      <c r="AL172" s="6"/>
      <c r="AM172" s="6"/>
      <c r="AN172" s="6"/>
      <c r="AO172" s="6"/>
      <c r="AP172" s="6"/>
      <c r="AQ172" s="6"/>
      <c r="AR172" s="6"/>
      <c r="AS172" s="6"/>
      <c r="AT172" s="6">
        <f t="shared" si="60"/>
        <v>0</v>
      </c>
      <c r="AU172" s="6"/>
      <c r="AV172" s="6" t="str">
        <f t="shared" si="50"/>
        <v/>
      </c>
      <c r="AW172" s="6" t="str">
        <f t="shared" si="51"/>
        <v/>
      </c>
      <c r="AX172" s="6" t="str">
        <f t="shared" si="52"/>
        <v/>
      </c>
      <c r="AY172" s="55"/>
      <c r="BE172" s="176" t="s">
        <v>244</v>
      </c>
      <c r="CS172" s="275" t="str">
        <f t="shared" si="53"/>
        <v/>
      </c>
      <c r="CT172" s="356" t="str">
        <f t="shared" si="61"/>
        <v/>
      </c>
    </row>
    <row r="173" spans="1:98" s="1" customFormat="1" ht="13.5" customHeight="1" x14ac:dyDescent="0.2">
      <c r="A173" s="17">
        <v>158</v>
      </c>
      <c r="B173" s="358"/>
      <c r="C173" s="358"/>
      <c r="D173" s="358"/>
      <c r="E173" s="358"/>
      <c r="F173" s="358"/>
      <c r="G173" s="358"/>
      <c r="H173" s="358"/>
      <c r="I173" s="358"/>
      <c r="J173" s="358"/>
      <c r="K173" s="358"/>
      <c r="L173" s="362"/>
      <c r="M173" s="358"/>
      <c r="N173" s="64"/>
      <c r="O173" s="65"/>
      <c r="P173" s="60"/>
      <c r="Q173" s="60"/>
      <c r="R173" s="91"/>
      <c r="S173" s="91"/>
      <c r="T173" s="92"/>
      <c r="U173" s="93"/>
      <c r="V173" s="94"/>
      <c r="W173" s="94"/>
      <c r="X173" s="95"/>
      <c r="Y173" s="24"/>
      <c r="Z173" s="21" t="str">
        <f t="shared" si="44"/>
        <v/>
      </c>
      <c r="AA173" s="6" t="e">
        <f t="shared" si="45"/>
        <v>#N/A</v>
      </c>
      <c r="AB173" s="6" t="e">
        <f t="shared" si="46"/>
        <v>#N/A</v>
      </c>
      <c r="AC173" s="6" t="e">
        <f t="shared" si="47"/>
        <v>#N/A</v>
      </c>
      <c r="AD173" s="6" t="str">
        <f t="shared" si="48"/>
        <v/>
      </c>
      <c r="AE173" s="6">
        <f t="shared" si="49"/>
        <v>1</v>
      </c>
      <c r="AF173" s="6" t="e">
        <f t="shared" si="54"/>
        <v>#N/A</v>
      </c>
      <c r="AG173" s="6" t="e">
        <f t="shared" si="55"/>
        <v>#N/A</v>
      </c>
      <c r="AH173" s="6" t="e">
        <f t="shared" si="56"/>
        <v>#N/A</v>
      </c>
      <c r="AI173" s="6" t="e">
        <f t="shared" si="57"/>
        <v>#N/A</v>
      </c>
      <c r="AJ173" s="7" t="str">
        <f t="shared" si="58"/>
        <v xml:space="preserve"> </v>
      </c>
      <c r="AK173" s="6" t="e">
        <f t="shared" si="59"/>
        <v>#N/A</v>
      </c>
      <c r="AL173" s="6"/>
      <c r="AM173" s="6"/>
      <c r="AN173" s="6"/>
      <c r="AO173" s="6"/>
      <c r="AP173" s="6"/>
      <c r="AQ173" s="6"/>
      <c r="AR173" s="6"/>
      <c r="AS173" s="6"/>
      <c r="AT173" s="6">
        <f t="shared" si="60"/>
        <v>0</v>
      </c>
      <c r="AU173" s="6"/>
      <c r="AV173" s="6" t="str">
        <f t="shared" si="50"/>
        <v/>
      </c>
      <c r="AW173" s="6" t="str">
        <f t="shared" si="51"/>
        <v/>
      </c>
      <c r="AX173" s="6" t="str">
        <f t="shared" si="52"/>
        <v/>
      </c>
      <c r="AY173" s="55"/>
      <c r="BE173" s="176" t="s">
        <v>245</v>
      </c>
      <c r="CS173" s="275" t="str">
        <f t="shared" si="53"/>
        <v/>
      </c>
      <c r="CT173" s="356" t="str">
        <f t="shared" si="61"/>
        <v/>
      </c>
    </row>
    <row r="174" spans="1:98" s="1" customFormat="1" ht="13.5" customHeight="1" x14ac:dyDescent="0.2">
      <c r="A174" s="17">
        <v>159</v>
      </c>
      <c r="B174" s="358"/>
      <c r="C174" s="358"/>
      <c r="D174" s="358"/>
      <c r="E174" s="358"/>
      <c r="F174" s="358"/>
      <c r="G174" s="358"/>
      <c r="H174" s="358"/>
      <c r="I174" s="358"/>
      <c r="J174" s="358"/>
      <c r="K174" s="358"/>
      <c r="L174" s="362"/>
      <c r="M174" s="358"/>
      <c r="N174" s="64"/>
      <c r="O174" s="65"/>
      <c r="P174" s="60"/>
      <c r="Q174" s="60"/>
      <c r="R174" s="91"/>
      <c r="S174" s="91"/>
      <c r="T174" s="92"/>
      <c r="U174" s="93"/>
      <c r="V174" s="94"/>
      <c r="W174" s="94"/>
      <c r="X174" s="95"/>
      <c r="Y174" s="24"/>
      <c r="Z174" s="21" t="str">
        <f t="shared" si="44"/>
        <v/>
      </c>
      <c r="AA174" s="6" t="e">
        <f t="shared" si="45"/>
        <v>#N/A</v>
      </c>
      <c r="AB174" s="6" t="e">
        <f t="shared" si="46"/>
        <v>#N/A</v>
      </c>
      <c r="AC174" s="6" t="e">
        <f t="shared" si="47"/>
        <v>#N/A</v>
      </c>
      <c r="AD174" s="6" t="str">
        <f t="shared" si="48"/>
        <v/>
      </c>
      <c r="AE174" s="6">
        <f t="shared" si="49"/>
        <v>1</v>
      </c>
      <c r="AF174" s="6" t="e">
        <f t="shared" si="54"/>
        <v>#N/A</v>
      </c>
      <c r="AG174" s="6" t="e">
        <f t="shared" si="55"/>
        <v>#N/A</v>
      </c>
      <c r="AH174" s="6" t="e">
        <f t="shared" si="56"/>
        <v>#N/A</v>
      </c>
      <c r="AI174" s="6" t="e">
        <f t="shared" si="57"/>
        <v>#N/A</v>
      </c>
      <c r="AJ174" s="7" t="str">
        <f t="shared" si="58"/>
        <v xml:space="preserve"> </v>
      </c>
      <c r="AK174" s="6" t="e">
        <f t="shared" si="59"/>
        <v>#N/A</v>
      </c>
      <c r="AL174" s="6"/>
      <c r="AM174" s="6"/>
      <c r="AN174" s="6"/>
      <c r="AO174" s="6"/>
      <c r="AP174" s="6"/>
      <c r="AQ174" s="6"/>
      <c r="AR174" s="6"/>
      <c r="AS174" s="6"/>
      <c r="AT174" s="6">
        <f t="shared" si="60"/>
        <v>0</v>
      </c>
      <c r="AU174" s="6"/>
      <c r="AV174" s="6" t="str">
        <f t="shared" si="50"/>
        <v/>
      </c>
      <c r="AW174" s="6" t="str">
        <f t="shared" si="51"/>
        <v/>
      </c>
      <c r="AX174" s="6" t="str">
        <f t="shared" si="52"/>
        <v/>
      </c>
      <c r="AY174" s="55"/>
      <c r="BE174" s="176" t="s">
        <v>246</v>
      </c>
      <c r="CS174" s="275" t="str">
        <f t="shared" si="53"/>
        <v/>
      </c>
      <c r="CT174" s="356" t="str">
        <f t="shared" si="61"/>
        <v/>
      </c>
    </row>
    <row r="175" spans="1:98" s="1" customFormat="1" ht="13.5" customHeight="1" x14ac:dyDescent="0.2">
      <c r="A175" s="17">
        <v>160</v>
      </c>
      <c r="B175" s="358"/>
      <c r="C175" s="358"/>
      <c r="D175" s="358"/>
      <c r="E175" s="358"/>
      <c r="F175" s="358"/>
      <c r="G175" s="358"/>
      <c r="H175" s="358"/>
      <c r="I175" s="358"/>
      <c r="J175" s="358"/>
      <c r="K175" s="358"/>
      <c r="L175" s="362"/>
      <c r="M175" s="358"/>
      <c r="N175" s="64"/>
      <c r="O175" s="65"/>
      <c r="P175" s="60"/>
      <c r="Q175" s="60"/>
      <c r="R175" s="91"/>
      <c r="S175" s="91"/>
      <c r="T175" s="92"/>
      <c r="U175" s="93"/>
      <c r="V175" s="94"/>
      <c r="W175" s="94"/>
      <c r="X175" s="95"/>
      <c r="Y175" s="24"/>
      <c r="Z175" s="21" t="str">
        <f t="shared" si="44"/>
        <v/>
      </c>
      <c r="AA175" s="6" t="e">
        <f t="shared" si="45"/>
        <v>#N/A</v>
      </c>
      <c r="AB175" s="6" t="e">
        <f t="shared" si="46"/>
        <v>#N/A</v>
      </c>
      <c r="AC175" s="6" t="e">
        <f t="shared" si="47"/>
        <v>#N/A</v>
      </c>
      <c r="AD175" s="6" t="str">
        <f t="shared" si="48"/>
        <v/>
      </c>
      <c r="AE175" s="6">
        <f t="shared" si="49"/>
        <v>1</v>
      </c>
      <c r="AF175" s="6" t="e">
        <f t="shared" si="54"/>
        <v>#N/A</v>
      </c>
      <c r="AG175" s="6" t="e">
        <f t="shared" si="55"/>
        <v>#N/A</v>
      </c>
      <c r="AH175" s="6" t="e">
        <f t="shared" si="56"/>
        <v>#N/A</v>
      </c>
      <c r="AI175" s="6" t="e">
        <f t="shared" si="57"/>
        <v>#N/A</v>
      </c>
      <c r="AJ175" s="7" t="str">
        <f t="shared" si="58"/>
        <v xml:space="preserve"> </v>
      </c>
      <c r="AK175" s="6" t="e">
        <f t="shared" si="59"/>
        <v>#N/A</v>
      </c>
      <c r="AL175" s="6"/>
      <c r="AM175" s="6"/>
      <c r="AN175" s="6"/>
      <c r="AO175" s="6"/>
      <c r="AP175" s="6"/>
      <c r="AQ175" s="6"/>
      <c r="AR175" s="6"/>
      <c r="AS175" s="6"/>
      <c r="AT175" s="6">
        <f t="shared" si="60"/>
        <v>0</v>
      </c>
      <c r="AU175" s="6"/>
      <c r="AV175" s="6" t="str">
        <f t="shared" si="50"/>
        <v/>
      </c>
      <c r="AW175" s="6" t="str">
        <f t="shared" si="51"/>
        <v/>
      </c>
      <c r="AX175" s="6" t="str">
        <f t="shared" si="52"/>
        <v/>
      </c>
      <c r="AY175" s="55"/>
      <c r="BE175" s="176" t="s">
        <v>247</v>
      </c>
      <c r="CS175" s="275" t="str">
        <f t="shared" si="53"/>
        <v/>
      </c>
      <c r="CT175" s="356" t="str">
        <f t="shared" si="61"/>
        <v/>
      </c>
    </row>
    <row r="176" spans="1:98" s="1" customFormat="1" ht="13.5" customHeight="1" x14ac:dyDescent="0.2">
      <c r="A176" s="17">
        <v>161</v>
      </c>
      <c r="B176" s="358"/>
      <c r="C176" s="358"/>
      <c r="D176" s="358"/>
      <c r="E176" s="358"/>
      <c r="F176" s="358"/>
      <c r="G176" s="358"/>
      <c r="H176" s="358"/>
      <c r="I176" s="358"/>
      <c r="J176" s="358"/>
      <c r="K176" s="358"/>
      <c r="L176" s="362"/>
      <c r="M176" s="358"/>
      <c r="N176" s="64"/>
      <c r="O176" s="65"/>
      <c r="P176" s="60"/>
      <c r="Q176" s="60"/>
      <c r="R176" s="91"/>
      <c r="S176" s="91"/>
      <c r="T176" s="92"/>
      <c r="U176" s="93"/>
      <c r="V176" s="94"/>
      <c r="W176" s="94"/>
      <c r="X176" s="95"/>
      <c r="Y176" s="24"/>
      <c r="Z176" s="21" t="str">
        <f t="shared" si="44"/>
        <v/>
      </c>
      <c r="AA176" s="6" t="e">
        <f t="shared" si="45"/>
        <v>#N/A</v>
      </c>
      <c r="AB176" s="6" t="e">
        <f t="shared" si="46"/>
        <v>#N/A</v>
      </c>
      <c r="AC176" s="6" t="e">
        <f t="shared" si="47"/>
        <v>#N/A</v>
      </c>
      <c r="AD176" s="6" t="str">
        <f t="shared" si="48"/>
        <v/>
      </c>
      <c r="AE176" s="6">
        <f t="shared" si="49"/>
        <v>1</v>
      </c>
      <c r="AF176" s="6" t="e">
        <f t="shared" si="54"/>
        <v>#N/A</v>
      </c>
      <c r="AG176" s="6" t="e">
        <f t="shared" si="55"/>
        <v>#N/A</v>
      </c>
      <c r="AH176" s="6" t="e">
        <f t="shared" si="56"/>
        <v>#N/A</v>
      </c>
      <c r="AI176" s="6" t="e">
        <f t="shared" si="57"/>
        <v>#N/A</v>
      </c>
      <c r="AJ176" s="7" t="str">
        <f t="shared" si="58"/>
        <v xml:space="preserve"> </v>
      </c>
      <c r="AK176" s="6" t="e">
        <f t="shared" si="59"/>
        <v>#N/A</v>
      </c>
      <c r="AL176" s="6"/>
      <c r="AM176" s="6"/>
      <c r="AN176" s="6"/>
      <c r="AO176" s="6"/>
      <c r="AP176" s="6"/>
      <c r="AQ176" s="6"/>
      <c r="AR176" s="6"/>
      <c r="AS176" s="6"/>
      <c r="AT176" s="6">
        <f t="shared" si="60"/>
        <v>0</v>
      </c>
      <c r="AU176" s="6"/>
      <c r="AV176" s="6" t="str">
        <f t="shared" si="50"/>
        <v/>
      </c>
      <c r="AW176" s="6" t="str">
        <f t="shared" si="51"/>
        <v/>
      </c>
      <c r="AX176" s="6" t="str">
        <f t="shared" si="52"/>
        <v/>
      </c>
      <c r="AY176" s="55"/>
      <c r="BE176" s="176" t="s">
        <v>248</v>
      </c>
      <c r="CS176" s="275" t="str">
        <f t="shared" ref="CS176:CS207" si="62">IFERROR(VLOOKUP(AI176,$CQ$17:$CR$33,2,0),"")</f>
        <v/>
      </c>
      <c r="CT176" s="356" t="str">
        <f t="shared" si="61"/>
        <v/>
      </c>
    </row>
    <row r="177" spans="1:98" s="1" customFormat="1" ht="13.5" customHeight="1" x14ac:dyDescent="0.2">
      <c r="A177" s="17">
        <v>162</v>
      </c>
      <c r="B177" s="358"/>
      <c r="C177" s="358"/>
      <c r="D177" s="358"/>
      <c r="E177" s="358"/>
      <c r="F177" s="358"/>
      <c r="G177" s="358"/>
      <c r="H177" s="358"/>
      <c r="I177" s="358"/>
      <c r="J177" s="358"/>
      <c r="K177" s="358"/>
      <c r="L177" s="362"/>
      <c r="M177" s="358"/>
      <c r="N177" s="64"/>
      <c r="O177" s="65"/>
      <c r="P177" s="60"/>
      <c r="Q177" s="60"/>
      <c r="R177" s="91"/>
      <c r="S177" s="91"/>
      <c r="T177" s="92"/>
      <c r="U177" s="93"/>
      <c r="V177" s="94"/>
      <c r="W177" s="94"/>
      <c r="X177" s="95"/>
      <c r="Y177" s="24"/>
      <c r="Z177" s="21" t="str">
        <f t="shared" si="44"/>
        <v/>
      </c>
      <c r="AA177" s="6" t="e">
        <f t="shared" si="45"/>
        <v>#N/A</v>
      </c>
      <c r="AB177" s="6" t="e">
        <f t="shared" si="46"/>
        <v>#N/A</v>
      </c>
      <c r="AC177" s="6" t="e">
        <f t="shared" si="47"/>
        <v>#N/A</v>
      </c>
      <c r="AD177" s="6" t="str">
        <f t="shared" si="48"/>
        <v/>
      </c>
      <c r="AE177" s="6">
        <f t="shared" si="49"/>
        <v>1</v>
      </c>
      <c r="AF177" s="6" t="e">
        <f t="shared" si="54"/>
        <v>#N/A</v>
      </c>
      <c r="AG177" s="6" t="e">
        <f t="shared" si="55"/>
        <v>#N/A</v>
      </c>
      <c r="AH177" s="6" t="e">
        <f t="shared" si="56"/>
        <v>#N/A</v>
      </c>
      <c r="AI177" s="6" t="e">
        <f t="shared" si="57"/>
        <v>#N/A</v>
      </c>
      <c r="AJ177" s="7" t="str">
        <f t="shared" si="58"/>
        <v xml:space="preserve"> </v>
      </c>
      <c r="AK177" s="6" t="e">
        <f t="shared" si="59"/>
        <v>#N/A</v>
      </c>
      <c r="AL177" s="6"/>
      <c r="AM177" s="6"/>
      <c r="AN177" s="6"/>
      <c r="AO177" s="6"/>
      <c r="AP177" s="6"/>
      <c r="AQ177" s="6"/>
      <c r="AR177" s="6"/>
      <c r="AS177" s="6"/>
      <c r="AT177" s="6">
        <f t="shared" si="60"/>
        <v>0</v>
      </c>
      <c r="AU177" s="6"/>
      <c r="AV177" s="6" t="str">
        <f t="shared" si="50"/>
        <v/>
      </c>
      <c r="AW177" s="6" t="str">
        <f t="shared" si="51"/>
        <v/>
      </c>
      <c r="AX177" s="6" t="str">
        <f t="shared" si="52"/>
        <v/>
      </c>
      <c r="AY177" s="55"/>
      <c r="BE177" s="176" t="s">
        <v>249</v>
      </c>
      <c r="CS177" s="275" t="str">
        <f t="shared" si="62"/>
        <v/>
      </c>
      <c r="CT177" s="356" t="str">
        <f t="shared" si="61"/>
        <v/>
      </c>
    </row>
    <row r="178" spans="1:98" s="1" customFormat="1" ht="13.5" customHeight="1" x14ac:dyDescent="0.2">
      <c r="A178" s="17">
        <v>163</v>
      </c>
      <c r="B178" s="358"/>
      <c r="C178" s="358"/>
      <c r="D178" s="358"/>
      <c r="E178" s="358"/>
      <c r="F178" s="358"/>
      <c r="G178" s="358"/>
      <c r="H178" s="358"/>
      <c r="I178" s="358"/>
      <c r="J178" s="358"/>
      <c r="K178" s="358"/>
      <c r="L178" s="362"/>
      <c r="M178" s="358"/>
      <c r="N178" s="64"/>
      <c r="O178" s="65"/>
      <c r="P178" s="60"/>
      <c r="Q178" s="60"/>
      <c r="R178" s="91"/>
      <c r="S178" s="91"/>
      <c r="T178" s="92"/>
      <c r="U178" s="93"/>
      <c r="V178" s="94"/>
      <c r="W178" s="94"/>
      <c r="X178" s="95"/>
      <c r="Y178" s="24"/>
      <c r="Z178" s="21" t="str">
        <f t="shared" si="44"/>
        <v/>
      </c>
      <c r="AA178" s="6" t="e">
        <f t="shared" si="45"/>
        <v>#N/A</v>
      </c>
      <c r="AB178" s="6" t="e">
        <f t="shared" si="46"/>
        <v>#N/A</v>
      </c>
      <c r="AC178" s="6" t="e">
        <f t="shared" si="47"/>
        <v>#N/A</v>
      </c>
      <c r="AD178" s="6" t="str">
        <f t="shared" si="48"/>
        <v/>
      </c>
      <c r="AE178" s="6">
        <f t="shared" si="49"/>
        <v>1</v>
      </c>
      <c r="AF178" s="6" t="e">
        <f t="shared" si="54"/>
        <v>#N/A</v>
      </c>
      <c r="AG178" s="6" t="e">
        <f t="shared" si="55"/>
        <v>#N/A</v>
      </c>
      <c r="AH178" s="6" t="e">
        <f t="shared" si="56"/>
        <v>#N/A</v>
      </c>
      <c r="AI178" s="6" t="e">
        <f t="shared" si="57"/>
        <v>#N/A</v>
      </c>
      <c r="AJ178" s="7" t="str">
        <f t="shared" si="58"/>
        <v xml:space="preserve"> </v>
      </c>
      <c r="AK178" s="6" t="e">
        <f t="shared" si="59"/>
        <v>#N/A</v>
      </c>
      <c r="AL178" s="6"/>
      <c r="AM178" s="6"/>
      <c r="AN178" s="6"/>
      <c r="AO178" s="6"/>
      <c r="AP178" s="6"/>
      <c r="AQ178" s="6"/>
      <c r="AR178" s="6"/>
      <c r="AS178" s="6"/>
      <c r="AT178" s="6">
        <f t="shared" si="60"/>
        <v>0</v>
      </c>
      <c r="AU178" s="6"/>
      <c r="AV178" s="6" t="str">
        <f t="shared" si="50"/>
        <v/>
      </c>
      <c r="AW178" s="6" t="str">
        <f t="shared" si="51"/>
        <v/>
      </c>
      <c r="AX178" s="6" t="str">
        <f t="shared" si="52"/>
        <v/>
      </c>
      <c r="AY178" s="55"/>
      <c r="BE178" s="176" t="s">
        <v>250</v>
      </c>
      <c r="CS178" s="275" t="str">
        <f t="shared" si="62"/>
        <v/>
      </c>
      <c r="CT178" s="356" t="str">
        <f t="shared" si="61"/>
        <v/>
      </c>
    </row>
    <row r="179" spans="1:98" s="1" customFormat="1" ht="13.5" customHeight="1" x14ac:dyDescent="0.2">
      <c r="A179" s="17">
        <v>164</v>
      </c>
      <c r="B179" s="358"/>
      <c r="C179" s="358"/>
      <c r="D179" s="358"/>
      <c r="E179" s="358"/>
      <c r="F179" s="358"/>
      <c r="G179" s="358"/>
      <c r="H179" s="358"/>
      <c r="I179" s="358"/>
      <c r="J179" s="358"/>
      <c r="K179" s="358"/>
      <c r="L179" s="362"/>
      <c r="M179" s="358"/>
      <c r="N179" s="64"/>
      <c r="O179" s="65"/>
      <c r="P179" s="60"/>
      <c r="Q179" s="60"/>
      <c r="R179" s="91"/>
      <c r="S179" s="91"/>
      <c r="T179" s="92"/>
      <c r="U179" s="93"/>
      <c r="V179" s="94"/>
      <c r="W179" s="94"/>
      <c r="X179" s="95"/>
      <c r="Y179" s="24"/>
      <c r="Z179" s="21" t="str">
        <f t="shared" si="44"/>
        <v/>
      </c>
      <c r="AA179" s="6" t="e">
        <f t="shared" si="45"/>
        <v>#N/A</v>
      </c>
      <c r="AB179" s="6" t="e">
        <f t="shared" si="46"/>
        <v>#N/A</v>
      </c>
      <c r="AC179" s="6" t="e">
        <f t="shared" si="47"/>
        <v>#N/A</v>
      </c>
      <c r="AD179" s="6" t="str">
        <f t="shared" si="48"/>
        <v/>
      </c>
      <c r="AE179" s="6">
        <f t="shared" si="49"/>
        <v>1</v>
      </c>
      <c r="AF179" s="6" t="e">
        <f t="shared" si="54"/>
        <v>#N/A</v>
      </c>
      <c r="AG179" s="6" t="e">
        <f t="shared" si="55"/>
        <v>#N/A</v>
      </c>
      <c r="AH179" s="6" t="e">
        <f t="shared" si="56"/>
        <v>#N/A</v>
      </c>
      <c r="AI179" s="6" t="e">
        <f t="shared" si="57"/>
        <v>#N/A</v>
      </c>
      <c r="AJ179" s="7" t="str">
        <f t="shared" si="58"/>
        <v xml:space="preserve"> </v>
      </c>
      <c r="AK179" s="6" t="e">
        <f t="shared" si="59"/>
        <v>#N/A</v>
      </c>
      <c r="AL179" s="6"/>
      <c r="AM179" s="6"/>
      <c r="AN179" s="6"/>
      <c r="AO179" s="6"/>
      <c r="AP179" s="6"/>
      <c r="AQ179" s="6"/>
      <c r="AR179" s="6"/>
      <c r="AS179" s="6"/>
      <c r="AT179" s="6">
        <f t="shared" si="60"/>
        <v>0</v>
      </c>
      <c r="AU179" s="6"/>
      <c r="AV179" s="6" t="str">
        <f t="shared" si="50"/>
        <v/>
      </c>
      <c r="AW179" s="6" t="str">
        <f t="shared" si="51"/>
        <v/>
      </c>
      <c r="AX179" s="6" t="str">
        <f t="shared" si="52"/>
        <v/>
      </c>
      <c r="AY179" s="55"/>
      <c r="BE179" s="176" t="s">
        <v>251</v>
      </c>
      <c r="CS179" s="275" t="str">
        <f t="shared" si="62"/>
        <v/>
      </c>
      <c r="CT179" s="356" t="str">
        <f t="shared" si="61"/>
        <v/>
      </c>
    </row>
    <row r="180" spans="1:98" s="1" customFormat="1" ht="13.5" customHeight="1" x14ac:dyDescent="0.2">
      <c r="A180" s="17">
        <v>165</v>
      </c>
      <c r="B180" s="358"/>
      <c r="C180" s="358"/>
      <c r="D180" s="358"/>
      <c r="E180" s="358"/>
      <c r="F180" s="358"/>
      <c r="G180" s="358"/>
      <c r="H180" s="358"/>
      <c r="I180" s="358"/>
      <c r="J180" s="358"/>
      <c r="K180" s="358"/>
      <c r="L180" s="362"/>
      <c r="M180" s="358"/>
      <c r="N180" s="64"/>
      <c r="O180" s="65"/>
      <c r="P180" s="60"/>
      <c r="Q180" s="60"/>
      <c r="R180" s="91"/>
      <c r="S180" s="91"/>
      <c r="T180" s="92"/>
      <c r="U180" s="93"/>
      <c r="V180" s="94"/>
      <c r="W180" s="94"/>
      <c r="X180" s="95"/>
      <c r="Y180" s="24"/>
      <c r="Z180" s="21" t="str">
        <f t="shared" si="44"/>
        <v/>
      </c>
      <c r="AA180" s="6" t="e">
        <f t="shared" si="45"/>
        <v>#N/A</v>
      </c>
      <c r="AB180" s="6" t="e">
        <f t="shared" si="46"/>
        <v>#N/A</v>
      </c>
      <c r="AC180" s="6" t="e">
        <f t="shared" si="47"/>
        <v>#N/A</v>
      </c>
      <c r="AD180" s="6" t="str">
        <f t="shared" si="48"/>
        <v/>
      </c>
      <c r="AE180" s="6">
        <f t="shared" si="49"/>
        <v>1</v>
      </c>
      <c r="AF180" s="6" t="e">
        <f t="shared" si="54"/>
        <v>#N/A</v>
      </c>
      <c r="AG180" s="6" t="e">
        <f t="shared" si="55"/>
        <v>#N/A</v>
      </c>
      <c r="AH180" s="6" t="e">
        <f t="shared" si="56"/>
        <v>#N/A</v>
      </c>
      <c r="AI180" s="6" t="e">
        <f t="shared" si="57"/>
        <v>#N/A</v>
      </c>
      <c r="AJ180" s="7" t="str">
        <f t="shared" si="58"/>
        <v xml:space="preserve"> </v>
      </c>
      <c r="AK180" s="6" t="e">
        <f t="shared" si="59"/>
        <v>#N/A</v>
      </c>
      <c r="AL180" s="6"/>
      <c r="AM180" s="6"/>
      <c r="AN180" s="6"/>
      <c r="AO180" s="6"/>
      <c r="AP180" s="6"/>
      <c r="AQ180" s="6"/>
      <c r="AR180" s="6"/>
      <c r="AS180" s="6"/>
      <c r="AT180" s="6">
        <f t="shared" si="60"/>
        <v>0</v>
      </c>
      <c r="AU180" s="6"/>
      <c r="AV180" s="6" t="str">
        <f t="shared" si="50"/>
        <v/>
      </c>
      <c r="AW180" s="6" t="str">
        <f t="shared" si="51"/>
        <v/>
      </c>
      <c r="AX180" s="6" t="str">
        <f t="shared" si="52"/>
        <v/>
      </c>
      <c r="AY180" s="55"/>
      <c r="BE180" s="176" t="s">
        <v>252</v>
      </c>
      <c r="CS180" s="275" t="str">
        <f t="shared" si="62"/>
        <v/>
      </c>
      <c r="CT180" s="356" t="str">
        <f t="shared" si="61"/>
        <v/>
      </c>
    </row>
    <row r="181" spans="1:98" s="1" customFormat="1" ht="13.5" customHeight="1" x14ac:dyDescent="0.2">
      <c r="A181" s="17">
        <v>166</v>
      </c>
      <c r="B181" s="358"/>
      <c r="C181" s="358"/>
      <c r="D181" s="358"/>
      <c r="E181" s="358"/>
      <c r="F181" s="358"/>
      <c r="G181" s="358"/>
      <c r="H181" s="358"/>
      <c r="I181" s="358"/>
      <c r="J181" s="358"/>
      <c r="K181" s="358"/>
      <c r="L181" s="362"/>
      <c r="M181" s="358"/>
      <c r="N181" s="64"/>
      <c r="O181" s="65"/>
      <c r="P181" s="60"/>
      <c r="Q181" s="60"/>
      <c r="R181" s="91"/>
      <c r="S181" s="91"/>
      <c r="T181" s="92"/>
      <c r="U181" s="93"/>
      <c r="V181" s="94"/>
      <c r="W181" s="94"/>
      <c r="X181" s="95"/>
      <c r="Y181" s="24"/>
      <c r="Z181" s="21" t="str">
        <f t="shared" si="44"/>
        <v/>
      </c>
      <c r="AA181" s="6" t="e">
        <f t="shared" si="45"/>
        <v>#N/A</v>
      </c>
      <c r="AB181" s="6" t="e">
        <f t="shared" si="46"/>
        <v>#N/A</v>
      </c>
      <c r="AC181" s="6" t="e">
        <f t="shared" si="47"/>
        <v>#N/A</v>
      </c>
      <c r="AD181" s="6" t="str">
        <f t="shared" si="48"/>
        <v/>
      </c>
      <c r="AE181" s="6">
        <f t="shared" si="49"/>
        <v>1</v>
      </c>
      <c r="AF181" s="6" t="e">
        <f t="shared" si="54"/>
        <v>#N/A</v>
      </c>
      <c r="AG181" s="6" t="e">
        <f t="shared" si="55"/>
        <v>#N/A</v>
      </c>
      <c r="AH181" s="6" t="e">
        <f t="shared" si="56"/>
        <v>#N/A</v>
      </c>
      <c r="AI181" s="6" t="e">
        <f t="shared" si="57"/>
        <v>#N/A</v>
      </c>
      <c r="AJ181" s="7" t="str">
        <f t="shared" si="58"/>
        <v xml:space="preserve"> </v>
      </c>
      <c r="AK181" s="6" t="e">
        <f t="shared" si="59"/>
        <v>#N/A</v>
      </c>
      <c r="AL181" s="6"/>
      <c r="AM181" s="6"/>
      <c r="AN181" s="6"/>
      <c r="AO181" s="6"/>
      <c r="AP181" s="6"/>
      <c r="AQ181" s="6"/>
      <c r="AR181" s="6"/>
      <c r="AS181" s="6"/>
      <c r="AT181" s="6">
        <f t="shared" si="60"/>
        <v>0</v>
      </c>
      <c r="AU181" s="6"/>
      <c r="AV181" s="6" t="str">
        <f t="shared" si="50"/>
        <v/>
      </c>
      <c r="AW181" s="6" t="str">
        <f t="shared" si="51"/>
        <v/>
      </c>
      <c r="AX181" s="6" t="str">
        <f t="shared" si="52"/>
        <v/>
      </c>
      <c r="AY181" s="55"/>
      <c r="BE181" s="176" t="s">
        <v>253</v>
      </c>
      <c r="CS181" s="275" t="str">
        <f t="shared" si="62"/>
        <v/>
      </c>
      <c r="CT181" s="356" t="str">
        <f t="shared" si="61"/>
        <v/>
      </c>
    </row>
    <row r="182" spans="1:98" s="1" customFormat="1" ht="13.5" customHeight="1" x14ac:dyDescent="0.2">
      <c r="A182" s="17">
        <v>167</v>
      </c>
      <c r="B182" s="358"/>
      <c r="C182" s="358"/>
      <c r="D182" s="358"/>
      <c r="E182" s="358"/>
      <c r="F182" s="358"/>
      <c r="G182" s="358"/>
      <c r="H182" s="358"/>
      <c r="I182" s="358"/>
      <c r="J182" s="358"/>
      <c r="K182" s="358"/>
      <c r="L182" s="362"/>
      <c r="M182" s="358"/>
      <c r="N182" s="64"/>
      <c r="O182" s="65"/>
      <c r="P182" s="60"/>
      <c r="Q182" s="60"/>
      <c r="R182" s="91"/>
      <c r="S182" s="91"/>
      <c r="T182" s="92"/>
      <c r="U182" s="93"/>
      <c r="V182" s="94"/>
      <c r="W182" s="94"/>
      <c r="X182" s="95"/>
      <c r="Y182" s="24"/>
      <c r="Z182" s="21" t="str">
        <f t="shared" si="44"/>
        <v/>
      </c>
      <c r="AA182" s="6" t="e">
        <f t="shared" si="45"/>
        <v>#N/A</v>
      </c>
      <c r="AB182" s="6" t="e">
        <f t="shared" si="46"/>
        <v>#N/A</v>
      </c>
      <c r="AC182" s="6" t="e">
        <f t="shared" si="47"/>
        <v>#N/A</v>
      </c>
      <c r="AD182" s="6" t="str">
        <f t="shared" si="48"/>
        <v/>
      </c>
      <c r="AE182" s="6">
        <f t="shared" si="49"/>
        <v>1</v>
      </c>
      <c r="AF182" s="6" t="e">
        <f t="shared" si="54"/>
        <v>#N/A</v>
      </c>
      <c r="AG182" s="6" t="e">
        <f t="shared" si="55"/>
        <v>#N/A</v>
      </c>
      <c r="AH182" s="6" t="e">
        <f t="shared" si="56"/>
        <v>#N/A</v>
      </c>
      <c r="AI182" s="6" t="e">
        <f t="shared" si="57"/>
        <v>#N/A</v>
      </c>
      <c r="AJ182" s="7" t="str">
        <f t="shared" si="58"/>
        <v xml:space="preserve"> </v>
      </c>
      <c r="AK182" s="6" t="e">
        <f t="shared" si="59"/>
        <v>#N/A</v>
      </c>
      <c r="AL182" s="6"/>
      <c r="AM182" s="6"/>
      <c r="AN182" s="6"/>
      <c r="AO182" s="6"/>
      <c r="AP182" s="6"/>
      <c r="AQ182" s="6"/>
      <c r="AR182" s="6"/>
      <c r="AS182" s="6"/>
      <c r="AT182" s="6">
        <f t="shared" si="60"/>
        <v>0</v>
      </c>
      <c r="AU182" s="6"/>
      <c r="AV182" s="6" t="str">
        <f t="shared" si="50"/>
        <v/>
      </c>
      <c r="AW182" s="6" t="str">
        <f t="shared" si="51"/>
        <v/>
      </c>
      <c r="AX182" s="6" t="str">
        <f t="shared" si="52"/>
        <v/>
      </c>
      <c r="AY182" s="55"/>
      <c r="BE182" s="177" t="s">
        <v>254</v>
      </c>
      <c r="CS182" s="275" t="str">
        <f t="shared" si="62"/>
        <v/>
      </c>
      <c r="CT182" s="356" t="str">
        <f t="shared" si="61"/>
        <v/>
      </c>
    </row>
    <row r="183" spans="1:98" s="1" customFormat="1" ht="13.5" customHeight="1" x14ac:dyDescent="0.2">
      <c r="A183" s="17">
        <v>168</v>
      </c>
      <c r="B183" s="358"/>
      <c r="C183" s="358"/>
      <c r="D183" s="358"/>
      <c r="E183" s="358"/>
      <c r="F183" s="358"/>
      <c r="G183" s="358"/>
      <c r="H183" s="358"/>
      <c r="I183" s="358"/>
      <c r="J183" s="358"/>
      <c r="K183" s="358"/>
      <c r="L183" s="362"/>
      <c r="M183" s="358"/>
      <c r="N183" s="64"/>
      <c r="O183" s="65"/>
      <c r="P183" s="60"/>
      <c r="Q183" s="60"/>
      <c r="R183" s="91"/>
      <c r="S183" s="91"/>
      <c r="T183" s="92"/>
      <c r="U183" s="93"/>
      <c r="V183" s="94"/>
      <c r="W183" s="94"/>
      <c r="X183" s="95"/>
      <c r="Y183" s="24"/>
      <c r="Z183" s="21" t="str">
        <f t="shared" si="44"/>
        <v/>
      </c>
      <c r="AA183" s="6" t="e">
        <f t="shared" si="45"/>
        <v>#N/A</v>
      </c>
      <c r="AB183" s="6" t="e">
        <f t="shared" si="46"/>
        <v>#N/A</v>
      </c>
      <c r="AC183" s="6" t="e">
        <f t="shared" si="47"/>
        <v>#N/A</v>
      </c>
      <c r="AD183" s="6" t="str">
        <f t="shared" si="48"/>
        <v/>
      </c>
      <c r="AE183" s="6">
        <f t="shared" si="49"/>
        <v>1</v>
      </c>
      <c r="AF183" s="6" t="e">
        <f t="shared" si="54"/>
        <v>#N/A</v>
      </c>
      <c r="AG183" s="6" t="e">
        <f t="shared" si="55"/>
        <v>#N/A</v>
      </c>
      <c r="AH183" s="6" t="e">
        <f t="shared" si="56"/>
        <v>#N/A</v>
      </c>
      <c r="AI183" s="6" t="e">
        <f t="shared" si="57"/>
        <v>#N/A</v>
      </c>
      <c r="AJ183" s="7" t="str">
        <f t="shared" si="58"/>
        <v xml:space="preserve"> </v>
      </c>
      <c r="AK183" s="6" t="e">
        <f t="shared" si="59"/>
        <v>#N/A</v>
      </c>
      <c r="AL183" s="6"/>
      <c r="AM183" s="6"/>
      <c r="AN183" s="6"/>
      <c r="AO183" s="6"/>
      <c r="AP183" s="6"/>
      <c r="AQ183" s="6"/>
      <c r="AR183" s="6"/>
      <c r="AS183" s="6"/>
      <c r="AT183" s="6">
        <f t="shared" si="60"/>
        <v>0</v>
      </c>
      <c r="AU183" s="6"/>
      <c r="AV183" s="6" t="str">
        <f t="shared" si="50"/>
        <v/>
      </c>
      <c r="AW183" s="6" t="str">
        <f t="shared" si="51"/>
        <v/>
      </c>
      <c r="AX183" s="6" t="str">
        <f t="shared" si="52"/>
        <v/>
      </c>
      <c r="AY183" s="55"/>
      <c r="BE183" s="177" t="s">
        <v>255</v>
      </c>
      <c r="CS183" s="275" t="str">
        <f t="shared" si="62"/>
        <v/>
      </c>
      <c r="CT183" s="356" t="str">
        <f t="shared" si="61"/>
        <v/>
      </c>
    </row>
    <row r="184" spans="1:98" s="1" customFormat="1" ht="13.5" customHeight="1" x14ac:dyDescent="0.2">
      <c r="A184" s="17">
        <v>169</v>
      </c>
      <c r="B184" s="358"/>
      <c r="C184" s="358"/>
      <c r="D184" s="358"/>
      <c r="E184" s="358"/>
      <c r="F184" s="358"/>
      <c r="G184" s="358"/>
      <c r="H184" s="358"/>
      <c r="I184" s="358"/>
      <c r="J184" s="358"/>
      <c r="K184" s="358"/>
      <c r="L184" s="362"/>
      <c r="M184" s="358"/>
      <c r="N184" s="64"/>
      <c r="O184" s="65"/>
      <c r="P184" s="60"/>
      <c r="Q184" s="60"/>
      <c r="R184" s="91"/>
      <c r="S184" s="91"/>
      <c r="T184" s="92"/>
      <c r="U184" s="93"/>
      <c r="V184" s="94"/>
      <c r="W184" s="94"/>
      <c r="X184" s="95"/>
      <c r="Y184" s="24"/>
      <c r="Z184" s="21" t="str">
        <f t="shared" si="44"/>
        <v/>
      </c>
      <c r="AA184" s="6" t="e">
        <f t="shared" si="45"/>
        <v>#N/A</v>
      </c>
      <c r="AB184" s="6" t="e">
        <f t="shared" si="46"/>
        <v>#N/A</v>
      </c>
      <c r="AC184" s="6" t="e">
        <f t="shared" si="47"/>
        <v>#N/A</v>
      </c>
      <c r="AD184" s="6" t="str">
        <f t="shared" si="48"/>
        <v/>
      </c>
      <c r="AE184" s="6">
        <f t="shared" si="49"/>
        <v>1</v>
      </c>
      <c r="AF184" s="6" t="e">
        <f t="shared" si="54"/>
        <v>#N/A</v>
      </c>
      <c r="AG184" s="6" t="e">
        <f t="shared" si="55"/>
        <v>#N/A</v>
      </c>
      <c r="AH184" s="6" t="e">
        <f t="shared" si="56"/>
        <v>#N/A</v>
      </c>
      <c r="AI184" s="6" t="e">
        <f t="shared" si="57"/>
        <v>#N/A</v>
      </c>
      <c r="AJ184" s="7" t="str">
        <f t="shared" si="58"/>
        <v xml:space="preserve"> </v>
      </c>
      <c r="AK184" s="6" t="e">
        <f t="shared" si="59"/>
        <v>#N/A</v>
      </c>
      <c r="AL184" s="6"/>
      <c r="AM184" s="6"/>
      <c r="AN184" s="6"/>
      <c r="AO184" s="6"/>
      <c r="AP184" s="6"/>
      <c r="AQ184" s="6"/>
      <c r="AR184" s="6"/>
      <c r="AS184" s="6"/>
      <c r="AT184" s="6">
        <f t="shared" si="60"/>
        <v>0</v>
      </c>
      <c r="AU184" s="6"/>
      <c r="AV184" s="6" t="str">
        <f t="shared" si="50"/>
        <v/>
      </c>
      <c r="AW184" s="6" t="str">
        <f t="shared" si="51"/>
        <v/>
      </c>
      <c r="AX184" s="6" t="str">
        <f t="shared" si="52"/>
        <v/>
      </c>
      <c r="AY184" s="55"/>
      <c r="BE184" s="177" t="s">
        <v>256</v>
      </c>
      <c r="CS184" s="275" t="str">
        <f t="shared" si="62"/>
        <v/>
      </c>
      <c r="CT184" s="356" t="str">
        <f t="shared" si="61"/>
        <v/>
      </c>
    </row>
    <row r="185" spans="1:98" s="1" customFormat="1" ht="13.5" customHeight="1" x14ac:dyDescent="0.2">
      <c r="A185" s="17">
        <v>170</v>
      </c>
      <c r="B185" s="358"/>
      <c r="C185" s="358"/>
      <c r="D185" s="358"/>
      <c r="E185" s="358"/>
      <c r="F185" s="358"/>
      <c r="G185" s="358"/>
      <c r="H185" s="358"/>
      <c r="I185" s="358"/>
      <c r="J185" s="358"/>
      <c r="K185" s="358"/>
      <c r="L185" s="362"/>
      <c r="M185" s="358"/>
      <c r="N185" s="64"/>
      <c r="O185" s="65"/>
      <c r="P185" s="60"/>
      <c r="Q185" s="60"/>
      <c r="R185" s="91"/>
      <c r="S185" s="91"/>
      <c r="T185" s="92"/>
      <c r="U185" s="93"/>
      <c r="V185" s="94"/>
      <c r="W185" s="94"/>
      <c r="X185" s="95"/>
      <c r="Y185" s="24"/>
      <c r="Z185" s="21" t="str">
        <f t="shared" si="44"/>
        <v/>
      </c>
      <c r="AA185" s="6" t="e">
        <f t="shared" si="45"/>
        <v>#N/A</v>
      </c>
      <c r="AB185" s="6" t="e">
        <f t="shared" si="46"/>
        <v>#N/A</v>
      </c>
      <c r="AC185" s="6" t="e">
        <f t="shared" si="47"/>
        <v>#N/A</v>
      </c>
      <c r="AD185" s="6" t="str">
        <f t="shared" si="48"/>
        <v/>
      </c>
      <c r="AE185" s="6">
        <f t="shared" si="49"/>
        <v>1</v>
      </c>
      <c r="AF185" s="6" t="e">
        <f t="shared" si="54"/>
        <v>#N/A</v>
      </c>
      <c r="AG185" s="6" t="e">
        <f t="shared" si="55"/>
        <v>#N/A</v>
      </c>
      <c r="AH185" s="6" t="e">
        <f t="shared" si="56"/>
        <v>#N/A</v>
      </c>
      <c r="AI185" s="6" t="e">
        <f t="shared" si="57"/>
        <v>#N/A</v>
      </c>
      <c r="AJ185" s="7" t="str">
        <f t="shared" si="58"/>
        <v xml:space="preserve"> </v>
      </c>
      <c r="AK185" s="6" t="e">
        <f t="shared" si="59"/>
        <v>#N/A</v>
      </c>
      <c r="AL185" s="6"/>
      <c r="AM185" s="6"/>
      <c r="AN185" s="6"/>
      <c r="AO185" s="6"/>
      <c r="AP185" s="6"/>
      <c r="AQ185" s="6"/>
      <c r="AR185" s="6"/>
      <c r="AS185" s="6"/>
      <c r="AT185" s="6">
        <f t="shared" si="60"/>
        <v>0</v>
      </c>
      <c r="AU185" s="6"/>
      <c r="AV185" s="6" t="str">
        <f t="shared" si="50"/>
        <v/>
      </c>
      <c r="AW185" s="6" t="str">
        <f t="shared" si="51"/>
        <v/>
      </c>
      <c r="AX185" s="6" t="str">
        <f t="shared" si="52"/>
        <v/>
      </c>
      <c r="AY185" s="55"/>
      <c r="BE185" s="176" t="s">
        <v>257</v>
      </c>
      <c r="CS185" s="275" t="str">
        <f t="shared" si="62"/>
        <v/>
      </c>
      <c r="CT185" s="356" t="str">
        <f t="shared" si="61"/>
        <v/>
      </c>
    </row>
    <row r="186" spans="1:98" s="1" customFormat="1" ht="13.5" customHeight="1" x14ac:dyDescent="0.2">
      <c r="A186" s="17">
        <v>171</v>
      </c>
      <c r="B186" s="358"/>
      <c r="C186" s="358"/>
      <c r="D186" s="358"/>
      <c r="E186" s="358"/>
      <c r="F186" s="358"/>
      <c r="G186" s="358"/>
      <c r="H186" s="358"/>
      <c r="I186" s="358"/>
      <c r="J186" s="358"/>
      <c r="K186" s="358"/>
      <c r="L186" s="362"/>
      <c r="M186" s="358"/>
      <c r="N186" s="64"/>
      <c r="O186" s="65"/>
      <c r="P186" s="60"/>
      <c r="Q186" s="60"/>
      <c r="R186" s="91"/>
      <c r="S186" s="91"/>
      <c r="T186" s="92"/>
      <c r="U186" s="93"/>
      <c r="V186" s="94"/>
      <c r="W186" s="94"/>
      <c r="X186" s="95"/>
      <c r="Y186" s="24"/>
      <c r="Z186" s="21" t="str">
        <f t="shared" si="44"/>
        <v/>
      </c>
      <c r="AA186" s="6" t="e">
        <f t="shared" si="45"/>
        <v>#N/A</v>
      </c>
      <c r="AB186" s="6" t="e">
        <f t="shared" si="46"/>
        <v>#N/A</v>
      </c>
      <c r="AC186" s="6" t="e">
        <f t="shared" si="47"/>
        <v>#N/A</v>
      </c>
      <c r="AD186" s="6" t="str">
        <f t="shared" si="48"/>
        <v/>
      </c>
      <c r="AE186" s="6">
        <f t="shared" si="49"/>
        <v>1</v>
      </c>
      <c r="AF186" s="6" t="e">
        <f t="shared" si="54"/>
        <v>#N/A</v>
      </c>
      <c r="AG186" s="6" t="e">
        <f t="shared" si="55"/>
        <v>#N/A</v>
      </c>
      <c r="AH186" s="6" t="e">
        <f t="shared" si="56"/>
        <v>#N/A</v>
      </c>
      <c r="AI186" s="6" t="e">
        <f t="shared" si="57"/>
        <v>#N/A</v>
      </c>
      <c r="AJ186" s="7" t="str">
        <f t="shared" si="58"/>
        <v xml:space="preserve"> </v>
      </c>
      <c r="AK186" s="6" t="e">
        <f t="shared" si="59"/>
        <v>#N/A</v>
      </c>
      <c r="AL186" s="6"/>
      <c r="AM186" s="6"/>
      <c r="AN186" s="6"/>
      <c r="AO186" s="6"/>
      <c r="AP186" s="6"/>
      <c r="AQ186" s="6"/>
      <c r="AR186" s="6"/>
      <c r="AS186" s="6"/>
      <c r="AT186" s="6">
        <f t="shared" si="60"/>
        <v>0</v>
      </c>
      <c r="AU186" s="6"/>
      <c r="AV186" s="6" t="str">
        <f t="shared" si="50"/>
        <v/>
      </c>
      <c r="AW186" s="6" t="str">
        <f t="shared" si="51"/>
        <v/>
      </c>
      <c r="AX186" s="6" t="str">
        <f t="shared" si="52"/>
        <v/>
      </c>
      <c r="AY186" s="55"/>
      <c r="BE186" s="177" t="s">
        <v>258</v>
      </c>
      <c r="CS186" s="275" t="str">
        <f t="shared" si="62"/>
        <v/>
      </c>
      <c r="CT186" s="356" t="str">
        <f t="shared" si="61"/>
        <v/>
      </c>
    </row>
    <row r="187" spans="1:98" s="1" customFormat="1" ht="13.5" customHeight="1" x14ac:dyDescent="0.2">
      <c r="A187" s="17">
        <v>172</v>
      </c>
      <c r="B187" s="358"/>
      <c r="C187" s="358"/>
      <c r="D187" s="358"/>
      <c r="E187" s="358"/>
      <c r="F187" s="358"/>
      <c r="G187" s="358"/>
      <c r="H187" s="358"/>
      <c r="I187" s="358"/>
      <c r="J187" s="358"/>
      <c r="K187" s="358"/>
      <c r="L187" s="362"/>
      <c r="M187" s="358"/>
      <c r="N187" s="64"/>
      <c r="O187" s="65"/>
      <c r="P187" s="60"/>
      <c r="Q187" s="60"/>
      <c r="R187" s="91"/>
      <c r="S187" s="91"/>
      <c r="T187" s="92"/>
      <c r="U187" s="93"/>
      <c r="V187" s="94"/>
      <c r="W187" s="94"/>
      <c r="X187" s="95"/>
      <c r="Y187" s="24"/>
      <c r="Z187" s="21" t="str">
        <f t="shared" si="44"/>
        <v/>
      </c>
      <c r="AA187" s="6" t="e">
        <f t="shared" si="45"/>
        <v>#N/A</v>
      </c>
      <c r="AB187" s="6" t="e">
        <f t="shared" si="46"/>
        <v>#N/A</v>
      </c>
      <c r="AC187" s="6" t="e">
        <f t="shared" si="47"/>
        <v>#N/A</v>
      </c>
      <c r="AD187" s="6" t="str">
        <f t="shared" si="48"/>
        <v/>
      </c>
      <c r="AE187" s="6">
        <f t="shared" si="49"/>
        <v>1</v>
      </c>
      <c r="AF187" s="6" t="e">
        <f t="shared" si="54"/>
        <v>#N/A</v>
      </c>
      <c r="AG187" s="6" t="e">
        <f t="shared" si="55"/>
        <v>#N/A</v>
      </c>
      <c r="AH187" s="6" t="e">
        <f t="shared" si="56"/>
        <v>#N/A</v>
      </c>
      <c r="AI187" s="6" t="e">
        <f t="shared" si="57"/>
        <v>#N/A</v>
      </c>
      <c r="AJ187" s="7" t="str">
        <f t="shared" si="58"/>
        <v xml:space="preserve"> </v>
      </c>
      <c r="AK187" s="6" t="e">
        <f t="shared" si="59"/>
        <v>#N/A</v>
      </c>
      <c r="AL187" s="6"/>
      <c r="AM187" s="6"/>
      <c r="AN187" s="6"/>
      <c r="AO187" s="6"/>
      <c r="AP187" s="6"/>
      <c r="AQ187" s="6"/>
      <c r="AR187" s="6"/>
      <c r="AS187" s="6"/>
      <c r="AT187" s="6">
        <f t="shared" si="60"/>
        <v>0</v>
      </c>
      <c r="AU187" s="6"/>
      <c r="AV187" s="6" t="str">
        <f t="shared" si="50"/>
        <v/>
      </c>
      <c r="AW187" s="6" t="str">
        <f t="shared" si="51"/>
        <v/>
      </c>
      <c r="AX187" s="6" t="str">
        <f t="shared" si="52"/>
        <v/>
      </c>
      <c r="AY187" s="55"/>
      <c r="BE187" s="177" t="s">
        <v>259</v>
      </c>
      <c r="CS187" s="275" t="str">
        <f t="shared" si="62"/>
        <v/>
      </c>
      <c r="CT187" s="356" t="str">
        <f t="shared" si="61"/>
        <v/>
      </c>
    </row>
    <row r="188" spans="1:98" s="1" customFormat="1" ht="13.5" customHeight="1" x14ac:dyDescent="0.2">
      <c r="A188" s="17">
        <v>173</v>
      </c>
      <c r="B188" s="358"/>
      <c r="C188" s="358"/>
      <c r="D188" s="358"/>
      <c r="E188" s="358"/>
      <c r="F188" s="358"/>
      <c r="G188" s="358"/>
      <c r="H188" s="358"/>
      <c r="I188" s="358"/>
      <c r="J188" s="358"/>
      <c r="K188" s="358"/>
      <c r="L188" s="362"/>
      <c r="M188" s="358"/>
      <c r="N188" s="64"/>
      <c r="O188" s="65"/>
      <c r="P188" s="60"/>
      <c r="Q188" s="60"/>
      <c r="R188" s="91"/>
      <c r="S188" s="91"/>
      <c r="T188" s="92"/>
      <c r="U188" s="93"/>
      <c r="V188" s="94"/>
      <c r="W188" s="94"/>
      <c r="X188" s="95"/>
      <c r="Y188" s="24"/>
      <c r="Z188" s="21" t="str">
        <f t="shared" si="44"/>
        <v/>
      </c>
      <c r="AA188" s="6" t="e">
        <f t="shared" si="45"/>
        <v>#N/A</v>
      </c>
      <c r="AB188" s="6" t="e">
        <f t="shared" si="46"/>
        <v>#N/A</v>
      </c>
      <c r="AC188" s="6" t="e">
        <f t="shared" si="47"/>
        <v>#N/A</v>
      </c>
      <c r="AD188" s="6" t="str">
        <f t="shared" si="48"/>
        <v/>
      </c>
      <c r="AE188" s="6">
        <f t="shared" si="49"/>
        <v>1</v>
      </c>
      <c r="AF188" s="6" t="e">
        <f t="shared" si="54"/>
        <v>#N/A</v>
      </c>
      <c r="AG188" s="6" t="e">
        <f t="shared" si="55"/>
        <v>#N/A</v>
      </c>
      <c r="AH188" s="6" t="e">
        <f t="shared" si="56"/>
        <v>#N/A</v>
      </c>
      <c r="AI188" s="6" t="e">
        <f t="shared" si="57"/>
        <v>#N/A</v>
      </c>
      <c r="AJ188" s="7" t="str">
        <f t="shared" si="58"/>
        <v xml:space="preserve"> </v>
      </c>
      <c r="AK188" s="6" t="e">
        <f t="shared" si="59"/>
        <v>#N/A</v>
      </c>
      <c r="AL188" s="6"/>
      <c r="AM188" s="6"/>
      <c r="AN188" s="6"/>
      <c r="AO188" s="6"/>
      <c r="AP188" s="6"/>
      <c r="AQ188" s="6"/>
      <c r="AR188" s="6"/>
      <c r="AS188" s="6"/>
      <c r="AT188" s="6">
        <f t="shared" si="60"/>
        <v>0</v>
      </c>
      <c r="AU188" s="6"/>
      <c r="AV188" s="6" t="str">
        <f t="shared" si="50"/>
        <v/>
      </c>
      <c r="AW188" s="6" t="str">
        <f t="shared" si="51"/>
        <v/>
      </c>
      <c r="AX188" s="6" t="str">
        <f t="shared" si="52"/>
        <v/>
      </c>
      <c r="AY188" s="55"/>
      <c r="BE188" s="177" t="s">
        <v>1205</v>
      </c>
      <c r="CS188" s="275" t="str">
        <f t="shared" si="62"/>
        <v/>
      </c>
      <c r="CT188" s="356" t="str">
        <f t="shared" si="61"/>
        <v/>
      </c>
    </row>
    <row r="189" spans="1:98" s="1" customFormat="1" ht="13.5" customHeight="1" x14ac:dyDescent="0.2">
      <c r="A189" s="17">
        <v>174</v>
      </c>
      <c r="B189" s="358"/>
      <c r="C189" s="358"/>
      <c r="D189" s="358"/>
      <c r="E189" s="358"/>
      <c r="F189" s="358"/>
      <c r="G189" s="358"/>
      <c r="H189" s="358"/>
      <c r="I189" s="358"/>
      <c r="J189" s="358"/>
      <c r="K189" s="358"/>
      <c r="L189" s="362"/>
      <c r="M189" s="358"/>
      <c r="N189" s="64"/>
      <c r="O189" s="65"/>
      <c r="P189" s="60"/>
      <c r="Q189" s="60"/>
      <c r="R189" s="91"/>
      <c r="S189" s="91"/>
      <c r="T189" s="92"/>
      <c r="U189" s="93"/>
      <c r="V189" s="94"/>
      <c r="W189" s="94"/>
      <c r="X189" s="95"/>
      <c r="Y189" s="24"/>
      <c r="Z189" s="21" t="str">
        <f t="shared" si="44"/>
        <v/>
      </c>
      <c r="AA189" s="6" t="e">
        <f t="shared" si="45"/>
        <v>#N/A</v>
      </c>
      <c r="AB189" s="6" t="e">
        <f t="shared" si="46"/>
        <v>#N/A</v>
      </c>
      <c r="AC189" s="6" t="e">
        <f t="shared" si="47"/>
        <v>#N/A</v>
      </c>
      <c r="AD189" s="6" t="str">
        <f t="shared" si="48"/>
        <v/>
      </c>
      <c r="AE189" s="6">
        <f t="shared" si="49"/>
        <v>1</v>
      </c>
      <c r="AF189" s="6" t="e">
        <f t="shared" si="54"/>
        <v>#N/A</v>
      </c>
      <c r="AG189" s="6" t="e">
        <f t="shared" si="55"/>
        <v>#N/A</v>
      </c>
      <c r="AH189" s="6" t="e">
        <f t="shared" si="56"/>
        <v>#N/A</v>
      </c>
      <c r="AI189" s="6" t="e">
        <f t="shared" si="57"/>
        <v>#N/A</v>
      </c>
      <c r="AJ189" s="7" t="str">
        <f t="shared" si="58"/>
        <v xml:space="preserve"> </v>
      </c>
      <c r="AK189" s="6" t="e">
        <f t="shared" si="59"/>
        <v>#N/A</v>
      </c>
      <c r="AL189" s="6"/>
      <c r="AM189" s="6"/>
      <c r="AN189" s="6"/>
      <c r="AO189" s="6"/>
      <c r="AP189" s="6"/>
      <c r="AQ189" s="6"/>
      <c r="AR189" s="6"/>
      <c r="AS189" s="6"/>
      <c r="AT189" s="6">
        <f t="shared" si="60"/>
        <v>0</v>
      </c>
      <c r="AU189" s="6"/>
      <c r="AV189" s="6" t="str">
        <f t="shared" si="50"/>
        <v/>
      </c>
      <c r="AW189" s="6" t="str">
        <f t="shared" si="51"/>
        <v/>
      </c>
      <c r="AX189" s="6" t="str">
        <f t="shared" si="52"/>
        <v/>
      </c>
      <c r="AY189" s="55"/>
      <c r="BE189" s="176" t="s">
        <v>1207</v>
      </c>
      <c r="CS189" s="275" t="str">
        <f t="shared" si="62"/>
        <v/>
      </c>
      <c r="CT189" s="356" t="str">
        <f t="shared" si="61"/>
        <v/>
      </c>
    </row>
    <row r="190" spans="1:98" s="1" customFormat="1" ht="13.5" customHeight="1" x14ac:dyDescent="0.2">
      <c r="A190" s="17">
        <v>175</v>
      </c>
      <c r="B190" s="358"/>
      <c r="C190" s="358"/>
      <c r="D190" s="358"/>
      <c r="E190" s="358"/>
      <c r="F190" s="358"/>
      <c r="G190" s="358"/>
      <c r="H190" s="358"/>
      <c r="I190" s="358"/>
      <c r="J190" s="358"/>
      <c r="K190" s="358"/>
      <c r="L190" s="362"/>
      <c r="M190" s="358"/>
      <c r="N190" s="64"/>
      <c r="O190" s="65"/>
      <c r="P190" s="60"/>
      <c r="Q190" s="60"/>
      <c r="R190" s="91"/>
      <c r="S190" s="91"/>
      <c r="T190" s="92"/>
      <c r="U190" s="93"/>
      <c r="V190" s="94"/>
      <c r="W190" s="94"/>
      <c r="X190" s="95"/>
      <c r="Y190" s="24"/>
      <c r="Z190" s="21" t="str">
        <f t="shared" si="44"/>
        <v/>
      </c>
      <c r="AA190" s="6" t="e">
        <f t="shared" si="45"/>
        <v>#N/A</v>
      </c>
      <c r="AB190" s="6" t="e">
        <f t="shared" si="46"/>
        <v>#N/A</v>
      </c>
      <c r="AC190" s="6" t="e">
        <f t="shared" si="47"/>
        <v>#N/A</v>
      </c>
      <c r="AD190" s="6" t="str">
        <f t="shared" si="48"/>
        <v/>
      </c>
      <c r="AE190" s="6">
        <f t="shared" si="49"/>
        <v>1</v>
      </c>
      <c r="AF190" s="6" t="e">
        <f t="shared" si="54"/>
        <v>#N/A</v>
      </c>
      <c r="AG190" s="6" t="e">
        <f t="shared" si="55"/>
        <v>#N/A</v>
      </c>
      <c r="AH190" s="6" t="e">
        <f t="shared" si="56"/>
        <v>#N/A</v>
      </c>
      <c r="AI190" s="6" t="e">
        <f t="shared" si="57"/>
        <v>#N/A</v>
      </c>
      <c r="AJ190" s="7" t="str">
        <f t="shared" si="58"/>
        <v xml:space="preserve"> </v>
      </c>
      <c r="AK190" s="6" t="e">
        <f t="shared" si="59"/>
        <v>#N/A</v>
      </c>
      <c r="AL190" s="6"/>
      <c r="AM190" s="6"/>
      <c r="AN190" s="6"/>
      <c r="AO190" s="6"/>
      <c r="AP190" s="6"/>
      <c r="AQ190" s="6"/>
      <c r="AR190" s="6"/>
      <c r="AS190" s="6"/>
      <c r="AT190" s="6">
        <f t="shared" si="60"/>
        <v>0</v>
      </c>
      <c r="AU190" s="6"/>
      <c r="AV190" s="6" t="str">
        <f t="shared" si="50"/>
        <v/>
      </c>
      <c r="AW190" s="6" t="str">
        <f t="shared" si="51"/>
        <v/>
      </c>
      <c r="AX190" s="6" t="str">
        <f t="shared" si="52"/>
        <v/>
      </c>
      <c r="AY190" s="55"/>
      <c r="BE190" s="177" t="s">
        <v>1209</v>
      </c>
      <c r="CS190" s="275" t="str">
        <f t="shared" si="62"/>
        <v/>
      </c>
      <c r="CT190" s="356" t="str">
        <f t="shared" si="61"/>
        <v/>
      </c>
    </row>
    <row r="191" spans="1:98" s="1" customFormat="1" ht="13.5" customHeight="1" x14ac:dyDescent="0.2">
      <c r="A191" s="17">
        <v>176</v>
      </c>
      <c r="B191" s="358"/>
      <c r="C191" s="358"/>
      <c r="D191" s="358"/>
      <c r="E191" s="358"/>
      <c r="F191" s="358"/>
      <c r="G191" s="358"/>
      <c r="H191" s="358"/>
      <c r="I191" s="358"/>
      <c r="J191" s="358"/>
      <c r="K191" s="358"/>
      <c r="L191" s="362"/>
      <c r="M191" s="358"/>
      <c r="N191" s="64"/>
      <c r="O191" s="65"/>
      <c r="P191" s="60"/>
      <c r="Q191" s="60"/>
      <c r="R191" s="91"/>
      <c r="S191" s="91"/>
      <c r="T191" s="92"/>
      <c r="U191" s="93"/>
      <c r="V191" s="94"/>
      <c r="W191" s="94"/>
      <c r="X191" s="95"/>
      <c r="Y191" s="24"/>
      <c r="Z191" s="21" t="str">
        <f t="shared" si="44"/>
        <v/>
      </c>
      <c r="AA191" s="6" t="e">
        <f t="shared" si="45"/>
        <v>#N/A</v>
      </c>
      <c r="AB191" s="6" t="e">
        <f t="shared" si="46"/>
        <v>#N/A</v>
      </c>
      <c r="AC191" s="6" t="e">
        <f t="shared" si="47"/>
        <v>#N/A</v>
      </c>
      <c r="AD191" s="6" t="str">
        <f t="shared" si="48"/>
        <v/>
      </c>
      <c r="AE191" s="6">
        <f t="shared" si="49"/>
        <v>1</v>
      </c>
      <c r="AF191" s="6" t="e">
        <f t="shared" si="54"/>
        <v>#N/A</v>
      </c>
      <c r="AG191" s="6" t="e">
        <f t="shared" si="55"/>
        <v>#N/A</v>
      </c>
      <c r="AH191" s="6" t="e">
        <f t="shared" si="56"/>
        <v>#N/A</v>
      </c>
      <c r="AI191" s="6" t="e">
        <f t="shared" si="57"/>
        <v>#N/A</v>
      </c>
      <c r="AJ191" s="7" t="str">
        <f t="shared" si="58"/>
        <v xml:space="preserve"> </v>
      </c>
      <c r="AK191" s="6" t="e">
        <f t="shared" si="59"/>
        <v>#N/A</v>
      </c>
      <c r="AL191" s="6"/>
      <c r="AM191" s="6"/>
      <c r="AN191" s="6"/>
      <c r="AO191" s="6"/>
      <c r="AP191" s="6"/>
      <c r="AQ191" s="6"/>
      <c r="AR191" s="6"/>
      <c r="AS191" s="6"/>
      <c r="AT191" s="6">
        <f t="shared" si="60"/>
        <v>0</v>
      </c>
      <c r="AU191" s="6"/>
      <c r="AV191" s="6" t="str">
        <f t="shared" si="50"/>
        <v/>
      </c>
      <c r="AW191" s="6" t="str">
        <f t="shared" si="51"/>
        <v/>
      </c>
      <c r="AX191" s="6" t="str">
        <f t="shared" si="52"/>
        <v/>
      </c>
      <c r="AY191" s="55"/>
      <c r="BE191" s="176" t="s">
        <v>921</v>
      </c>
      <c r="CS191" s="275" t="str">
        <f t="shared" si="62"/>
        <v/>
      </c>
      <c r="CT191" s="356" t="str">
        <f t="shared" si="61"/>
        <v/>
      </c>
    </row>
    <row r="192" spans="1:98" s="1" customFormat="1" ht="13.5" customHeight="1" x14ac:dyDescent="0.2">
      <c r="A192" s="17">
        <v>177</v>
      </c>
      <c r="B192" s="358"/>
      <c r="C192" s="358"/>
      <c r="D192" s="358"/>
      <c r="E192" s="358"/>
      <c r="F192" s="358"/>
      <c r="G192" s="358"/>
      <c r="H192" s="358"/>
      <c r="I192" s="358"/>
      <c r="J192" s="358"/>
      <c r="K192" s="358"/>
      <c r="L192" s="362"/>
      <c r="M192" s="358"/>
      <c r="N192" s="64"/>
      <c r="O192" s="65"/>
      <c r="P192" s="60"/>
      <c r="Q192" s="60"/>
      <c r="R192" s="91"/>
      <c r="S192" s="91"/>
      <c r="T192" s="92"/>
      <c r="U192" s="93"/>
      <c r="V192" s="94"/>
      <c r="W192" s="94"/>
      <c r="X192" s="95"/>
      <c r="Y192" s="24"/>
      <c r="Z192" s="21" t="str">
        <f t="shared" si="44"/>
        <v/>
      </c>
      <c r="AA192" s="6" t="e">
        <f t="shared" si="45"/>
        <v>#N/A</v>
      </c>
      <c r="AB192" s="6" t="e">
        <f t="shared" si="46"/>
        <v>#N/A</v>
      </c>
      <c r="AC192" s="6" t="e">
        <f t="shared" si="47"/>
        <v>#N/A</v>
      </c>
      <c r="AD192" s="6" t="str">
        <f t="shared" si="48"/>
        <v/>
      </c>
      <c r="AE192" s="6">
        <f t="shared" si="49"/>
        <v>1</v>
      </c>
      <c r="AF192" s="6" t="e">
        <f t="shared" si="54"/>
        <v>#N/A</v>
      </c>
      <c r="AG192" s="6" t="e">
        <f t="shared" si="55"/>
        <v>#N/A</v>
      </c>
      <c r="AH192" s="6" t="e">
        <f t="shared" si="56"/>
        <v>#N/A</v>
      </c>
      <c r="AI192" s="6" t="e">
        <f t="shared" si="57"/>
        <v>#N/A</v>
      </c>
      <c r="AJ192" s="7" t="str">
        <f t="shared" si="58"/>
        <v xml:space="preserve"> </v>
      </c>
      <c r="AK192" s="6" t="e">
        <f t="shared" si="59"/>
        <v>#N/A</v>
      </c>
      <c r="AL192" s="6"/>
      <c r="AM192" s="6"/>
      <c r="AN192" s="6"/>
      <c r="AO192" s="6"/>
      <c r="AP192" s="6"/>
      <c r="AQ192" s="6"/>
      <c r="AR192" s="6"/>
      <c r="AS192" s="6"/>
      <c r="AT192" s="6">
        <f t="shared" si="60"/>
        <v>0</v>
      </c>
      <c r="AU192" s="6"/>
      <c r="AV192" s="6" t="str">
        <f t="shared" si="50"/>
        <v/>
      </c>
      <c r="AW192" s="6" t="str">
        <f t="shared" si="51"/>
        <v/>
      </c>
      <c r="AX192" s="6" t="str">
        <f t="shared" si="52"/>
        <v/>
      </c>
      <c r="AY192" s="55"/>
      <c r="BE192" s="177" t="s">
        <v>923</v>
      </c>
      <c r="CS192" s="275" t="str">
        <f t="shared" si="62"/>
        <v/>
      </c>
      <c r="CT192" s="356" t="str">
        <f t="shared" si="61"/>
        <v/>
      </c>
    </row>
    <row r="193" spans="1:98" s="1" customFormat="1" ht="13.5" customHeight="1" x14ac:dyDescent="0.2">
      <c r="A193" s="17">
        <v>178</v>
      </c>
      <c r="B193" s="358"/>
      <c r="C193" s="358"/>
      <c r="D193" s="358"/>
      <c r="E193" s="358"/>
      <c r="F193" s="358"/>
      <c r="G193" s="358"/>
      <c r="H193" s="358"/>
      <c r="I193" s="358"/>
      <c r="J193" s="358"/>
      <c r="K193" s="358"/>
      <c r="L193" s="362"/>
      <c r="M193" s="358"/>
      <c r="N193" s="64"/>
      <c r="O193" s="65"/>
      <c r="P193" s="60"/>
      <c r="Q193" s="60"/>
      <c r="R193" s="91"/>
      <c r="S193" s="91"/>
      <c r="T193" s="92"/>
      <c r="U193" s="93"/>
      <c r="V193" s="94"/>
      <c r="W193" s="94"/>
      <c r="X193" s="95"/>
      <c r="Y193" s="24"/>
      <c r="Z193" s="21" t="str">
        <f t="shared" ref="Z193:Z215" si="63">IF(ISBLANK(J193)=TRUE,"",IF(OR(ISBLANK(B193)=TRUE),1,""))</f>
        <v/>
      </c>
      <c r="AA193" s="6" t="e">
        <f t="shared" ref="AA193:AA215" si="64">VLOOKUP(J193,$AZ$17:$BC$23,2,FALSE)</f>
        <v>#N/A</v>
      </c>
      <c r="AB193" s="6" t="e">
        <f t="shared" ref="AB193:AB215" si="65">VLOOKUP(J193,$AZ$17:$BC$23,3,FALSE)</f>
        <v>#N/A</v>
      </c>
      <c r="AC193" s="6" t="e">
        <f t="shared" ref="AC193:AC215" si="66">VLOOKUP(J193,$AZ$17:$BC$23,4,FALSE)</f>
        <v>#N/A</v>
      </c>
      <c r="AD193" s="6" t="str">
        <f t="shared" ref="AD193:AD215" si="67">IF(ISERROR(SEARCH("-",K193,1))=TRUE,ASC(UPPER(K193)),ASC(UPPER(LEFT(K193,SEARCH("-",K193,1)-1))))</f>
        <v/>
      </c>
      <c r="AE193" s="6">
        <f t="shared" ref="AE193:AE215" si="68">IF(L193&gt;3500,L193/1000,1)</f>
        <v>1</v>
      </c>
      <c r="AF193" s="6" t="e">
        <f t="shared" si="54"/>
        <v>#N/A</v>
      </c>
      <c r="AG193" s="6" t="e">
        <f t="shared" si="55"/>
        <v>#N/A</v>
      </c>
      <c r="AH193" s="6" t="e">
        <f t="shared" si="56"/>
        <v>#N/A</v>
      </c>
      <c r="AI193" s="6" t="e">
        <f t="shared" si="57"/>
        <v>#N/A</v>
      </c>
      <c r="AJ193" s="7" t="str">
        <f t="shared" si="58"/>
        <v xml:space="preserve"> </v>
      </c>
      <c r="AK193" s="6" t="e">
        <f t="shared" si="59"/>
        <v>#N/A</v>
      </c>
      <c r="AL193" s="6"/>
      <c r="AM193" s="6"/>
      <c r="AN193" s="6"/>
      <c r="AO193" s="6"/>
      <c r="AP193" s="6"/>
      <c r="AQ193" s="6"/>
      <c r="AR193" s="6"/>
      <c r="AS193" s="6"/>
      <c r="AT193" s="6">
        <f t="shared" si="60"/>
        <v>0</v>
      </c>
      <c r="AU193" s="6"/>
      <c r="AV193" s="6" t="str">
        <f t="shared" ref="AV193:AV215" si="69">IF(J193="","",VLOOKUP(J193,$AZ$17:$BD$25,5,FALSE))</f>
        <v/>
      </c>
      <c r="AW193" s="6" t="str">
        <f t="shared" ref="AW193:AW215" si="70">IF(D193="","",VLOOKUP(CONCATENATE("A",LEFT(D193)),$BS$17:$BT$26,2,FALSE))</f>
        <v/>
      </c>
      <c r="AX193" s="6" t="str">
        <f t="shared" ref="AX193:AX215" si="71">IF(AV193=AW193,"",1)</f>
        <v/>
      </c>
      <c r="AY193" s="55"/>
      <c r="BE193" s="177" t="s">
        <v>925</v>
      </c>
      <c r="CS193" s="275" t="str">
        <f t="shared" si="62"/>
        <v/>
      </c>
      <c r="CT193" s="356" t="str">
        <f t="shared" si="61"/>
        <v/>
      </c>
    </row>
    <row r="194" spans="1:98" s="1" customFormat="1" ht="13.5" customHeight="1" x14ac:dyDescent="0.2">
      <c r="A194" s="17">
        <v>179</v>
      </c>
      <c r="B194" s="358"/>
      <c r="C194" s="358"/>
      <c r="D194" s="358"/>
      <c r="E194" s="358"/>
      <c r="F194" s="358"/>
      <c r="G194" s="358"/>
      <c r="H194" s="358"/>
      <c r="I194" s="358"/>
      <c r="J194" s="358"/>
      <c r="K194" s="358"/>
      <c r="L194" s="362"/>
      <c r="M194" s="358"/>
      <c r="N194" s="64"/>
      <c r="O194" s="65"/>
      <c r="P194" s="60"/>
      <c r="Q194" s="60"/>
      <c r="R194" s="91"/>
      <c r="S194" s="91"/>
      <c r="T194" s="92"/>
      <c r="U194" s="93"/>
      <c r="V194" s="94"/>
      <c r="W194" s="94"/>
      <c r="X194" s="95"/>
      <c r="Y194" s="24"/>
      <c r="Z194" s="21" t="str">
        <f t="shared" si="63"/>
        <v/>
      </c>
      <c r="AA194" s="6" t="e">
        <f t="shared" si="64"/>
        <v>#N/A</v>
      </c>
      <c r="AB194" s="6" t="e">
        <f t="shared" si="65"/>
        <v>#N/A</v>
      </c>
      <c r="AC194" s="6" t="e">
        <f t="shared" si="66"/>
        <v>#N/A</v>
      </c>
      <c r="AD194" s="6" t="str">
        <f t="shared" si="67"/>
        <v/>
      </c>
      <c r="AE194" s="6">
        <f t="shared" si="68"/>
        <v>1</v>
      </c>
      <c r="AF194" s="6" t="e">
        <f t="shared" si="54"/>
        <v>#N/A</v>
      </c>
      <c r="AG194" s="6" t="e">
        <f t="shared" si="55"/>
        <v>#N/A</v>
      </c>
      <c r="AH194" s="6" t="e">
        <f t="shared" si="56"/>
        <v>#N/A</v>
      </c>
      <c r="AI194" s="6" t="e">
        <f t="shared" si="57"/>
        <v>#N/A</v>
      </c>
      <c r="AJ194" s="7" t="str">
        <f t="shared" si="58"/>
        <v xml:space="preserve"> </v>
      </c>
      <c r="AK194" s="6" t="e">
        <f t="shared" si="59"/>
        <v>#N/A</v>
      </c>
      <c r="AL194" s="6"/>
      <c r="AM194" s="6"/>
      <c r="AN194" s="6"/>
      <c r="AO194" s="6"/>
      <c r="AP194" s="6"/>
      <c r="AQ194" s="6"/>
      <c r="AR194" s="6"/>
      <c r="AS194" s="6"/>
      <c r="AT194" s="6">
        <f t="shared" si="60"/>
        <v>0</v>
      </c>
      <c r="AU194" s="6"/>
      <c r="AV194" s="6" t="str">
        <f t="shared" si="69"/>
        <v/>
      </c>
      <c r="AW194" s="6" t="str">
        <f t="shared" si="70"/>
        <v/>
      </c>
      <c r="AX194" s="6" t="str">
        <f t="shared" si="71"/>
        <v/>
      </c>
      <c r="AY194" s="55"/>
      <c r="BE194" s="176" t="s">
        <v>952</v>
      </c>
      <c r="CS194" s="275" t="str">
        <f t="shared" si="62"/>
        <v/>
      </c>
      <c r="CT194" s="356" t="str">
        <f t="shared" si="61"/>
        <v/>
      </c>
    </row>
    <row r="195" spans="1:98" s="1" customFormat="1" ht="13.5" customHeight="1" x14ac:dyDescent="0.2">
      <c r="A195" s="17">
        <v>180</v>
      </c>
      <c r="B195" s="358"/>
      <c r="C195" s="358"/>
      <c r="D195" s="358"/>
      <c r="E195" s="358"/>
      <c r="F195" s="358"/>
      <c r="G195" s="358"/>
      <c r="H195" s="358"/>
      <c r="I195" s="358"/>
      <c r="J195" s="358"/>
      <c r="K195" s="358"/>
      <c r="L195" s="362"/>
      <c r="M195" s="358"/>
      <c r="N195" s="64"/>
      <c r="O195" s="65"/>
      <c r="P195" s="60"/>
      <c r="Q195" s="60"/>
      <c r="R195" s="91"/>
      <c r="S195" s="91"/>
      <c r="T195" s="92"/>
      <c r="U195" s="93"/>
      <c r="V195" s="94"/>
      <c r="W195" s="94"/>
      <c r="X195" s="95"/>
      <c r="Y195" s="24"/>
      <c r="Z195" s="21" t="str">
        <f t="shared" si="63"/>
        <v/>
      </c>
      <c r="AA195" s="6" t="e">
        <f t="shared" si="64"/>
        <v>#N/A</v>
      </c>
      <c r="AB195" s="6" t="e">
        <f t="shared" si="65"/>
        <v>#N/A</v>
      </c>
      <c r="AC195" s="6" t="e">
        <f t="shared" si="66"/>
        <v>#N/A</v>
      </c>
      <c r="AD195" s="6" t="str">
        <f t="shared" si="67"/>
        <v/>
      </c>
      <c r="AE195" s="6">
        <f t="shared" si="68"/>
        <v>1</v>
      </c>
      <c r="AF195" s="6" t="e">
        <f t="shared" si="54"/>
        <v>#N/A</v>
      </c>
      <c r="AG195" s="6" t="e">
        <f t="shared" si="55"/>
        <v>#N/A</v>
      </c>
      <c r="AH195" s="6" t="e">
        <f t="shared" si="56"/>
        <v>#N/A</v>
      </c>
      <c r="AI195" s="6" t="e">
        <f t="shared" si="57"/>
        <v>#N/A</v>
      </c>
      <c r="AJ195" s="7" t="str">
        <f t="shared" si="58"/>
        <v xml:space="preserve"> </v>
      </c>
      <c r="AK195" s="6" t="e">
        <f t="shared" si="59"/>
        <v>#N/A</v>
      </c>
      <c r="AL195" s="6"/>
      <c r="AM195" s="6"/>
      <c r="AN195" s="6"/>
      <c r="AO195" s="6"/>
      <c r="AP195" s="6"/>
      <c r="AQ195" s="6"/>
      <c r="AR195" s="6"/>
      <c r="AS195" s="6"/>
      <c r="AT195" s="6">
        <f t="shared" si="60"/>
        <v>0</v>
      </c>
      <c r="AU195" s="6"/>
      <c r="AV195" s="6" t="str">
        <f t="shared" si="69"/>
        <v/>
      </c>
      <c r="AW195" s="6" t="str">
        <f t="shared" si="70"/>
        <v/>
      </c>
      <c r="AX195" s="6" t="str">
        <f t="shared" si="71"/>
        <v/>
      </c>
      <c r="AY195" s="55"/>
      <c r="BE195" s="176" t="s">
        <v>954</v>
      </c>
      <c r="CS195" s="275" t="str">
        <f t="shared" si="62"/>
        <v/>
      </c>
      <c r="CT195" s="356" t="str">
        <f t="shared" si="61"/>
        <v/>
      </c>
    </row>
    <row r="196" spans="1:98" s="1" customFormat="1" ht="13.5" customHeight="1" x14ac:dyDescent="0.2">
      <c r="A196" s="17">
        <v>181</v>
      </c>
      <c r="B196" s="358"/>
      <c r="C196" s="358"/>
      <c r="D196" s="358"/>
      <c r="E196" s="358"/>
      <c r="F196" s="358"/>
      <c r="G196" s="358"/>
      <c r="H196" s="358"/>
      <c r="I196" s="358"/>
      <c r="J196" s="358"/>
      <c r="K196" s="358"/>
      <c r="L196" s="362"/>
      <c r="M196" s="358"/>
      <c r="N196" s="64"/>
      <c r="O196" s="65"/>
      <c r="P196" s="60"/>
      <c r="Q196" s="60"/>
      <c r="R196" s="91"/>
      <c r="S196" s="91"/>
      <c r="T196" s="92"/>
      <c r="U196" s="93"/>
      <c r="V196" s="94"/>
      <c r="W196" s="94"/>
      <c r="X196" s="95"/>
      <c r="Y196" s="24"/>
      <c r="Z196" s="21" t="str">
        <f t="shared" si="63"/>
        <v/>
      </c>
      <c r="AA196" s="6" t="e">
        <f t="shared" si="64"/>
        <v>#N/A</v>
      </c>
      <c r="AB196" s="6" t="e">
        <f t="shared" si="65"/>
        <v>#N/A</v>
      </c>
      <c r="AC196" s="6" t="e">
        <f t="shared" si="66"/>
        <v>#N/A</v>
      </c>
      <c r="AD196" s="6" t="str">
        <f t="shared" si="67"/>
        <v/>
      </c>
      <c r="AE196" s="6">
        <f t="shared" si="68"/>
        <v>1</v>
      </c>
      <c r="AF196" s="6" t="e">
        <f t="shared" si="54"/>
        <v>#N/A</v>
      </c>
      <c r="AG196" s="6" t="e">
        <f t="shared" si="55"/>
        <v>#N/A</v>
      </c>
      <c r="AH196" s="6" t="e">
        <f t="shared" si="56"/>
        <v>#N/A</v>
      </c>
      <c r="AI196" s="6" t="e">
        <f t="shared" si="57"/>
        <v>#N/A</v>
      </c>
      <c r="AJ196" s="7" t="str">
        <f t="shared" si="58"/>
        <v xml:space="preserve"> </v>
      </c>
      <c r="AK196" s="6" t="e">
        <f t="shared" si="59"/>
        <v>#N/A</v>
      </c>
      <c r="AL196" s="6"/>
      <c r="AM196" s="6"/>
      <c r="AN196" s="6"/>
      <c r="AO196" s="6"/>
      <c r="AP196" s="6"/>
      <c r="AQ196" s="6"/>
      <c r="AR196" s="6"/>
      <c r="AS196" s="6"/>
      <c r="AT196" s="6">
        <f t="shared" si="60"/>
        <v>0</v>
      </c>
      <c r="AU196" s="6"/>
      <c r="AV196" s="6" t="str">
        <f t="shared" si="69"/>
        <v/>
      </c>
      <c r="AW196" s="6" t="str">
        <f t="shared" si="70"/>
        <v/>
      </c>
      <c r="AX196" s="6" t="str">
        <f t="shared" si="71"/>
        <v/>
      </c>
      <c r="AY196" s="55"/>
      <c r="BE196" s="176" t="s">
        <v>956</v>
      </c>
      <c r="CS196" s="275" t="str">
        <f t="shared" si="62"/>
        <v/>
      </c>
      <c r="CT196" s="356" t="str">
        <f t="shared" si="61"/>
        <v/>
      </c>
    </row>
    <row r="197" spans="1:98" s="1" customFormat="1" ht="13.5" customHeight="1" x14ac:dyDescent="0.2">
      <c r="A197" s="17">
        <v>182</v>
      </c>
      <c r="B197" s="358"/>
      <c r="C197" s="358"/>
      <c r="D197" s="358"/>
      <c r="E197" s="358"/>
      <c r="F197" s="358"/>
      <c r="G197" s="358"/>
      <c r="H197" s="358"/>
      <c r="I197" s="358"/>
      <c r="J197" s="358"/>
      <c r="K197" s="358"/>
      <c r="L197" s="362"/>
      <c r="M197" s="358"/>
      <c r="N197" s="64"/>
      <c r="O197" s="65"/>
      <c r="P197" s="60"/>
      <c r="Q197" s="60"/>
      <c r="R197" s="91"/>
      <c r="S197" s="91"/>
      <c r="T197" s="92"/>
      <c r="U197" s="93"/>
      <c r="V197" s="94"/>
      <c r="W197" s="94"/>
      <c r="X197" s="95"/>
      <c r="Y197" s="24"/>
      <c r="Z197" s="21" t="str">
        <f t="shared" si="63"/>
        <v/>
      </c>
      <c r="AA197" s="6" t="e">
        <f t="shared" si="64"/>
        <v>#N/A</v>
      </c>
      <c r="AB197" s="6" t="e">
        <f t="shared" si="65"/>
        <v>#N/A</v>
      </c>
      <c r="AC197" s="6" t="e">
        <f t="shared" si="66"/>
        <v>#N/A</v>
      </c>
      <c r="AD197" s="6" t="str">
        <f t="shared" si="67"/>
        <v/>
      </c>
      <c r="AE197" s="6">
        <f t="shared" si="68"/>
        <v>1</v>
      </c>
      <c r="AF197" s="6" t="e">
        <f t="shared" si="54"/>
        <v>#N/A</v>
      </c>
      <c r="AG197" s="6" t="e">
        <f t="shared" si="55"/>
        <v>#N/A</v>
      </c>
      <c r="AH197" s="6" t="e">
        <f t="shared" si="56"/>
        <v>#N/A</v>
      </c>
      <c r="AI197" s="6" t="e">
        <f t="shared" si="57"/>
        <v>#N/A</v>
      </c>
      <c r="AJ197" s="7" t="str">
        <f t="shared" si="58"/>
        <v xml:space="preserve"> </v>
      </c>
      <c r="AK197" s="6" t="e">
        <f t="shared" si="59"/>
        <v>#N/A</v>
      </c>
      <c r="AL197" s="6"/>
      <c r="AM197" s="6"/>
      <c r="AN197" s="6"/>
      <c r="AO197" s="6"/>
      <c r="AP197" s="6"/>
      <c r="AQ197" s="6"/>
      <c r="AR197" s="6"/>
      <c r="AS197" s="6"/>
      <c r="AT197" s="6">
        <f t="shared" si="60"/>
        <v>0</v>
      </c>
      <c r="AU197" s="6"/>
      <c r="AV197" s="6" t="str">
        <f t="shared" si="69"/>
        <v/>
      </c>
      <c r="AW197" s="6" t="str">
        <f t="shared" si="70"/>
        <v/>
      </c>
      <c r="AX197" s="6" t="str">
        <f t="shared" si="71"/>
        <v/>
      </c>
      <c r="AY197" s="55"/>
      <c r="BE197" s="176" t="s">
        <v>1211</v>
      </c>
      <c r="CS197" s="275" t="str">
        <f t="shared" si="62"/>
        <v/>
      </c>
      <c r="CT197" s="356" t="str">
        <f t="shared" si="61"/>
        <v/>
      </c>
    </row>
    <row r="198" spans="1:98" s="1" customFormat="1" ht="13.5" customHeight="1" x14ac:dyDescent="0.2">
      <c r="A198" s="17">
        <v>183</v>
      </c>
      <c r="B198" s="358"/>
      <c r="C198" s="358"/>
      <c r="D198" s="358"/>
      <c r="E198" s="358"/>
      <c r="F198" s="358"/>
      <c r="G198" s="358"/>
      <c r="H198" s="358"/>
      <c r="I198" s="358"/>
      <c r="J198" s="358"/>
      <c r="K198" s="358"/>
      <c r="L198" s="362"/>
      <c r="M198" s="358"/>
      <c r="N198" s="64"/>
      <c r="O198" s="65"/>
      <c r="P198" s="60"/>
      <c r="Q198" s="60"/>
      <c r="R198" s="91"/>
      <c r="S198" s="91"/>
      <c r="T198" s="92"/>
      <c r="U198" s="93"/>
      <c r="V198" s="94"/>
      <c r="W198" s="94"/>
      <c r="X198" s="95"/>
      <c r="Y198" s="24"/>
      <c r="Z198" s="21" t="str">
        <f t="shared" si="63"/>
        <v/>
      </c>
      <c r="AA198" s="6" t="e">
        <f t="shared" si="64"/>
        <v>#N/A</v>
      </c>
      <c r="AB198" s="6" t="e">
        <f t="shared" si="65"/>
        <v>#N/A</v>
      </c>
      <c r="AC198" s="6" t="e">
        <f t="shared" si="66"/>
        <v>#N/A</v>
      </c>
      <c r="AD198" s="6" t="str">
        <f t="shared" si="67"/>
        <v/>
      </c>
      <c r="AE198" s="6">
        <f t="shared" si="68"/>
        <v>1</v>
      </c>
      <c r="AF198" s="6" t="e">
        <f t="shared" si="54"/>
        <v>#N/A</v>
      </c>
      <c r="AG198" s="6" t="e">
        <f t="shared" si="55"/>
        <v>#N/A</v>
      </c>
      <c r="AH198" s="6" t="e">
        <f t="shared" si="56"/>
        <v>#N/A</v>
      </c>
      <c r="AI198" s="6" t="e">
        <f t="shared" si="57"/>
        <v>#N/A</v>
      </c>
      <c r="AJ198" s="7" t="str">
        <f t="shared" si="58"/>
        <v xml:space="preserve"> </v>
      </c>
      <c r="AK198" s="6" t="e">
        <f t="shared" si="59"/>
        <v>#N/A</v>
      </c>
      <c r="AL198" s="6"/>
      <c r="AM198" s="6"/>
      <c r="AN198" s="6"/>
      <c r="AO198" s="6"/>
      <c r="AP198" s="6"/>
      <c r="AQ198" s="6"/>
      <c r="AR198" s="6"/>
      <c r="AS198" s="6"/>
      <c r="AT198" s="6">
        <f t="shared" si="60"/>
        <v>0</v>
      </c>
      <c r="AU198" s="6"/>
      <c r="AV198" s="6" t="str">
        <f t="shared" si="69"/>
        <v/>
      </c>
      <c r="AW198" s="6" t="str">
        <f t="shared" si="70"/>
        <v/>
      </c>
      <c r="AX198" s="6" t="str">
        <f t="shared" si="71"/>
        <v/>
      </c>
      <c r="AY198" s="55"/>
      <c r="BE198" s="176" t="s">
        <v>1213</v>
      </c>
      <c r="CS198" s="275" t="str">
        <f t="shared" si="62"/>
        <v/>
      </c>
      <c r="CT198" s="356" t="str">
        <f t="shared" si="61"/>
        <v/>
      </c>
    </row>
    <row r="199" spans="1:98" s="1" customFormat="1" ht="13.5" customHeight="1" x14ac:dyDescent="0.2">
      <c r="A199" s="17">
        <v>184</v>
      </c>
      <c r="B199" s="358"/>
      <c r="C199" s="358"/>
      <c r="D199" s="358"/>
      <c r="E199" s="358"/>
      <c r="F199" s="358"/>
      <c r="G199" s="358"/>
      <c r="H199" s="358"/>
      <c r="I199" s="358"/>
      <c r="J199" s="358"/>
      <c r="K199" s="358"/>
      <c r="L199" s="362"/>
      <c r="M199" s="358"/>
      <c r="N199" s="64"/>
      <c r="O199" s="65"/>
      <c r="P199" s="60"/>
      <c r="Q199" s="60"/>
      <c r="R199" s="91"/>
      <c r="S199" s="91"/>
      <c r="T199" s="92"/>
      <c r="U199" s="93"/>
      <c r="V199" s="94"/>
      <c r="W199" s="94"/>
      <c r="X199" s="95"/>
      <c r="Y199" s="24"/>
      <c r="Z199" s="21" t="str">
        <f t="shared" si="63"/>
        <v/>
      </c>
      <c r="AA199" s="6" t="e">
        <f t="shared" si="64"/>
        <v>#N/A</v>
      </c>
      <c r="AB199" s="6" t="e">
        <f t="shared" si="65"/>
        <v>#N/A</v>
      </c>
      <c r="AC199" s="6" t="e">
        <f t="shared" si="66"/>
        <v>#N/A</v>
      </c>
      <c r="AD199" s="6" t="str">
        <f t="shared" si="67"/>
        <v/>
      </c>
      <c r="AE199" s="6">
        <f t="shared" si="68"/>
        <v>1</v>
      </c>
      <c r="AF199" s="6" t="e">
        <f t="shared" si="54"/>
        <v>#N/A</v>
      </c>
      <c r="AG199" s="6" t="e">
        <f t="shared" si="55"/>
        <v>#N/A</v>
      </c>
      <c r="AH199" s="6" t="e">
        <f t="shared" si="56"/>
        <v>#N/A</v>
      </c>
      <c r="AI199" s="6" t="e">
        <f t="shared" si="57"/>
        <v>#N/A</v>
      </c>
      <c r="AJ199" s="7" t="str">
        <f t="shared" si="58"/>
        <v xml:space="preserve"> </v>
      </c>
      <c r="AK199" s="6" t="e">
        <f t="shared" si="59"/>
        <v>#N/A</v>
      </c>
      <c r="AL199" s="6"/>
      <c r="AM199" s="6"/>
      <c r="AN199" s="6"/>
      <c r="AO199" s="6"/>
      <c r="AP199" s="6"/>
      <c r="AQ199" s="6"/>
      <c r="AR199" s="6"/>
      <c r="AS199" s="6"/>
      <c r="AT199" s="6">
        <f t="shared" si="60"/>
        <v>0</v>
      </c>
      <c r="AU199" s="6"/>
      <c r="AV199" s="6" t="str">
        <f t="shared" si="69"/>
        <v/>
      </c>
      <c r="AW199" s="6" t="str">
        <f t="shared" si="70"/>
        <v/>
      </c>
      <c r="AX199" s="6" t="str">
        <f t="shared" si="71"/>
        <v/>
      </c>
      <c r="AY199" s="55"/>
      <c r="BE199" s="176" t="s">
        <v>1215</v>
      </c>
      <c r="CS199" s="275" t="str">
        <f t="shared" si="62"/>
        <v/>
      </c>
      <c r="CT199" s="356" t="str">
        <f t="shared" si="61"/>
        <v/>
      </c>
    </row>
    <row r="200" spans="1:98" s="1" customFormat="1" ht="13.5" customHeight="1" x14ac:dyDescent="0.2">
      <c r="A200" s="17">
        <v>185</v>
      </c>
      <c r="B200" s="358"/>
      <c r="C200" s="358"/>
      <c r="D200" s="358"/>
      <c r="E200" s="358"/>
      <c r="F200" s="358"/>
      <c r="G200" s="358"/>
      <c r="H200" s="358"/>
      <c r="I200" s="358"/>
      <c r="J200" s="358"/>
      <c r="K200" s="358"/>
      <c r="L200" s="362"/>
      <c r="M200" s="358"/>
      <c r="N200" s="64"/>
      <c r="O200" s="65"/>
      <c r="P200" s="60"/>
      <c r="Q200" s="60"/>
      <c r="R200" s="91"/>
      <c r="S200" s="91"/>
      <c r="T200" s="92"/>
      <c r="U200" s="93"/>
      <c r="V200" s="94"/>
      <c r="W200" s="94"/>
      <c r="X200" s="95"/>
      <c r="Y200" s="24"/>
      <c r="Z200" s="21" t="str">
        <f t="shared" si="63"/>
        <v/>
      </c>
      <c r="AA200" s="6" t="e">
        <f t="shared" si="64"/>
        <v>#N/A</v>
      </c>
      <c r="AB200" s="6" t="e">
        <f t="shared" si="65"/>
        <v>#N/A</v>
      </c>
      <c r="AC200" s="6" t="e">
        <f t="shared" si="66"/>
        <v>#N/A</v>
      </c>
      <c r="AD200" s="6" t="str">
        <f t="shared" si="67"/>
        <v/>
      </c>
      <c r="AE200" s="6">
        <f t="shared" si="68"/>
        <v>1</v>
      </c>
      <c r="AF200" s="6" t="e">
        <f t="shared" si="54"/>
        <v>#N/A</v>
      </c>
      <c r="AG200" s="6" t="e">
        <f t="shared" si="55"/>
        <v>#N/A</v>
      </c>
      <c r="AH200" s="6" t="e">
        <f t="shared" si="56"/>
        <v>#N/A</v>
      </c>
      <c r="AI200" s="6" t="e">
        <f t="shared" si="57"/>
        <v>#N/A</v>
      </c>
      <c r="AJ200" s="7" t="str">
        <f t="shared" si="58"/>
        <v xml:space="preserve"> </v>
      </c>
      <c r="AK200" s="6" t="e">
        <f t="shared" si="59"/>
        <v>#N/A</v>
      </c>
      <c r="AL200" s="6"/>
      <c r="AM200" s="6"/>
      <c r="AN200" s="6"/>
      <c r="AO200" s="6"/>
      <c r="AP200" s="6"/>
      <c r="AQ200" s="6"/>
      <c r="AR200" s="6"/>
      <c r="AS200" s="6"/>
      <c r="AT200" s="6">
        <f t="shared" si="60"/>
        <v>0</v>
      </c>
      <c r="AU200" s="6"/>
      <c r="AV200" s="6" t="str">
        <f t="shared" si="69"/>
        <v/>
      </c>
      <c r="AW200" s="6" t="str">
        <f t="shared" si="70"/>
        <v/>
      </c>
      <c r="AX200" s="6" t="str">
        <f t="shared" si="71"/>
        <v/>
      </c>
      <c r="AY200" s="55"/>
      <c r="BE200" s="176" t="s">
        <v>927</v>
      </c>
      <c r="CS200" s="275" t="str">
        <f t="shared" si="62"/>
        <v/>
      </c>
      <c r="CT200" s="356" t="str">
        <f t="shared" si="61"/>
        <v/>
      </c>
    </row>
    <row r="201" spans="1:98" s="1" customFormat="1" ht="13.5" customHeight="1" x14ac:dyDescent="0.2">
      <c r="A201" s="17">
        <v>186</v>
      </c>
      <c r="B201" s="358"/>
      <c r="C201" s="358"/>
      <c r="D201" s="358"/>
      <c r="E201" s="358"/>
      <c r="F201" s="358"/>
      <c r="G201" s="358"/>
      <c r="H201" s="358"/>
      <c r="I201" s="358"/>
      <c r="J201" s="358"/>
      <c r="K201" s="358"/>
      <c r="L201" s="362"/>
      <c r="M201" s="358"/>
      <c r="N201" s="64"/>
      <c r="O201" s="65"/>
      <c r="P201" s="60"/>
      <c r="Q201" s="60"/>
      <c r="R201" s="91"/>
      <c r="S201" s="91"/>
      <c r="T201" s="92"/>
      <c r="U201" s="93"/>
      <c r="V201" s="94"/>
      <c r="W201" s="94"/>
      <c r="X201" s="95"/>
      <c r="Y201" s="24"/>
      <c r="Z201" s="21" t="str">
        <f t="shared" si="63"/>
        <v/>
      </c>
      <c r="AA201" s="6" t="e">
        <f t="shared" si="64"/>
        <v>#N/A</v>
      </c>
      <c r="AB201" s="6" t="e">
        <f t="shared" si="65"/>
        <v>#N/A</v>
      </c>
      <c r="AC201" s="6" t="e">
        <f t="shared" si="66"/>
        <v>#N/A</v>
      </c>
      <c r="AD201" s="6" t="str">
        <f t="shared" si="67"/>
        <v/>
      </c>
      <c r="AE201" s="6">
        <f t="shared" si="68"/>
        <v>1</v>
      </c>
      <c r="AF201" s="6" t="e">
        <f t="shared" si="54"/>
        <v>#N/A</v>
      </c>
      <c r="AG201" s="6" t="e">
        <f t="shared" si="55"/>
        <v>#N/A</v>
      </c>
      <c r="AH201" s="6" t="e">
        <f t="shared" si="56"/>
        <v>#N/A</v>
      </c>
      <c r="AI201" s="6" t="e">
        <f t="shared" si="57"/>
        <v>#N/A</v>
      </c>
      <c r="AJ201" s="7" t="str">
        <f t="shared" si="58"/>
        <v xml:space="preserve"> </v>
      </c>
      <c r="AK201" s="6" t="e">
        <f t="shared" si="59"/>
        <v>#N/A</v>
      </c>
      <c r="AL201" s="6"/>
      <c r="AM201" s="6"/>
      <c r="AN201" s="6"/>
      <c r="AO201" s="6"/>
      <c r="AP201" s="6"/>
      <c r="AQ201" s="6"/>
      <c r="AR201" s="6"/>
      <c r="AS201" s="6"/>
      <c r="AT201" s="6">
        <f t="shared" si="60"/>
        <v>0</v>
      </c>
      <c r="AU201" s="6"/>
      <c r="AV201" s="6" t="str">
        <f t="shared" si="69"/>
        <v/>
      </c>
      <c r="AW201" s="6" t="str">
        <f t="shared" si="70"/>
        <v/>
      </c>
      <c r="AX201" s="6" t="str">
        <f t="shared" si="71"/>
        <v/>
      </c>
      <c r="AY201" s="55"/>
      <c r="BE201" s="176" t="s">
        <v>929</v>
      </c>
      <c r="CS201" s="275" t="str">
        <f t="shared" si="62"/>
        <v/>
      </c>
      <c r="CT201" s="356" t="str">
        <f t="shared" si="61"/>
        <v/>
      </c>
    </row>
    <row r="202" spans="1:98" s="1" customFormat="1" ht="13.5" customHeight="1" x14ac:dyDescent="0.2">
      <c r="A202" s="17">
        <v>187</v>
      </c>
      <c r="B202" s="358"/>
      <c r="C202" s="358"/>
      <c r="D202" s="358"/>
      <c r="E202" s="358"/>
      <c r="F202" s="358"/>
      <c r="G202" s="358"/>
      <c r="H202" s="358"/>
      <c r="I202" s="358"/>
      <c r="J202" s="358"/>
      <c r="K202" s="358"/>
      <c r="L202" s="362"/>
      <c r="M202" s="358"/>
      <c r="N202" s="64"/>
      <c r="O202" s="65"/>
      <c r="P202" s="60"/>
      <c r="Q202" s="60"/>
      <c r="R202" s="91"/>
      <c r="S202" s="91"/>
      <c r="T202" s="92"/>
      <c r="U202" s="93"/>
      <c r="V202" s="94"/>
      <c r="W202" s="94"/>
      <c r="X202" s="95"/>
      <c r="Y202" s="24"/>
      <c r="Z202" s="21" t="str">
        <f t="shared" si="63"/>
        <v/>
      </c>
      <c r="AA202" s="6" t="e">
        <f t="shared" si="64"/>
        <v>#N/A</v>
      </c>
      <c r="AB202" s="6" t="e">
        <f t="shared" si="65"/>
        <v>#N/A</v>
      </c>
      <c r="AC202" s="6" t="e">
        <f t="shared" si="66"/>
        <v>#N/A</v>
      </c>
      <c r="AD202" s="6" t="str">
        <f t="shared" si="67"/>
        <v/>
      </c>
      <c r="AE202" s="6">
        <f t="shared" si="68"/>
        <v>1</v>
      </c>
      <c r="AF202" s="6" t="e">
        <f t="shared" si="54"/>
        <v>#N/A</v>
      </c>
      <c r="AG202" s="6" t="e">
        <f t="shared" si="55"/>
        <v>#N/A</v>
      </c>
      <c r="AH202" s="6" t="e">
        <f t="shared" si="56"/>
        <v>#N/A</v>
      </c>
      <c r="AI202" s="6" t="e">
        <f t="shared" si="57"/>
        <v>#N/A</v>
      </c>
      <c r="AJ202" s="7" t="str">
        <f t="shared" si="58"/>
        <v xml:space="preserve"> </v>
      </c>
      <c r="AK202" s="6" t="e">
        <f t="shared" si="59"/>
        <v>#N/A</v>
      </c>
      <c r="AL202" s="6"/>
      <c r="AM202" s="6"/>
      <c r="AN202" s="6"/>
      <c r="AO202" s="6"/>
      <c r="AP202" s="6"/>
      <c r="AQ202" s="6"/>
      <c r="AR202" s="6"/>
      <c r="AS202" s="6"/>
      <c r="AT202" s="6">
        <f t="shared" si="60"/>
        <v>0</v>
      </c>
      <c r="AU202" s="6"/>
      <c r="AV202" s="6" t="str">
        <f t="shared" si="69"/>
        <v/>
      </c>
      <c r="AW202" s="6" t="str">
        <f t="shared" si="70"/>
        <v/>
      </c>
      <c r="AX202" s="6" t="str">
        <f t="shared" si="71"/>
        <v/>
      </c>
      <c r="AY202" s="55"/>
      <c r="BE202" s="176" t="s">
        <v>931</v>
      </c>
      <c r="CS202" s="275" t="str">
        <f t="shared" si="62"/>
        <v/>
      </c>
      <c r="CT202" s="356" t="str">
        <f t="shared" si="61"/>
        <v/>
      </c>
    </row>
    <row r="203" spans="1:98" s="1" customFormat="1" ht="13.5" customHeight="1" x14ac:dyDescent="0.2">
      <c r="A203" s="17">
        <v>188</v>
      </c>
      <c r="B203" s="358"/>
      <c r="C203" s="358"/>
      <c r="D203" s="358"/>
      <c r="E203" s="358"/>
      <c r="F203" s="358"/>
      <c r="G203" s="358"/>
      <c r="H203" s="358"/>
      <c r="I203" s="358"/>
      <c r="J203" s="358"/>
      <c r="K203" s="358"/>
      <c r="L203" s="362"/>
      <c r="M203" s="358"/>
      <c r="N203" s="64"/>
      <c r="O203" s="65"/>
      <c r="P203" s="60"/>
      <c r="Q203" s="60"/>
      <c r="R203" s="91"/>
      <c r="S203" s="91"/>
      <c r="T203" s="92"/>
      <c r="U203" s="93"/>
      <c r="V203" s="94"/>
      <c r="W203" s="94"/>
      <c r="X203" s="95"/>
      <c r="Y203" s="24"/>
      <c r="Z203" s="21" t="str">
        <f t="shared" si="63"/>
        <v/>
      </c>
      <c r="AA203" s="6" t="e">
        <f t="shared" si="64"/>
        <v>#N/A</v>
      </c>
      <c r="AB203" s="6" t="e">
        <f t="shared" si="65"/>
        <v>#N/A</v>
      </c>
      <c r="AC203" s="6" t="e">
        <f t="shared" si="66"/>
        <v>#N/A</v>
      </c>
      <c r="AD203" s="6" t="str">
        <f t="shared" si="67"/>
        <v/>
      </c>
      <c r="AE203" s="6">
        <f t="shared" si="68"/>
        <v>1</v>
      </c>
      <c r="AF203" s="6" t="e">
        <f t="shared" si="54"/>
        <v>#N/A</v>
      </c>
      <c r="AG203" s="6" t="e">
        <f t="shared" si="55"/>
        <v>#N/A</v>
      </c>
      <c r="AH203" s="6" t="e">
        <f t="shared" si="56"/>
        <v>#N/A</v>
      </c>
      <c r="AI203" s="6" t="e">
        <f t="shared" si="57"/>
        <v>#N/A</v>
      </c>
      <c r="AJ203" s="7" t="str">
        <f t="shared" si="58"/>
        <v xml:space="preserve"> </v>
      </c>
      <c r="AK203" s="6" t="e">
        <f t="shared" si="59"/>
        <v>#N/A</v>
      </c>
      <c r="AL203" s="6"/>
      <c r="AM203" s="6"/>
      <c r="AN203" s="6"/>
      <c r="AO203" s="6"/>
      <c r="AP203" s="6"/>
      <c r="AQ203" s="6"/>
      <c r="AR203" s="6"/>
      <c r="AS203" s="6"/>
      <c r="AT203" s="6">
        <f t="shared" si="60"/>
        <v>0</v>
      </c>
      <c r="AU203" s="6"/>
      <c r="AV203" s="6" t="str">
        <f t="shared" si="69"/>
        <v/>
      </c>
      <c r="AW203" s="6" t="str">
        <f t="shared" si="70"/>
        <v/>
      </c>
      <c r="AX203" s="6" t="str">
        <f t="shared" si="71"/>
        <v/>
      </c>
      <c r="AY203" s="55"/>
      <c r="BE203" s="176" t="s">
        <v>965</v>
      </c>
      <c r="CS203" s="275" t="str">
        <f t="shared" si="62"/>
        <v/>
      </c>
      <c r="CT203" s="356" t="str">
        <f t="shared" si="61"/>
        <v/>
      </c>
    </row>
    <row r="204" spans="1:98" s="1" customFormat="1" ht="13.5" customHeight="1" x14ac:dyDescent="0.2">
      <c r="A204" s="17">
        <v>189</v>
      </c>
      <c r="B204" s="358"/>
      <c r="C204" s="358"/>
      <c r="D204" s="358"/>
      <c r="E204" s="358"/>
      <c r="F204" s="358"/>
      <c r="G204" s="358"/>
      <c r="H204" s="358"/>
      <c r="I204" s="358"/>
      <c r="J204" s="358"/>
      <c r="K204" s="358"/>
      <c r="L204" s="362"/>
      <c r="M204" s="358"/>
      <c r="N204" s="64"/>
      <c r="O204" s="65"/>
      <c r="P204" s="60"/>
      <c r="Q204" s="60"/>
      <c r="R204" s="91"/>
      <c r="S204" s="91"/>
      <c r="T204" s="92"/>
      <c r="U204" s="93"/>
      <c r="V204" s="94"/>
      <c r="W204" s="94"/>
      <c r="X204" s="95"/>
      <c r="Y204" s="24"/>
      <c r="Z204" s="21" t="str">
        <f t="shared" si="63"/>
        <v/>
      </c>
      <c r="AA204" s="6" t="e">
        <f t="shared" si="64"/>
        <v>#N/A</v>
      </c>
      <c r="AB204" s="6" t="e">
        <f t="shared" si="65"/>
        <v>#N/A</v>
      </c>
      <c r="AC204" s="6" t="e">
        <f t="shared" si="66"/>
        <v>#N/A</v>
      </c>
      <c r="AD204" s="6" t="str">
        <f t="shared" si="67"/>
        <v/>
      </c>
      <c r="AE204" s="6">
        <f t="shared" si="68"/>
        <v>1</v>
      </c>
      <c r="AF204" s="6" t="e">
        <f t="shared" si="54"/>
        <v>#N/A</v>
      </c>
      <c r="AG204" s="6" t="e">
        <f t="shared" si="55"/>
        <v>#N/A</v>
      </c>
      <c r="AH204" s="6" t="e">
        <f t="shared" si="56"/>
        <v>#N/A</v>
      </c>
      <c r="AI204" s="6" t="e">
        <f t="shared" si="57"/>
        <v>#N/A</v>
      </c>
      <c r="AJ204" s="7" t="str">
        <f t="shared" si="58"/>
        <v xml:space="preserve"> </v>
      </c>
      <c r="AK204" s="6" t="e">
        <f t="shared" si="59"/>
        <v>#N/A</v>
      </c>
      <c r="AL204" s="6"/>
      <c r="AM204" s="6"/>
      <c r="AN204" s="6"/>
      <c r="AO204" s="6"/>
      <c r="AP204" s="6"/>
      <c r="AQ204" s="6"/>
      <c r="AR204" s="6"/>
      <c r="AS204" s="6"/>
      <c r="AT204" s="6">
        <f t="shared" si="60"/>
        <v>0</v>
      </c>
      <c r="AU204" s="6"/>
      <c r="AV204" s="6" t="str">
        <f t="shared" si="69"/>
        <v/>
      </c>
      <c r="AW204" s="6" t="str">
        <f t="shared" si="70"/>
        <v/>
      </c>
      <c r="AX204" s="6" t="str">
        <f t="shared" si="71"/>
        <v/>
      </c>
      <c r="AY204" s="55"/>
      <c r="BE204" s="176" t="s">
        <v>967</v>
      </c>
      <c r="CS204" s="275" t="str">
        <f t="shared" si="62"/>
        <v/>
      </c>
      <c r="CT204" s="356" t="str">
        <f t="shared" si="61"/>
        <v/>
      </c>
    </row>
    <row r="205" spans="1:98" s="1" customFormat="1" ht="13.5" customHeight="1" x14ac:dyDescent="0.2">
      <c r="A205" s="17">
        <v>190</v>
      </c>
      <c r="B205" s="358"/>
      <c r="C205" s="358"/>
      <c r="D205" s="358"/>
      <c r="E205" s="358"/>
      <c r="F205" s="358"/>
      <c r="G205" s="358"/>
      <c r="H205" s="358"/>
      <c r="I205" s="358"/>
      <c r="J205" s="358"/>
      <c r="K205" s="358"/>
      <c r="L205" s="362"/>
      <c r="M205" s="358"/>
      <c r="N205" s="64"/>
      <c r="O205" s="65"/>
      <c r="P205" s="60"/>
      <c r="Q205" s="60"/>
      <c r="R205" s="91"/>
      <c r="S205" s="91"/>
      <c r="T205" s="92"/>
      <c r="U205" s="93"/>
      <c r="V205" s="94"/>
      <c r="W205" s="94"/>
      <c r="X205" s="95"/>
      <c r="Y205" s="24"/>
      <c r="Z205" s="21" t="str">
        <f t="shared" si="63"/>
        <v/>
      </c>
      <c r="AA205" s="6" t="e">
        <f t="shared" si="64"/>
        <v>#N/A</v>
      </c>
      <c r="AB205" s="6" t="e">
        <f t="shared" si="65"/>
        <v>#N/A</v>
      </c>
      <c r="AC205" s="6" t="e">
        <f t="shared" si="66"/>
        <v>#N/A</v>
      </c>
      <c r="AD205" s="6" t="str">
        <f t="shared" si="67"/>
        <v/>
      </c>
      <c r="AE205" s="6">
        <f t="shared" si="68"/>
        <v>1</v>
      </c>
      <c r="AF205" s="6" t="e">
        <f t="shared" si="54"/>
        <v>#N/A</v>
      </c>
      <c r="AG205" s="6" t="e">
        <f t="shared" si="55"/>
        <v>#N/A</v>
      </c>
      <c r="AH205" s="6" t="e">
        <f t="shared" si="56"/>
        <v>#N/A</v>
      </c>
      <c r="AI205" s="6" t="e">
        <f t="shared" si="57"/>
        <v>#N/A</v>
      </c>
      <c r="AJ205" s="7" t="str">
        <f t="shared" si="58"/>
        <v xml:space="preserve"> </v>
      </c>
      <c r="AK205" s="6" t="e">
        <f t="shared" si="59"/>
        <v>#N/A</v>
      </c>
      <c r="AL205" s="6"/>
      <c r="AM205" s="6"/>
      <c r="AN205" s="6"/>
      <c r="AO205" s="6"/>
      <c r="AP205" s="6"/>
      <c r="AQ205" s="6"/>
      <c r="AR205" s="6"/>
      <c r="AS205" s="6"/>
      <c r="AT205" s="6">
        <f t="shared" si="60"/>
        <v>0</v>
      </c>
      <c r="AU205" s="6"/>
      <c r="AV205" s="6" t="str">
        <f t="shared" si="69"/>
        <v/>
      </c>
      <c r="AW205" s="6" t="str">
        <f t="shared" si="70"/>
        <v/>
      </c>
      <c r="AX205" s="6" t="str">
        <f t="shared" si="71"/>
        <v/>
      </c>
      <c r="AY205" s="55"/>
      <c r="BE205" s="176" t="s">
        <v>969</v>
      </c>
      <c r="CS205" s="275" t="str">
        <f t="shared" si="62"/>
        <v/>
      </c>
      <c r="CT205" s="356" t="str">
        <f t="shared" si="61"/>
        <v/>
      </c>
    </row>
    <row r="206" spans="1:98" s="1" customFormat="1" ht="13.5" customHeight="1" x14ac:dyDescent="0.2">
      <c r="A206" s="17">
        <v>191</v>
      </c>
      <c r="B206" s="358"/>
      <c r="C206" s="358"/>
      <c r="D206" s="358"/>
      <c r="E206" s="358"/>
      <c r="F206" s="358"/>
      <c r="G206" s="358"/>
      <c r="H206" s="358"/>
      <c r="I206" s="358"/>
      <c r="J206" s="358"/>
      <c r="K206" s="358"/>
      <c r="L206" s="362"/>
      <c r="M206" s="358"/>
      <c r="N206" s="64"/>
      <c r="O206" s="65"/>
      <c r="P206" s="60"/>
      <c r="Q206" s="60"/>
      <c r="R206" s="91"/>
      <c r="S206" s="91"/>
      <c r="T206" s="92"/>
      <c r="U206" s="93"/>
      <c r="V206" s="94"/>
      <c r="W206" s="94"/>
      <c r="X206" s="95"/>
      <c r="Y206" s="24"/>
      <c r="Z206" s="21" t="str">
        <f t="shared" si="63"/>
        <v/>
      </c>
      <c r="AA206" s="6" t="e">
        <f t="shared" si="64"/>
        <v>#N/A</v>
      </c>
      <c r="AB206" s="6" t="e">
        <f t="shared" si="65"/>
        <v>#N/A</v>
      </c>
      <c r="AC206" s="6" t="e">
        <f t="shared" si="66"/>
        <v>#N/A</v>
      </c>
      <c r="AD206" s="6" t="str">
        <f t="shared" si="67"/>
        <v/>
      </c>
      <c r="AE206" s="6">
        <f t="shared" si="68"/>
        <v>1</v>
      </c>
      <c r="AF206" s="6" t="e">
        <f t="shared" si="54"/>
        <v>#N/A</v>
      </c>
      <c r="AG206" s="6" t="e">
        <f t="shared" si="55"/>
        <v>#N/A</v>
      </c>
      <c r="AH206" s="6" t="e">
        <f t="shared" si="56"/>
        <v>#N/A</v>
      </c>
      <c r="AI206" s="6" t="e">
        <f t="shared" si="57"/>
        <v>#N/A</v>
      </c>
      <c r="AJ206" s="7" t="str">
        <f t="shared" si="58"/>
        <v xml:space="preserve"> </v>
      </c>
      <c r="AK206" s="6" t="e">
        <f t="shared" si="59"/>
        <v>#N/A</v>
      </c>
      <c r="AL206" s="6"/>
      <c r="AM206" s="6"/>
      <c r="AN206" s="6"/>
      <c r="AO206" s="6"/>
      <c r="AP206" s="6"/>
      <c r="AQ206" s="6"/>
      <c r="AR206" s="6"/>
      <c r="AS206" s="6"/>
      <c r="AT206" s="6">
        <f t="shared" si="60"/>
        <v>0</v>
      </c>
      <c r="AU206" s="6"/>
      <c r="AV206" s="6" t="str">
        <f t="shared" si="69"/>
        <v/>
      </c>
      <c r="AW206" s="6" t="str">
        <f t="shared" si="70"/>
        <v/>
      </c>
      <c r="AX206" s="6" t="str">
        <f t="shared" si="71"/>
        <v/>
      </c>
      <c r="AY206" s="55"/>
      <c r="BE206" s="176" t="s">
        <v>972</v>
      </c>
      <c r="CS206" s="275" t="str">
        <f t="shared" si="62"/>
        <v/>
      </c>
      <c r="CT206" s="356" t="str">
        <f t="shared" si="61"/>
        <v/>
      </c>
    </row>
    <row r="207" spans="1:98" s="1" customFormat="1" ht="13.5" customHeight="1" x14ac:dyDescent="0.2">
      <c r="A207" s="17">
        <v>192</v>
      </c>
      <c r="B207" s="358"/>
      <c r="C207" s="358"/>
      <c r="D207" s="358"/>
      <c r="E207" s="358"/>
      <c r="F207" s="358"/>
      <c r="G207" s="358"/>
      <c r="H207" s="358"/>
      <c r="I207" s="358"/>
      <c r="J207" s="358"/>
      <c r="K207" s="358"/>
      <c r="L207" s="362"/>
      <c r="M207" s="358"/>
      <c r="N207" s="64"/>
      <c r="O207" s="65"/>
      <c r="P207" s="60"/>
      <c r="Q207" s="60"/>
      <c r="R207" s="91"/>
      <c r="S207" s="91"/>
      <c r="T207" s="92"/>
      <c r="U207" s="93"/>
      <c r="V207" s="94"/>
      <c r="W207" s="94"/>
      <c r="X207" s="95"/>
      <c r="Y207" s="24"/>
      <c r="Z207" s="21" t="str">
        <f t="shared" si="63"/>
        <v/>
      </c>
      <c r="AA207" s="6" t="e">
        <f t="shared" si="64"/>
        <v>#N/A</v>
      </c>
      <c r="AB207" s="6" t="e">
        <f t="shared" si="65"/>
        <v>#N/A</v>
      </c>
      <c r="AC207" s="6" t="e">
        <f t="shared" si="66"/>
        <v>#N/A</v>
      </c>
      <c r="AD207" s="6" t="str">
        <f t="shared" si="67"/>
        <v/>
      </c>
      <c r="AE207" s="6">
        <f t="shared" si="68"/>
        <v>1</v>
      </c>
      <c r="AF207" s="6" t="e">
        <f t="shared" si="54"/>
        <v>#N/A</v>
      </c>
      <c r="AG207" s="6" t="e">
        <f t="shared" si="55"/>
        <v>#N/A</v>
      </c>
      <c r="AH207" s="6" t="e">
        <f t="shared" si="56"/>
        <v>#N/A</v>
      </c>
      <c r="AI207" s="6" t="e">
        <f t="shared" si="57"/>
        <v>#N/A</v>
      </c>
      <c r="AJ207" s="7" t="str">
        <f t="shared" si="58"/>
        <v xml:space="preserve"> </v>
      </c>
      <c r="AK207" s="6" t="e">
        <f t="shared" si="59"/>
        <v>#N/A</v>
      </c>
      <c r="AL207" s="6"/>
      <c r="AM207" s="6"/>
      <c r="AN207" s="6"/>
      <c r="AO207" s="6"/>
      <c r="AP207" s="6"/>
      <c r="AQ207" s="6"/>
      <c r="AR207" s="6"/>
      <c r="AS207" s="6"/>
      <c r="AT207" s="6">
        <f t="shared" si="60"/>
        <v>0</v>
      </c>
      <c r="AU207" s="6"/>
      <c r="AV207" s="6" t="str">
        <f t="shared" si="69"/>
        <v/>
      </c>
      <c r="AW207" s="6" t="str">
        <f t="shared" si="70"/>
        <v/>
      </c>
      <c r="AX207" s="6" t="str">
        <f t="shared" si="71"/>
        <v/>
      </c>
      <c r="AY207" s="55"/>
      <c r="BE207" s="176" t="s">
        <v>974</v>
      </c>
      <c r="CS207" s="275" t="str">
        <f t="shared" si="62"/>
        <v/>
      </c>
      <c r="CT207" s="356" t="str">
        <f t="shared" si="61"/>
        <v/>
      </c>
    </row>
    <row r="208" spans="1:98" s="1" customFormat="1" ht="13.5" customHeight="1" x14ac:dyDescent="0.2">
      <c r="A208" s="17">
        <v>193</v>
      </c>
      <c r="B208" s="358"/>
      <c r="C208" s="358"/>
      <c r="D208" s="358"/>
      <c r="E208" s="358"/>
      <c r="F208" s="358"/>
      <c r="G208" s="358"/>
      <c r="H208" s="358"/>
      <c r="I208" s="358"/>
      <c r="J208" s="358"/>
      <c r="K208" s="358"/>
      <c r="L208" s="362"/>
      <c r="M208" s="358"/>
      <c r="N208" s="64"/>
      <c r="O208" s="65"/>
      <c r="P208" s="60"/>
      <c r="Q208" s="60"/>
      <c r="R208" s="91"/>
      <c r="S208" s="91"/>
      <c r="T208" s="92"/>
      <c r="U208" s="93"/>
      <c r="V208" s="94"/>
      <c r="W208" s="94"/>
      <c r="X208" s="95"/>
      <c r="Y208" s="24"/>
      <c r="Z208" s="21" t="str">
        <f t="shared" si="63"/>
        <v/>
      </c>
      <c r="AA208" s="6" t="e">
        <f t="shared" si="64"/>
        <v>#N/A</v>
      </c>
      <c r="AB208" s="6" t="e">
        <f t="shared" si="65"/>
        <v>#N/A</v>
      </c>
      <c r="AC208" s="6" t="e">
        <f t="shared" si="66"/>
        <v>#N/A</v>
      </c>
      <c r="AD208" s="6" t="str">
        <f t="shared" si="67"/>
        <v/>
      </c>
      <c r="AE208" s="6">
        <f t="shared" si="68"/>
        <v>1</v>
      </c>
      <c r="AF208" s="6" t="e">
        <f t="shared" si="54"/>
        <v>#N/A</v>
      </c>
      <c r="AG208" s="6" t="e">
        <f t="shared" si="55"/>
        <v>#N/A</v>
      </c>
      <c r="AH208" s="6" t="e">
        <f t="shared" si="56"/>
        <v>#N/A</v>
      </c>
      <c r="AI208" s="6" t="e">
        <f t="shared" si="57"/>
        <v>#N/A</v>
      </c>
      <c r="AJ208" s="7" t="str">
        <f t="shared" si="58"/>
        <v xml:space="preserve"> </v>
      </c>
      <c r="AK208" s="6" t="e">
        <f t="shared" si="59"/>
        <v>#N/A</v>
      </c>
      <c r="AL208" s="6"/>
      <c r="AM208" s="6"/>
      <c r="AN208" s="6"/>
      <c r="AO208" s="6"/>
      <c r="AP208" s="6"/>
      <c r="AQ208" s="6"/>
      <c r="AR208" s="6"/>
      <c r="AS208" s="6"/>
      <c r="AT208" s="6">
        <f t="shared" si="60"/>
        <v>0</v>
      </c>
      <c r="AU208" s="6"/>
      <c r="AV208" s="6" t="str">
        <f t="shared" si="69"/>
        <v/>
      </c>
      <c r="AW208" s="6" t="str">
        <f t="shared" si="70"/>
        <v/>
      </c>
      <c r="AX208" s="6" t="str">
        <f t="shared" si="71"/>
        <v/>
      </c>
      <c r="AY208" s="55"/>
      <c r="BE208" s="177" t="s">
        <v>976</v>
      </c>
      <c r="CS208" s="275" t="str">
        <f t="shared" ref="CS208:CS215" si="72">IFERROR(VLOOKUP(AI208,$CQ$17:$CR$33,2,0),"")</f>
        <v/>
      </c>
      <c r="CT208" s="356" t="str">
        <f t="shared" si="61"/>
        <v/>
      </c>
    </row>
    <row r="209" spans="1:98" s="1" customFormat="1" ht="13.5" customHeight="1" x14ac:dyDescent="0.2">
      <c r="A209" s="17">
        <v>194</v>
      </c>
      <c r="B209" s="358"/>
      <c r="C209" s="358"/>
      <c r="D209" s="358"/>
      <c r="E209" s="358"/>
      <c r="F209" s="358"/>
      <c r="G209" s="358"/>
      <c r="H209" s="358"/>
      <c r="I209" s="358"/>
      <c r="J209" s="358"/>
      <c r="K209" s="358"/>
      <c r="L209" s="362"/>
      <c r="M209" s="358"/>
      <c r="N209" s="64"/>
      <c r="O209" s="65"/>
      <c r="P209" s="60"/>
      <c r="Q209" s="60"/>
      <c r="R209" s="91"/>
      <c r="S209" s="91"/>
      <c r="T209" s="92"/>
      <c r="U209" s="93"/>
      <c r="V209" s="94"/>
      <c r="W209" s="94"/>
      <c r="X209" s="95"/>
      <c r="Y209" s="24"/>
      <c r="Z209" s="21" t="str">
        <f t="shared" si="63"/>
        <v/>
      </c>
      <c r="AA209" s="6" t="e">
        <f t="shared" si="64"/>
        <v>#N/A</v>
      </c>
      <c r="AB209" s="6" t="e">
        <f t="shared" si="65"/>
        <v>#N/A</v>
      </c>
      <c r="AC209" s="6" t="e">
        <f t="shared" si="66"/>
        <v>#N/A</v>
      </c>
      <c r="AD209" s="6" t="str">
        <f t="shared" si="67"/>
        <v/>
      </c>
      <c r="AE209" s="6">
        <f t="shared" si="68"/>
        <v>1</v>
      </c>
      <c r="AF209" s="6" t="e">
        <f t="shared" ref="AF209:AF215" si="73">IF(AC209=9,0,IF(L209&lt;=1700,1,IF(L209&lt;=2500,2,IF(L209&lt;=3500,3,4))))</f>
        <v>#N/A</v>
      </c>
      <c r="AG209" s="6" t="e">
        <f t="shared" ref="AG209:AG215" si="74">IF(AC209=5,0,IF(AC209=9,0,IF(L209&lt;=1700,1,IF(L209&lt;=2500,2,IF(L209&lt;=3500,3,4)))))</f>
        <v>#N/A</v>
      </c>
      <c r="AH209" s="6" t="e">
        <f t="shared" ref="AH209:AH215" si="75">VLOOKUP(M209,$BH$17:$BI$27,2,FALSE)</f>
        <v>#N/A</v>
      </c>
      <c r="AI209" s="6" t="e">
        <f t="shared" ref="AI209:AI215" si="76">VLOOKUP(AK209,排出係数表,9,FALSE)</f>
        <v>#N/A</v>
      </c>
      <c r="AJ209" s="7" t="str">
        <f t="shared" ref="AJ209:AJ215" si="77">IF(OR(ISBLANK(M209)=TRUE,ISBLANK(B209)=TRUE)," ",CONCATENATE(B209,AC209,AF209))</f>
        <v xml:space="preserve"> </v>
      </c>
      <c r="AK209" s="6" t="e">
        <f t="shared" ref="AK209:AK215" si="78">CONCATENATE(AA209,AG209,AH209,AD209)</f>
        <v>#N/A</v>
      </c>
      <c r="AL209" s="6"/>
      <c r="AM209" s="6"/>
      <c r="AN209" s="6"/>
      <c r="AO209" s="6"/>
      <c r="AP209" s="6"/>
      <c r="AQ209" s="6"/>
      <c r="AR209" s="6"/>
      <c r="AS209" s="6"/>
      <c r="AT209" s="6">
        <f t="shared" ref="AT209:AT215" si="79">IF(AND(N209="なし",O209="なし"),0,IF(AND(N209="",O209=""),0,IF(AND(N209="",O209="なし"),0,IF(AND(N209="なし",O209=""),0,1))))</f>
        <v>0</v>
      </c>
      <c r="AU209" s="6"/>
      <c r="AV209" s="6" t="str">
        <f t="shared" si="69"/>
        <v/>
      </c>
      <c r="AW209" s="6" t="str">
        <f t="shared" si="70"/>
        <v/>
      </c>
      <c r="AX209" s="6" t="str">
        <f t="shared" si="71"/>
        <v/>
      </c>
      <c r="AY209" s="55"/>
      <c r="BE209" s="177" t="s">
        <v>172</v>
      </c>
      <c r="CS209" s="275" t="str">
        <f t="shared" si="72"/>
        <v/>
      </c>
      <c r="CT209" s="356" t="str">
        <f t="shared" ref="CT209:CT215" si="80">IF(
  OR(
    AND(D209&gt;=480, D209&lt;=498),
    AND(D209&gt;=580, D209&lt;=598),
    AND(D209&gt;=680, D209&lt;=698),
    AND(D209&gt;=780, D209&lt;=798)
  ),
  "※軽自動車は報告の対象外です。",
  ""
)</f>
        <v/>
      </c>
    </row>
    <row r="210" spans="1:98" s="1" customFormat="1" ht="13.5" customHeight="1" x14ac:dyDescent="0.2">
      <c r="A210" s="17">
        <v>195</v>
      </c>
      <c r="B210" s="358"/>
      <c r="C210" s="358"/>
      <c r="D210" s="358"/>
      <c r="E210" s="358"/>
      <c r="F210" s="358"/>
      <c r="G210" s="358"/>
      <c r="H210" s="358"/>
      <c r="I210" s="358"/>
      <c r="J210" s="358"/>
      <c r="K210" s="358"/>
      <c r="L210" s="362"/>
      <c r="M210" s="358"/>
      <c r="N210" s="64"/>
      <c r="O210" s="65"/>
      <c r="P210" s="60"/>
      <c r="Q210" s="60"/>
      <c r="R210" s="91"/>
      <c r="S210" s="91"/>
      <c r="T210" s="92"/>
      <c r="U210" s="93"/>
      <c r="V210" s="94"/>
      <c r="W210" s="94"/>
      <c r="X210" s="95"/>
      <c r="Y210" s="24"/>
      <c r="Z210" s="21" t="str">
        <f t="shared" si="63"/>
        <v/>
      </c>
      <c r="AA210" s="6" t="e">
        <f t="shared" si="64"/>
        <v>#N/A</v>
      </c>
      <c r="AB210" s="6" t="e">
        <f t="shared" si="65"/>
        <v>#N/A</v>
      </c>
      <c r="AC210" s="6" t="e">
        <f t="shared" si="66"/>
        <v>#N/A</v>
      </c>
      <c r="AD210" s="6" t="str">
        <f t="shared" si="67"/>
        <v/>
      </c>
      <c r="AE210" s="6">
        <f t="shared" si="68"/>
        <v>1</v>
      </c>
      <c r="AF210" s="6" t="e">
        <f t="shared" si="73"/>
        <v>#N/A</v>
      </c>
      <c r="AG210" s="6" t="e">
        <f t="shared" si="74"/>
        <v>#N/A</v>
      </c>
      <c r="AH210" s="6" t="e">
        <f t="shared" si="75"/>
        <v>#N/A</v>
      </c>
      <c r="AI210" s="6" t="e">
        <f t="shared" si="76"/>
        <v>#N/A</v>
      </c>
      <c r="AJ210" s="7" t="str">
        <f t="shared" si="77"/>
        <v xml:space="preserve"> </v>
      </c>
      <c r="AK210" s="6" t="e">
        <f t="shared" si="78"/>
        <v>#N/A</v>
      </c>
      <c r="AL210" s="6"/>
      <c r="AM210" s="6"/>
      <c r="AN210" s="6"/>
      <c r="AO210" s="6"/>
      <c r="AP210" s="6"/>
      <c r="AQ210" s="6"/>
      <c r="AR210" s="6"/>
      <c r="AS210" s="6"/>
      <c r="AT210" s="6">
        <f t="shared" si="79"/>
        <v>0</v>
      </c>
      <c r="AU210" s="6"/>
      <c r="AV210" s="6" t="str">
        <f t="shared" si="69"/>
        <v/>
      </c>
      <c r="AW210" s="6" t="str">
        <f t="shared" si="70"/>
        <v/>
      </c>
      <c r="AX210" s="6" t="str">
        <f t="shared" si="71"/>
        <v/>
      </c>
      <c r="AY210" s="55"/>
      <c r="BE210" s="177" t="s">
        <v>173</v>
      </c>
      <c r="CS210" s="275" t="str">
        <f t="shared" si="72"/>
        <v/>
      </c>
      <c r="CT210" s="356" t="str">
        <f t="shared" si="80"/>
        <v/>
      </c>
    </row>
    <row r="211" spans="1:98" s="1" customFormat="1" ht="13.5" customHeight="1" x14ac:dyDescent="0.2">
      <c r="A211" s="17">
        <v>196</v>
      </c>
      <c r="B211" s="358"/>
      <c r="C211" s="358"/>
      <c r="D211" s="358"/>
      <c r="E211" s="358"/>
      <c r="F211" s="358"/>
      <c r="G211" s="358"/>
      <c r="H211" s="358"/>
      <c r="I211" s="358"/>
      <c r="J211" s="358"/>
      <c r="K211" s="358"/>
      <c r="L211" s="362"/>
      <c r="M211" s="358"/>
      <c r="N211" s="64"/>
      <c r="O211" s="65"/>
      <c r="P211" s="60"/>
      <c r="Q211" s="60"/>
      <c r="R211" s="91"/>
      <c r="S211" s="91"/>
      <c r="T211" s="92"/>
      <c r="U211" s="93"/>
      <c r="V211" s="94"/>
      <c r="W211" s="94"/>
      <c r="X211" s="95"/>
      <c r="Y211" s="24"/>
      <c r="Z211" s="21" t="str">
        <f t="shared" si="63"/>
        <v/>
      </c>
      <c r="AA211" s="6" t="e">
        <f t="shared" si="64"/>
        <v>#N/A</v>
      </c>
      <c r="AB211" s="6" t="e">
        <f t="shared" si="65"/>
        <v>#N/A</v>
      </c>
      <c r="AC211" s="6" t="e">
        <f t="shared" si="66"/>
        <v>#N/A</v>
      </c>
      <c r="AD211" s="6" t="str">
        <f t="shared" si="67"/>
        <v/>
      </c>
      <c r="AE211" s="6">
        <f t="shared" si="68"/>
        <v>1</v>
      </c>
      <c r="AF211" s="6" t="e">
        <f t="shared" si="73"/>
        <v>#N/A</v>
      </c>
      <c r="AG211" s="6" t="e">
        <f t="shared" si="74"/>
        <v>#N/A</v>
      </c>
      <c r="AH211" s="6" t="e">
        <f t="shared" si="75"/>
        <v>#N/A</v>
      </c>
      <c r="AI211" s="6" t="e">
        <f t="shared" si="76"/>
        <v>#N/A</v>
      </c>
      <c r="AJ211" s="7" t="str">
        <f t="shared" si="77"/>
        <v xml:space="preserve"> </v>
      </c>
      <c r="AK211" s="6" t="e">
        <f t="shared" si="78"/>
        <v>#N/A</v>
      </c>
      <c r="AL211" s="6"/>
      <c r="AM211" s="6"/>
      <c r="AN211" s="6"/>
      <c r="AO211" s="6"/>
      <c r="AP211" s="6"/>
      <c r="AQ211" s="6"/>
      <c r="AR211" s="6"/>
      <c r="AS211" s="6"/>
      <c r="AT211" s="6">
        <f t="shared" si="79"/>
        <v>0</v>
      </c>
      <c r="AU211" s="6"/>
      <c r="AV211" s="6" t="str">
        <f t="shared" si="69"/>
        <v/>
      </c>
      <c r="AW211" s="6" t="str">
        <f t="shared" si="70"/>
        <v/>
      </c>
      <c r="AX211" s="6" t="str">
        <f t="shared" si="71"/>
        <v/>
      </c>
      <c r="AY211" s="55"/>
      <c r="BE211" s="177" t="s">
        <v>174</v>
      </c>
      <c r="CS211" s="275" t="str">
        <f t="shared" si="72"/>
        <v/>
      </c>
      <c r="CT211" s="356" t="str">
        <f t="shared" si="80"/>
        <v/>
      </c>
    </row>
    <row r="212" spans="1:98" s="1" customFormat="1" ht="13.5" customHeight="1" x14ac:dyDescent="0.2">
      <c r="A212" s="17">
        <v>197</v>
      </c>
      <c r="B212" s="358"/>
      <c r="C212" s="358"/>
      <c r="D212" s="358"/>
      <c r="E212" s="358"/>
      <c r="F212" s="358"/>
      <c r="G212" s="358"/>
      <c r="H212" s="358"/>
      <c r="I212" s="358"/>
      <c r="J212" s="358"/>
      <c r="K212" s="358"/>
      <c r="L212" s="362"/>
      <c r="M212" s="358"/>
      <c r="N212" s="64"/>
      <c r="O212" s="65"/>
      <c r="P212" s="60"/>
      <c r="Q212" s="60"/>
      <c r="R212" s="91"/>
      <c r="S212" s="91"/>
      <c r="T212" s="92"/>
      <c r="U212" s="93"/>
      <c r="V212" s="94"/>
      <c r="W212" s="94"/>
      <c r="X212" s="95"/>
      <c r="Y212" s="24"/>
      <c r="Z212" s="21" t="str">
        <f t="shared" si="63"/>
        <v/>
      </c>
      <c r="AA212" s="6" t="e">
        <f t="shared" si="64"/>
        <v>#N/A</v>
      </c>
      <c r="AB212" s="6" t="e">
        <f t="shared" si="65"/>
        <v>#N/A</v>
      </c>
      <c r="AC212" s="6" t="e">
        <f t="shared" si="66"/>
        <v>#N/A</v>
      </c>
      <c r="AD212" s="6" t="str">
        <f t="shared" si="67"/>
        <v/>
      </c>
      <c r="AE212" s="6">
        <f t="shared" si="68"/>
        <v>1</v>
      </c>
      <c r="AF212" s="6" t="e">
        <f t="shared" si="73"/>
        <v>#N/A</v>
      </c>
      <c r="AG212" s="6" t="e">
        <f t="shared" si="74"/>
        <v>#N/A</v>
      </c>
      <c r="AH212" s="6" t="e">
        <f t="shared" si="75"/>
        <v>#N/A</v>
      </c>
      <c r="AI212" s="6" t="e">
        <f t="shared" si="76"/>
        <v>#N/A</v>
      </c>
      <c r="AJ212" s="7" t="str">
        <f t="shared" si="77"/>
        <v xml:space="preserve"> </v>
      </c>
      <c r="AK212" s="6" t="e">
        <f t="shared" si="78"/>
        <v>#N/A</v>
      </c>
      <c r="AL212" s="6"/>
      <c r="AM212" s="6"/>
      <c r="AN212" s="6"/>
      <c r="AO212" s="6"/>
      <c r="AP212" s="6"/>
      <c r="AQ212" s="6"/>
      <c r="AR212" s="6"/>
      <c r="AS212" s="6"/>
      <c r="AT212" s="6">
        <f t="shared" si="79"/>
        <v>0</v>
      </c>
      <c r="AU212" s="6"/>
      <c r="AV212" s="6" t="str">
        <f t="shared" si="69"/>
        <v/>
      </c>
      <c r="AW212" s="6" t="str">
        <f t="shared" si="70"/>
        <v/>
      </c>
      <c r="AX212" s="6" t="str">
        <f t="shared" si="71"/>
        <v/>
      </c>
      <c r="AY212" s="55"/>
      <c r="BE212" s="177" t="s">
        <v>175</v>
      </c>
      <c r="CS212" s="275" t="str">
        <f t="shared" si="72"/>
        <v/>
      </c>
      <c r="CT212" s="356" t="str">
        <f t="shared" si="80"/>
        <v/>
      </c>
    </row>
    <row r="213" spans="1:98" s="1" customFormat="1" ht="13.5" customHeight="1" x14ac:dyDescent="0.2">
      <c r="A213" s="17">
        <v>198</v>
      </c>
      <c r="B213" s="358"/>
      <c r="C213" s="358"/>
      <c r="D213" s="358"/>
      <c r="E213" s="358"/>
      <c r="F213" s="358"/>
      <c r="G213" s="358"/>
      <c r="H213" s="358"/>
      <c r="I213" s="358"/>
      <c r="J213" s="358"/>
      <c r="K213" s="358"/>
      <c r="L213" s="362"/>
      <c r="M213" s="358"/>
      <c r="N213" s="64"/>
      <c r="O213" s="65"/>
      <c r="P213" s="60"/>
      <c r="Q213" s="60"/>
      <c r="R213" s="91"/>
      <c r="S213" s="91"/>
      <c r="T213" s="92"/>
      <c r="U213" s="93"/>
      <c r="V213" s="94"/>
      <c r="W213" s="94"/>
      <c r="X213" s="95"/>
      <c r="Y213" s="24"/>
      <c r="Z213" s="21" t="str">
        <f t="shared" si="63"/>
        <v/>
      </c>
      <c r="AA213" s="6" t="e">
        <f t="shared" si="64"/>
        <v>#N/A</v>
      </c>
      <c r="AB213" s="6" t="e">
        <f t="shared" si="65"/>
        <v>#N/A</v>
      </c>
      <c r="AC213" s="6" t="e">
        <f t="shared" si="66"/>
        <v>#N/A</v>
      </c>
      <c r="AD213" s="6" t="str">
        <f t="shared" si="67"/>
        <v/>
      </c>
      <c r="AE213" s="6">
        <f t="shared" si="68"/>
        <v>1</v>
      </c>
      <c r="AF213" s="6" t="e">
        <f t="shared" si="73"/>
        <v>#N/A</v>
      </c>
      <c r="AG213" s="6" t="e">
        <f t="shared" si="74"/>
        <v>#N/A</v>
      </c>
      <c r="AH213" s="6" t="e">
        <f t="shared" si="75"/>
        <v>#N/A</v>
      </c>
      <c r="AI213" s="6" t="e">
        <f t="shared" si="76"/>
        <v>#N/A</v>
      </c>
      <c r="AJ213" s="7" t="str">
        <f t="shared" si="77"/>
        <v xml:space="preserve"> </v>
      </c>
      <c r="AK213" s="6" t="e">
        <f t="shared" si="78"/>
        <v>#N/A</v>
      </c>
      <c r="AL213" s="6"/>
      <c r="AM213" s="6"/>
      <c r="AN213" s="6"/>
      <c r="AO213" s="6"/>
      <c r="AP213" s="6"/>
      <c r="AQ213" s="6"/>
      <c r="AR213" s="6"/>
      <c r="AS213" s="6"/>
      <c r="AT213" s="6">
        <f t="shared" si="79"/>
        <v>0</v>
      </c>
      <c r="AU213" s="6"/>
      <c r="AV213" s="6" t="str">
        <f t="shared" si="69"/>
        <v/>
      </c>
      <c r="AW213" s="6" t="str">
        <f t="shared" si="70"/>
        <v/>
      </c>
      <c r="AX213" s="6" t="str">
        <f t="shared" si="71"/>
        <v/>
      </c>
      <c r="AY213" s="55"/>
      <c r="BE213" s="177" t="s">
        <v>1217</v>
      </c>
      <c r="CS213" s="275" t="str">
        <f t="shared" si="72"/>
        <v/>
      </c>
      <c r="CT213" s="356" t="str">
        <f t="shared" si="80"/>
        <v/>
      </c>
    </row>
    <row r="214" spans="1:98" s="1" customFormat="1" ht="13.5" customHeight="1" x14ac:dyDescent="0.2">
      <c r="A214" s="17">
        <v>199</v>
      </c>
      <c r="B214" s="358"/>
      <c r="C214" s="358"/>
      <c r="D214" s="358"/>
      <c r="E214" s="358"/>
      <c r="F214" s="358"/>
      <c r="G214" s="358"/>
      <c r="H214" s="358"/>
      <c r="I214" s="358"/>
      <c r="J214" s="358"/>
      <c r="K214" s="358"/>
      <c r="L214" s="362"/>
      <c r="M214" s="358"/>
      <c r="N214" s="64"/>
      <c r="O214" s="65"/>
      <c r="P214" s="60"/>
      <c r="Q214" s="60"/>
      <c r="R214" s="91"/>
      <c r="S214" s="91"/>
      <c r="T214" s="92"/>
      <c r="U214" s="93"/>
      <c r="V214" s="94"/>
      <c r="W214" s="94"/>
      <c r="X214" s="95"/>
      <c r="Y214" s="24"/>
      <c r="Z214" s="21" t="str">
        <f t="shared" si="63"/>
        <v/>
      </c>
      <c r="AA214" s="6" t="e">
        <f t="shared" si="64"/>
        <v>#N/A</v>
      </c>
      <c r="AB214" s="6" t="e">
        <f t="shared" si="65"/>
        <v>#N/A</v>
      </c>
      <c r="AC214" s="6" t="e">
        <f t="shared" si="66"/>
        <v>#N/A</v>
      </c>
      <c r="AD214" s="6" t="str">
        <f t="shared" si="67"/>
        <v/>
      </c>
      <c r="AE214" s="6">
        <f t="shared" si="68"/>
        <v>1</v>
      </c>
      <c r="AF214" s="6" t="e">
        <f t="shared" si="73"/>
        <v>#N/A</v>
      </c>
      <c r="AG214" s="6" t="e">
        <f t="shared" si="74"/>
        <v>#N/A</v>
      </c>
      <c r="AH214" s="6" t="e">
        <f t="shared" si="75"/>
        <v>#N/A</v>
      </c>
      <c r="AI214" s="6" t="e">
        <f t="shared" si="76"/>
        <v>#N/A</v>
      </c>
      <c r="AJ214" s="7" t="str">
        <f t="shared" si="77"/>
        <v xml:space="preserve"> </v>
      </c>
      <c r="AK214" s="6" t="e">
        <f t="shared" si="78"/>
        <v>#N/A</v>
      </c>
      <c r="AL214" s="6"/>
      <c r="AM214" s="6"/>
      <c r="AN214" s="6"/>
      <c r="AO214" s="6"/>
      <c r="AP214" s="6"/>
      <c r="AQ214" s="6"/>
      <c r="AR214" s="6"/>
      <c r="AS214" s="6"/>
      <c r="AT214" s="6">
        <f t="shared" si="79"/>
        <v>0</v>
      </c>
      <c r="AU214" s="6"/>
      <c r="AV214" s="6" t="str">
        <f t="shared" si="69"/>
        <v/>
      </c>
      <c r="AW214" s="6" t="str">
        <f t="shared" si="70"/>
        <v/>
      </c>
      <c r="AX214" s="6" t="str">
        <f t="shared" si="71"/>
        <v/>
      </c>
      <c r="AY214" s="55"/>
      <c r="BE214" s="177" t="s">
        <v>1219</v>
      </c>
      <c r="CS214" s="275" t="str">
        <f t="shared" si="72"/>
        <v/>
      </c>
      <c r="CT214" s="356" t="str">
        <f t="shared" si="80"/>
        <v/>
      </c>
    </row>
    <row r="215" spans="1:98" s="1" customFormat="1" ht="13.5" customHeight="1" thickBot="1" x14ac:dyDescent="0.25">
      <c r="A215" s="233">
        <v>200</v>
      </c>
      <c r="B215" s="363"/>
      <c r="C215" s="363"/>
      <c r="D215" s="363"/>
      <c r="E215" s="363"/>
      <c r="F215" s="363"/>
      <c r="G215" s="363"/>
      <c r="H215" s="363"/>
      <c r="I215" s="363"/>
      <c r="J215" s="363"/>
      <c r="K215" s="363"/>
      <c r="L215" s="364"/>
      <c r="M215" s="363"/>
      <c r="N215" s="234"/>
      <c r="O215" s="235"/>
      <c r="P215" s="236"/>
      <c r="Q215" s="236"/>
      <c r="R215" s="237"/>
      <c r="S215" s="237"/>
      <c r="T215" s="238"/>
      <c r="U215" s="239"/>
      <c r="V215" s="240"/>
      <c r="W215" s="240"/>
      <c r="X215" s="241"/>
      <c r="Y215" s="24"/>
      <c r="Z215" s="21" t="str">
        <f t="shared" si="63"/>
        <v/>
      </c>
      <c r="AA215" s="6" t="e">
        <f t="shared" si="64"/>
        <v>#N/A</v>
      </c>
      <c r="AB215" s="6" t="e">
        <f t="shared" si="65"/>
        <v>#N/A</v>
      </c>
      <c r="AC215" s="6" t="e">
        <f t="shared" si="66"/>
        <v>#N/A</v>
      </c>
      <c r="AD215" s="6" t="str">
        <f t="shared" si="67"/>
        <v/>
      </c>
      <c r="AE215" s="6">
        <f t="shared" si="68"/>
        <v>1</v>
      </c>
      <c r="AF215" s="6" t="e">
        <f t="shared" si="73"/>
        <v>#N/A</v>
      </c>
      <c r="AG215" s="6" t="e">
        <f t="shared" si="74"/>
        <v>#N/A</v>
      </c>
      <c r="AH215" s="6" t="e">
        <f t="shared" si="75"/>
        <v>#N/A</v>
      </c>
      <c r="AI215" s="6" t="e">
        <f t="shared" si="76"/>
        <v>#N/A</v>
      </c>
      <c r="AJ215" s="7" t="str">
        <f t="shared" si="77"/>
        <v xml:space="preserve"> </v>
      </c>
      <c r="AK215" s="6" t="e">
        <f t="shared" si="78"/>
        <v>#N/A</v>
      </c>
      <c r="AL215" s="6"/>
      <c r="AM215" s="6"/>
      <c r="AN215" s="6"/>
      <c r="AO215" s="6"/>
      <c r="AP215" s="6"/>
      <c r="AQ215" s="6"/>
      <c r="AR215" s="6"/>
      <c r="AS215" s="6"/>
      <c r="AT215" s="6">
        <f t="shared" si="79"/>
        <v>0</v>
      </c>
      <c r="AU215" s="6"/>
      <c r="AV215" s="6" t="str">
        <f t="shared" si="69"/>
        <v/>
      </c>
      <c r="AW215" s="6" t="str">
        <f t="shared" si="70"/>
        <v/>
      </c>
      <c r="AX215" s="6" t="str">
        <f t="shared" si="71"/>
        <v/>
      </c>
      <c r="AY215" s="55"/>
      <c r="BE215" s="177" t="s">
        <v>262</v>
      </c>
      <c r="CS215" s="277" t="str">
        <f t="shared" si="72"/>
        <v/>
      </c>
      <c r="CT215" s="356" t="str">
        <f t="shared" si="80"/>
        <v/>
      </c>
    </row>
    <row r="216" spans="1:98" s="1" customFormat="1" ht="13.5" customHeight="1" x14ac:dyDescent="0.2">
      <c r="A216"/>
      <c r="B216"/>
      <c r="C216"/>
      <c r="D216"/>
      <c r="E216"/>
      <c r="F216"/>
      <c r="G216"/>
      <c r="H216"/>
      <c r="I216"/>
      <c r="J216"/>
      <c r="K216" s="3"/>
      <c r="L216"/>
      <c r="M216"/>
      <c r="N216"/>
      <c r="O216"/>
      <c r="P216"/>
      <c r="Q216"/>
      <c r="R216"/>
      <c r="S216"/>
      <c r="T216"/>
      <c r="U216"/>
      <c r="V216" s="10"/>
      <c r="W216" s="10"/>
      <c r="X216" s="10"/>
      <c r="Y216" s="10"/>
      <c r="Z216"/>
      <c r="AA216"/>
      <c r="AB216"/>
      <c r="AC216"/>
      <c r="AD216"/>
      <c r="AE216"/>
      <c r="AF216"/>
      <c r="AG216"/>
      <c r="AH216"/>
      <c r="AI216"/>
      <c r="AJ216"/>
      <c r="AK216"/>
      <c r="AL216"/>
      <c r="AM216"/>
      <c r="AN216"/>
      <c r="AO216"/>
      <c r="AP216"/>
      <c r="AQ216"/>
      <c r="AR216"/>
      <c r="AS216"/>
      <c r="AT216"/>
      <c r="AU216"/>
      <c r="AV216"/>
      <c r="AW216"/>
      <c r="AX216"/>
      <c r="AY216" s="55"/>
      <c r="BE216" s="177" t="s">
        <v>263</v>
      </c>
      <c r="CS216" s="278"/>
    </row>
    <row r="217" spans="1:98" s="1" customFormat="1" ht="13.5" customHeight="1" x14ac:dyDescent="0.2">
      <c r="A217"/>
      <c r="B217"/>
      <c r="C217"/>
      <c r="D217"/>
      <c r="E217"/>
      <c r="F217"/>
      <c r="G217"/>
      <c r="H217"/>
      <c r="I217"/>
      <c r="J217"/>
      <c r="K217" s="3"/>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s="55"/>
      <c r="BE217" s="176" t="s">
        <v>264</v>
      </c>
      <c r="CS217" s="278"/>
    </row>
    <row r="218" spans="1:98" s="1" customFormat="1" ht="13.5" customHeight="1" x14ac:dyDescent="0.2">
      <c r="A218"/>
      <c r="B218"/>
      <c r="C218"/>
      <c r="D218"/>
      <c r="E218"/>
      <c r="F218"/>
      <c r="G218"/>
      <c r="H218"/>
      <c r="I218"/>
      <c r="J218"/>
      <c r="K218" s="3"/>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s="55"/>
      <c r="BE218" s="176" t="s">
        <v>265</v>
      </c>
      <c r="CS218" s="278"/>
    </row>
    <row r="219" spans="1:98" s="1" customFormat="1" ht="13.5" customHeight="1" x14ac:dyDescent="0.2">
      <c r="A219"/>
      <c r="B219"/>
      <c r="C219"/>
      <c r="D219"/>
      <c r="E219"/>
      <c r="F219"/>
      <c r="G219"/>
      <c r="H219"/>
      <c r="I219"/>
      <c r="J219"/>
      <c r="K219" s="3"/>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s="55"/>
      <c r="BE219" s="176" t="s">
        <v>266</v>
      </c>
      <c r="CS219" s="278"/>
    </row>
    <row r="220" spans="1:98" s="1" customFormat="1" ht="13.5" customHeight="1" x14ac:dyDescent="0.2">
      <c r="A220"/>
      <c r="B220"/>
      <c r="C220"/>
      <c r="D220"/>
      <c r="E220"/>
      <c r="F220"/>
      <c r="G220"/>
      <c r="H220"/>
      <c r="I220"/>
      <c r="J220"/>
      <c r="K220" s="3"/>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s="55"/>
      <c r="BE220" s="176" t="s">
        <v>176</v>
      </c>
      <c r="CS220" s="278"/>
    </row>
    <row r="221" spans="1:98" s="1" customFormat="1" ht="13.5" customHeight="1" x14ac:dyDescent="0.2">
      <c r="A221"/>
      <c r="B221"/>
      <c r="C221"/>
      <c r="D221"/>
      <c r="E221"/>
      <c r="F221"/>
      <c r="G221"/>
      <c r="H221"/>
      <c r="I221"/>
      <c r="J221"/>
      <c r="K221" s="3"/>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s="55"/>
      <c r="BE221" s="176" t="s">
        <v>177</v>
      </c>
      <c r="CS221" s="278"/>
    </row>
    <row r="222" spans="1:98" s="1" customFormat="1" ht="13.5" customHeight="1" x14ac:dyDescent="0.2">
      <c r="A222"/>
      <c r="B222"/>
      <c r="C222"/>
      <c r="D222"/>
      <c r="E222"/>
      <c r="F222"/>
      <c r="G222"/>
      <c r="H222"/>
      <c r="I222"/>
      <c r="J222"/>
      <c r="K222" s="3"/>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s="55"/>
      <c r="BE222" s="176" t="s">
        <v>178</v>
      </c>
      <c r="CS222" s="278"/>
    </row>
    <row r="223" spans="1:98" s="1" customFormat="1" ht="13.5" customHeight="1" x14ac:dyDescent="0.2">
      <c r="A223"/>
      <c r="B223"/>
      <c r="C223"/>
      <c r="D223"/>
      <c r="E223"/>
      <c r="F223"/>
      <c r="G223"/>
      <c r="H223"/>
      <c r="I223"/>
      <c r="J223"/>
      <c r="K223" s="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s="55"/>
      <c r="BE223" s="176" t="s">
        <v>179</v>
      </c>
      <c r="CS223" s="278"/>
    </row>
    <row r="224" spans="1:98" s="1" customFormat="1" ht="13.5" customHeight="1" x14ac:dyDescent="0.2">
      <c r="A224"/>
      <c r="B224"/>
      <c r="C224"/>
      <c r="D224"/>
      <c r="E224"/>
      <c r="F224"/>
      <c r="G224"/>
      <c r="H224"/>
      <c r="I224"/>
      <c r="J224"/>
      <c r="K224" s="3"/>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s="55"/>
      <c r="BE224" s="176" t="s">
        <v>1221</v>
      </c>
      <c r="CS224" s="278"/>
    </row>
    <row r="225" spans="1:97" s="1" customFormat="1" ht="13.5" customHeight="1" x14ac:dyDescent="0.2">
      <c r="A225"/>
      <c r="B225"/>
      <c r="C225"/>
      <c r="D225"/>
      <c r="E225"/>
      <c r="F225"/>
      <c r="G225"/>
      <c r="H225"/>
      <c r="I225"/>
      <c r="J225"/>
      <c r="K225" s="3"/>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s="55"/>
      <c r="BE225" s="176" t="s">
        <v>1223</v>
      </c>
      <c r="CS225" s="278"/>
    </row>
    <row r="226" spans="1:97" s="1" customFormat="1" ht="13.5" customHeight="1" x14ac:dyDescent="0.2">
      <c r="A226"/>
      <c r="B226"/>
      <c r="C226"/>
      <c r="D226"/>
      <c r="E226"/>
      <c r="F226"/>
      <c r="G226"/>
      <c r="H226"/>
      <c r="I226"/>
      <c r="J226"/>
      <c r="K226" s="3"/>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s="55"/>
      <c r="BE226" s="176" t="s">
        <v>268</v>
      </c>
      <c r="CS226" s="278"/>
    </row>
    <row r="227" spans="1:97" s="1" customFormat="1" ht="13.5" customHeight="1" x14ac:dyDescent="0.2">
      <c r="A227"/>
      <c r="B227"/>
      <c r="C227"/>
      <c r="D227"/>
      <c r="E227"/>
      <c r="F227"/>
      <c r="G227"/>
      <c r="H227"/>
      <c r="I227"/>
      <c r="J227"/>
      <c r="K227" s="3"/>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s="55"/>
      <c r="BE227" s="176" t="s">
        <v>269</v>
      </c>
      <c r="CS227" s="278"/>
    </row>
    <row r="228" spans="1:97" s="1" customFormat="1" ht="13.5" customHeight="1" x14ac:dyDescent="0.2">
      <c r="A228"/>
      <c r="B228"/>
      <c r="C228"/>
      <c r="D228"/>
      <c r="E228"/>
      <c r="F228"/>
      <c r="G228"/>
      <c r="H228"/>
      <c r="I228"/>
      <c r="J228"/>
      <c r="K228" s="3"/>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s="55"/>
      <c r="BE228" s="176" t="s">
        <v>270</v>
      </c>
      <c r="CS228" s="278"/>
    </row>
    <row r="229" spans="1:97" s="1" customFormat="1" ht="13.5" customHeight="1" x14ac:dyDescent="0.2">
      <c r="A229"/>
      <c r="B229"/>
      <c r="C229"/>
      <c r="D229"/>
      <c r="E229"/>
      <c r="F229"/>
      <c r="G229"/>
      <c r="H229"/>
      <c r="I229"/>
      <c r="J229"/>
      <c r="K229" s="3"/>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s="55"/>
      <c r="BE229" s="176" t="s">
        <v>271</v>
      </c>
      <c r="CS229" s="278"/>
    </row>
    <row r="230" spans="1:97" s="1" customFormat="1" ht="13.5" customHeight="1" x14ac:dyDescent="0.2">
      <c r="A230"/>
      <c r="B230"/>
      <c r="C230"/>
      <c r="D230"/>
      <c r="E230"/>
      <c r="F230"/>
      <c r="G230"/>
      <c r="H230"/>
      <c r="I230"/>
      <c r="J230"/>
      <c r="K230" s="3"/>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s="55"/>
      <c r="BE230" s="176" t="s">
        <v>272</v>
      </c>
      <c r="CS230" s="278"/>
    </row>
    <row r="231" spans="1:97" s="1" customFormat="1" ht="13.5" customHeight="1" x14ac:dyDescent="0.2">
      <c r="A231"/>
      <c r="B231"/>
      <c r="C231"/>
      <c r="D231"/>
      <c r="E231"/>
      <c r="F231"/>
      <c r="G231"/>
      <c r="H231"/>
      <c r="I231"/>
      <c r="J231"/>
      <c r="K231" s="3"/>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s="55"/>
      <c r="BE231" s="176" t="s">
        <v>180</v>
      </c>
      <c r="CS231" s="278"/>
    </row>
    <row r="232" spans="1:97" s="1" customFormat="1" ht="13.5" customHeight="1" x14ac:dyDescent="0.2">
      <c r="A232"/>
      <c r="B232"/>
      <c r="C232"/>
      <c r="D232"/>
      <c r="E232"/>
      <c r="F232"/>
      <c r="G232"/>
      <c r="H232"/>
      <c r="I232"/>
      <c r="J232"/>
      <c r="K232" s="3"/>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s="55"/>
      <c r="BE232" s="176" t="s">
        <v>181</v>
      </c>
      <c r="CS232" s="278"/>
    </row>
    <row r="233" spans="1:97" s="1" customFormat="1" ht="13.5" customHeight="1" x14ac:dyDescent="0.2">
      <c r="A233"/>
      <c r="B233"/>
      <c r="C233"/>
      <c r="D233"/>
      <c r="E233"/>
      <c r="F233"/>
      <c r="G233"/>
      <c r="H233"/>
      <c r="I233"/>
      <c r="J233"/>
      <c r="K233" s="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s="55"/>
      <c r="BE233" s="176" t="s">
        <v>182</v>
      </c>
      <c r="CS233" s="278"/>
    </row>
    <row r="234" spans="1:97" s="1" customFormat="1" ht="13.5" customHeight="1" x14ac:dyDescent="0.2">
      <c r="A234"/>
      <c r="B234"/>
      <c r="C234"/>
      <c r="D234"/>
      <c r="E234"/>
      <c r="F234"/>
      <c r="G234"/>
      <c r="H234"/>
      <c r="I234"/>
      <c r="J234"/>
      <c r="K234" s="3"/>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s="55"/>
      <c r="BE234" s="176" t="s">
        <v>183</v>
      </c>
      <c r="CS234" s="278"/>
    </row>
    <row r="235" spans="1:97" s="1" customFormat="1" ht="13.5" customHeight="1" x14ac:dyDescent="0.2">
      <c r="A235"/>
      <c r="B235"/>
      <c r="C235"/>
      <c r="D235"/>
      <c r="E235"/>
      <c r="F235"/>
      <c r="G235"/>
      <c r="H235"/>
      <c r="I235"/>
      <c r="J235"/>
      <c r="K235" s="3"/>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s="55"/>
      <c r="BE235" s="176" t="s">
        <v>1225</v>
      </c>
      <c r="CS235" s="278"/>
    </row>
    <row r="236" spans="1:97" s="1" customFormat="1" ht="13.5" customHeight="1" x14ac:dyDescent="0.2">
      <c r="A236"/>
      <c r="B236"/>
      <c r="C236"/>
      <c r="D236"/>
      <c r="E236"/>
      <c r="F236"/>
      <c r="G236"/>
      <c r="H236"/>
      <c r="I236"/>
      <c r="J236"/>
      <c r="K236" s="3"/>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s="55"/>
      <c r="BE236" s="176" t="s">
        <v>1227</v>
      </c>
      <c r="CS236" s="278"/>
    </row>
    <row r="237" spans="1:97" s="1" customFormat="1" ht="13.5" customHeight="1" x14ac:dyDescent="0.2">
      <c r="A237"/>
      <c r="B237"/>
      <c r="C237"/>
      <c r="D237"/>
      <c r="E237"/>
      <c r="F237"/>
      <c r="G237"/>
      <c r="H237"/>
      <c r="I237"/>
      <c r="J237"/>
      <c r="K237" s="3"/>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s="55"/>
      <c r="BE237" s="176" t="s">
        <v>273</v>
      </c>
      <c r="CS237" s="278"/>
    </row>
    <row r="238" spans="1:97" s="1" customFormat="1" ht="13.5" customHeight="1" x14ac:dyDescent="0.2">
      <c r="A238"/>
      <c r="B238"/>
      <c r="C238"/>
      <c r="D238"/>
      <c r="E238"/>
      <c r="F238"/>
      <c r="G238"/>
      <c r="H238"/>
      <c r="I238"/>
      <c r="J238"/>
      <c r="K238" s="3"/>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s="55"/>
      <c r="BE238" s="176" t="s">
        <v>274</v>
      </c>
      <c r="CS238" s="278"/>
    </row>
    <row r="239" spans="1:97" s="1" customFormat="1" ht="13.5" customHeight="1" x14ac:dyDescent="0.2">
      <c r="A239"/>
      <c r="B239"/>
      <c r="C239"/>
      <c r="D239"/>
      <c r="E239"/>
      <c r="F239"/>
      <c r="G239"/>
      <c r="H239"/>
      <c r="I239"/>
      <c r="J239"/>
      <c r="K239" s="3"/>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s="55"/>
      <c r="BE239" s="176" t="s">
        <v>275</v>
      </c>
      <c r="CS239" s="278"/>
    </row>
    <row r="240" spans="1:97" s="1" customFormat="1" ht="13.5" customHeight="1" x14ac:dyDescent="0.2">
      <c r="A240"/>
      <c r="B240"/>
      <c r="C240"/>
      <c r="D240"/>
      <c r="E240"/>
      <c r="F240"/>
      <c r="G240"/>
      <c r="H240"/>
      <c r="I240"/>
      <c r="J240"/>
      <c r="K240" s="3"/>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s="55"/>
      <c r="BE240" s="176" t="s">
        <v>276</v>
      </c>
      <c r="CS240" s="278"/>
    </row>
    <row r="241" spans="1:97" s="1" customFormat="1" ht="13.5" customHeight="1" x14ac:dyDescent="0.2">
      <c r="A241"/>
      <c r="B241"/>
      <c r="C241"/>
      <c r="D241"/>
      <c r="E241"/>
      <c r="F241"/>
      <c r="G241"/>
      <c r="H241"/>
      <c r="I241"/>
      <c r="J241"/>
      <c r="K241" s="3"/>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s="55"/>
      <c r="BE241" s="176" t="s">
        <v>277</v>
      </c>
      <c r="CS241" s="278"/>
    </row>
    <row r="242" spans="1:97" s="1" customFormat="1" ht="13.5" customHeight="1" x14ac:dyDescent="0.2">
      <c r="A242"/>
      <c r="B242"/>
      <c r="C242"/>
      <c r="D242"/>
      <c r="E242"/>
      <c r="F242"/>
      <c r="G242"/>
      <c r="H242"/>
      <c r="I242"/>
      <c r="J242"/>
      <c r="K242" s="3"/>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s="55"/>
      <c r="BE242" s="176" t="s">
        <v>1049</v>
      </c>
      <c r="CS242" s="278"/>
    </row>
    <row r="243" spans="1:97" s="1" customFormat="1" ht="13.5" customHeight="1" x14ac:dyDescent="0.2">
      <c r="A243"/>
      <c r="B243"/>
      <c r="C243"/>
      <c r="D243"/>
      <c r="E243"/>
      <c r="F243"/>
      <c r="G243"/>
      <c r="H243"/>
      <c r="I243"/>
      <c r="J243"/>
      <c r="K243" s="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s="55"/>
      <c r="BE243" s="176" t="s">
        <v>1043</v>
      </c>
      <c r="CS243" s="278"/>
    </row>
    <row r="244" spans="1:97" s="1" customFormat="1" ht="13.5" customHeight="1" x14ac:dyDescent="0.2">
      <c r="A244"/>
      <c r="B244"/>
      <c r="C244"/>
      <c r="D244"/>
      <c r="E244"/>
      <c r="F244"/>
      <c r="G244"/>
      <c r="H244"/>
      <c r="I244"/>
      <c r="J244"/>
      <c r="K244" s="3"/>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s="55"/>
      <c r="BE244" s="176" t="s">
        <v>1113</v>
      </c>
      <c r="CS244" s="278"/>
    </row>
    <row r="245" spans="1:97" s="1" customFormat="1" ht="13.5" customHeight="1" x14ac:dyDescent="0.2">
      <c r="A245"/>
      <c r="B245"/>
      <c r="C245"/>
      <c r="D245"/>
      <c r="E245"/>
      <c r="F245"/>
      <c r="G245"/>
      <c r="H245"/>
      <c r="I245"/>
      <c r="J245"/>
      <c r="K245" s="3"/>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s="55"/>
      <c r="BE245" s="176" t="s">
        <v>1112</v>
      </c>
      <c r="CS245" s="278"/>
    </row>
    <row r="246" spans="1:97" s="1" customFormat="1" ht="13.5" customHeight="1" x14ac:dyDescent="0.2">
      <c r="A246"/>
      <c r="B246"/>
      <c r="C246"/>
      <c r="D246"/>
      <c r="E246"/>
      <c r="F246"/>
      <c r="G246"/>
      <c r="H246"/>
      <c r="I246"/>
      <c r="J246"/>
      <c r="K246" s="3"/>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s="55"/>
      <c r="BE246" s="176" t="s">
        <v>1176</v>
      </c>
      <c r="CS246" s="278"/>
    </row>
    <row r="247" spans="1:97" s="1" customFormat="1" ht="13.5" customHeight="1" x14ac:dyDescent="0.2">
      <c r="A247"/>
      <c r="B247"/>
      <c r="C247"/>
      <c r="D247"/>
      <c r="E247"/>
      <c r="F247"/>
      <c r="G247"/>
      <c r="H247"/>
      <c r="I247"/>
      <c r="J247"/>
      <c r="K247" s="3"/>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s="55"/>
      <c r="BE247" s="176" t="s">
        <v>1175</v>
      </c>
      <c r="CS247" s="278"/>
    </row>
    <row r="248" spans="1:97" s="1" customFormat="1" ht="13.5" customHeight="1" x14ac:dyDescent="0.2">
      <c r="A248"/>
      <c r="B248"/>
      <c r="C248"/>
      <c r="D248"/>
      <c r="E248"/>
      <c r="F248"/>
      <c r="G248"/>
      <c r="H248"/>
      <c r="I248"/>
      <c r="J248"/>
      <c r="K248" s="3"/>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s="55"/>
      <c r="BE248" s="176" t="s">
        <v>1050</v>
      </c>
      <c r="CS248" s="278"/>
    </row>
    <row r="249" spans="1:97" s="1" customFormat="1" ht="13.5" customHeight="1" x14ac:dyDescent="0.2">
      <c r="A249"/>
      <c r="B249"/>
      <c r="C249"/>
      <c r="D249"/>
      <c r="E249"/>
      <c r="F249"/>
      <c r="G249"/>
      <c r="H249"/>
      <c r="I249"/>
      <c r="J249"/>
      <c r="K249" s="3"/>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s="55"/>
      <c r="BE249" s="176" t="s">
        <v>1044</v>
      </c>
      <c r="CS249" s="278"/>
    </row>
    <row r="250" spans="1:97" s="1" customFormat="1" ht="13.5" customHeight="1" x14ac:dyDescent="0.2">
      <c r="A250"/>
      <c r="B250"/>
      <c r="C250"/>
      <c r="D250"/>
      <c r="E250"/>
      <c r="F250"/>
      <c r="G250"/>
      <c r="H250"/>
      <c r="I250"/>
      <c r="J250"/>
      <c r="K250" s="3"/>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s="55"/>
      <c r="BE250" s="176" t="s">
        <v>1054</v>
      </c>
      <c r="CS250" s="278"/>
    </row>
    <row r="251" spans="1:97" s="1" customFormat="1" ht="13.5" customHeight="1" x14ac:dyDescent="0.2">
      <c r="A251"/>
      <c r="B251"/>
      <c r="C251"/>
      <c r="D251"/>
      <c r="E251"/>
      <c r="F251"/>
      <c r="G251"/>
      <c r="H251"/>
      <c r="I251"/>
      <c r="J251"/>
      <c r="K251" s="3"/>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s="55"/>
      <c r="BE251" s="176" t="s">
        <v>1051</v>
      </c>
      <c r="CS251" s="278"/>
    </row>
    <row r="252" spans="1:97" s="1" customFormat="1" ht="13.5" customHeight="1" x14ac:dyDescent="0.2">
      <c r="A252"/>
      <c r="B252"/>
      <c r="C252"/>
      <c r="D252"/>
      <c r="E252"/>
      <c r="F252"/>
      <c r="G252"/>
      <c r="H252"/>
      <c r="I252"/>
      <c r="J252"/>
      <c r="K252" s="3"/>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s="55"/>
      <c r="BE252" s="176" t="s">
        <v>1046</v>
      </c>
      <c r="CS252" s="278"/>
    </row>
    <row r="253" spans="1:97" s="1" customFormat="1" ht="13.5" customHeight="1" x14ac:dyDescent="0.2">
      <c r="A253"/>
      <c r="B253"/>
      <c r="C253"/>
      <c r="D253"/>
      <c r="E253"/>
      <c r="F253"/>
      <c r="G253"/>
      <c r="H253"/>
      <c r="I253"/>
      <c r="J253"/>
      <c r="K253" s="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s="55"/>
      <c r="BE253" s="176" t="s">
        <v>1052</v>
      </c>
      <c r="CS253" s="278"/>
    </row>
    <row r="254" spans="1:97" s="1" customFormat="1" ht="13.5" customHeight="1" x14ac:dyDescent="0.2">
      <c r="A254"/>
      <c r="B254"/>
      <c r="C254"/>
      <c r="D254"/>
      <c r="E254"/>
      <c r="F254"/>
      <c r="G254"/>
      <c r="H254"/>
      <c r="I254"/>
      <c r="J254"/>
      <c r="K254" s="3"/>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s="55"/>
      <c r="BE254" s="176" t="s">
        <v>1047</v>
      </c>
      <c r="CS254" s="278"/>
    </row>
    <row r="255" spans="1:97" s="1" customFormat="1" ht="13.5" customHeight="1" x14ac:dyDescent="0.2">
      <c r="A255"/>
      <c r="B255"/>
      <c r="C255"/>
      <c r="D255"/>
      <c r="E255"/>
      <c r="F255"/>
      <c r="G255"/>
      <c r="H255"/>
      <c r="I255"/>
      <c r="J255"/>
      <c r="K255" s="3"/>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s="55"/>
      <c r="BE255" s="176" t="s">
        <v>1053</v>
      </c>
      <c r="CS255" s="278"/>
    </row>
    <row r="256" spans="1:97" s="1" customFormat="1" ht="13.5" customHeight="1" x14ac:dyDescent="0.2">
      <c r="A256"/>
      <c r="B256"/>
      <c r="C256"/>
      <c r="D256"/>
      <c r="E256"/>
      <c r="F256"/>
      <c r="G256"/>
      <c r="H256"/>
      <c r="I256"/>
      <c r="J256"/>
      <c r="K256" s="3"/>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s="55"/>
      <c r="BE256" s="176" t="s">
        <v>1048</v>
      </c>
      <c r="CS256" s="278"/>
    </row>
    <row r="257" spans="1:97" s="1" customFormat="1" ht="13.5" customHeight="1" x14ac:dyDescent="0.2">
      <c r="A257"/>
      <c r="B257"/>
      <c r="C257"/>
      <c r="D257"/>
      <c r="E257"/>
      <c r="F257"/>
      <c r="G257"/>
      <c r="H257"/>
      <c r="I257"/>
      <c r="J257"/>
      <c r="K257" s="3"/>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s="55"/>
      <c r="BE257" s="176" t="s">
        <v>1193</v>
      </c>
      <c r="CS257" s="278"/>
    </row>
    <row r="258" spans="1:97" s="1" customFormat="1" ht="13.5" customHeight="1" x14ac:dyDescent="0.2">
      <c r="A258"/>
      <c r="B258"/>
      <c r="C258"/>
      <c r="D258"/>
      <c r="E258"/>
      <c r="F258"/>
      <c r="G258"/>
      <c r="H258"/>
      <c r="I258"/>
      <c r="J258"/>
      <c r="K258" s="3"/>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s="55"/>
      <c r="BE258" s="176" t="s">
        <v>857</v>
      </c>
      <c r="CS258" s="278"/>
    </row>
    <row r="259" spans="1:97" s="1" customFormat="1" ht="13.5" customHeight="1" x14ac:dyDescent="0.2">
      <c r="A259"/>
      <c r="B259"/>
      <c r="C259"/>
      <c r="D259"/>
      <c r="E259"/>
      <c r="F259"/>
      <c r="G259"/>
      <c r="H259"/>
      <c r="I259"/>
      <c r="J259"/>
      <c r="K259" s="3"/>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s="55"/>
      <c r="BE259" s="176" t="s">
        <v>885</v>
      </c>
      <c r="CS259" s="278"/>
    </row>
    <row r="260" spans="1:97" s="1" customFormat="1" ht="13.5" customHeight="1" x14ac:dyDescent="0.2">
      <c r="A260"/>
      <c r="B260"/>
      <c r="C260"/>
      <c r="D260"/>
      <c r="E260"/>
      <c r="F260"/>
      <c r="G260"/>
      <c r="H260"/>
      <c r="I260"/>
      <c r="J260"/>
      <c r="K260" s="3"/>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s="55"/>
      <c r="BE260" s="176" t="s">
        <v>1192</v>
      </c>
      <c r="CS260" s="278"/>
    </row>
    <row r="261" spans="1:97" s="1" customFormat="1" ht="13.5" customHeight="1" x14ac:dyDescent="0.2">
      <c r="A261"/>
      <c r="B261"/>
      <c r="C261"/>
      <c r="D261"/>
      <c r="E261"/>
      <c r="F261"/>
      <c r="G261"/>
      <c r="H261"/>
      <c r="I261"/>
      <c r="J261"/>
      <c r="K261" s="3"/>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s="55"/>
      <c r="BE261" s="176" t="s">
        <v>856</v>
      </c>
      <c r="CS261" s="278"/>
    </row>
    <row r="262" spans="1:97" s="1" customFormat="1" ht="13.5" customHeight="1" x14ac:dyDescent="0.2">
      <c r="A262"/>
      <c r="B262"/>
      <c r="C262"/>
      <c r="D262"/>
      <c r="E262"/>
      <c r="F262"/>
      <c r="G262"/>
      <c r="H262"/>
      <c r="I262"/>
      <c r="J262"/>
      <c r="K262" s="3"/>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s="55"/>
      <c r="BE262" s="176" t="s">
        <v>884</v>
      </c>
      <c r="CS262" s="278"/>
    </row>
    <row r="263" spans="1:97" s="1" customFormat="1" ht="13.5" customHeight="1" x14ac:dyDescent="0.2">
      <c r="A263"/>
      <c r="B263"/>
      <c r="C263"/>
      <c r="D263"/>
      <c r="E263"/>
      <c r="F263"/>
      <c r="G263"/>
      <c r="H263"/>
      <c r="I263"/>
      <c r="J263"/>
      <c r="K263" s="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s="55"/>
      <c r="BE263" s="176" t="s">
        <v>1239</v>
      </c>
      <c r="CS263" s="278"/>
    </row>
    <row r="264" spans="1:97" s="1" customFormat="1" ht="13.5" customHeight="1" x14ac:dyDescent="0.2">
      <c r="A264"/>
      <c r="B264"/>
      <c r="C264"/>
      <c r="D264"/>
      <c r="E264"/>
      <c r="F264"/>
      <c r="G264"/>
      <c r="H264"/>
      <c r="I264"/>
      <c r="J264"/>
      <c r="K264" s="3"/>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s="55"/>
      <c r="BE264" s="176" t="s">
        <v>1313</v>
      </c>
      <c r="CS264" s="278"/>
    </row>
    <row r="265" spans="1:97" s="1" customFormat="1" ht="13.5" customHeight="1" x14ac:dyDescent="0.2">
      <c r="A265"/>
      <c r="B265"/>
      <c r="C265"/>
      <c r="D265"/>
      <c r="E265"/>
      <c r="F265"/>
      <c r="G265"/>
      <c r="H265"/>
      <c r="I265"/>
      <c r="J265"/>
      <c r="K265" s="3"/>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s="55"/>
      <c r="BE265" s="176" t="s">
        <v>940</v>
      </c>
      <c r="CS265" s="278"/>
    </row>
    <row r="266" spans="1:97" s="1" customFormat="1" ht="13.5" customHeight="1" x14ac:dyDescent="0.2">
      <c r="A266"/>
      <c r="B266"/>
      <c r="C266"/>
      <c r="D266"/>
      <c r="E266"/>
      <c r="F266"/>
      <c r="G266"/>
      <c r="H266"/>
      <c r="I266"/>
      <c r="J266"/>
      <c r="K266" s="3"/>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s="55"/>
      <c r="BE266" s="176" t="s">
        <v>1238</v>
      </c>
      <c r="CS266" s="278"/>
    </row>
    <row r="267" spans="1:97" s="1" customFormat="1" ht="13.5" customHeight="1" x14ac:dyDescent="0.2">
      <c r="A267"/>
      <c r="B267"/>
      <c r="C267"/>
      <c r="D267"/>
      <c r="E267"/>
      <c r="F267"/>
      <c r="G267"/>
      <c r="H267"/>
      <c r="I267"/>
      <c r="J267"/>
      <c r="K267" s="3"/>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s="55"/>
      <c r="BE267" s="176" t="s">
        <v>1312</v>
      </c>
      <c r="CS267" s="278"/>
    </row>
    <row r="268" spans="1:97" s="1" customFormat="1" ht="13.5" customHeight="1" x14ac:dyDescent="0.2">
      <c r="A268"/>
      <c r="B268"/>
      <c r="C268"/>
      <c r="D268"/>
      <c r="E268"/>
      <c r="F268"/>
      <c r="G268"/>
      <c r="H268"/>
      <c r="I268"/>
      <c r="J268"/>
      <c r="K268" s="3"/>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s="55"/>
      <c r="BE268" s="176" t="s">
        <v>939</v>
      </c>
      <c r="CS268" s="278"/>
    </row>
    <row r="269" spans="1:97" s="1" customFormat="1" ht="13.5" customHeight="1" x14ac:dyDescent="0.2">
      <c r="A269"/>
      <c r="B269"/>
      <c r="C269"/>
      <c r="D269"/>
      <c r="E269"/>
      <c r="F269"/>
      <c r="G269"/>
      <c r="H269"/>
      <c r="I269"/>
      <c r="J269"/>
      <c r="K269" s="3"/>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s="55"/>
      <c r="BE269" s="176" t="s">
        <v>1262</v>
      </c>
      <c r="CS269" s="278"/>
    </row>
    <row r="270" spans="1:97" s="1" customFormat="1" ht="13.5" customHeight="1" x14ac:dyDescent="0.2">
      <c r="A270"/>
      <c r="B270"/>
      <c r="C270"/>
      <c r="D270"/>
      <c r="E270"/>
      <c r="F270"/>
      <c r="G270"/>
      <c r="H270"/>
      <c r="I270"/>
      <c r="J270"/>
      <c r="K270" s="3"/>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s="55"/>
      <c r="BE270" s="178" t="s">
        <v>1068</v>
      </c>
      <c r="CS270" s="278"/>
    </row>
    <row r="271" spans="1:97" s="1" customFormat="1" ht="13.5" customHeight="1" x14ac:dyDescent="0.2">
      <c r="A271"/>
      <c r="B271"/>
      <c r="C271"/>
      <c r="D271"/>
      <c r="E271"/>
      <c r="F271"/>
      <c r="G271"/>
      <c r="H271"/>
      <c r="I271"/>
      <c r="J271"/>
      <c r="K271" s="3"/>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s="55"/>
      <c r="BE271" s="178" t="s">
        <v>1084</v>
      </c>
      <c r="CS271" s="278"/>
    </row>
    <row r="272" spans="1:97" s="1" customFormat="1" ht="13.5" customHeight="1" x14ac:dyDescent="0.2">
      <c r="A272"/>
      <c r="B272"/>
      <c r="C272"/>
      <c r="D272"/>
      <c r="E272"/>
      <c r="F272"/>
      <c r="G272"/>
      <c r="H272"/>
      <c r="I272"/>
      <c r="J272"/>
      <c r="K272" s="3"/>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s="55"/>
      <c r="BE272" s="178" t="s">
        <v>1261</v>
      </c>
      <c r="CS272" s="278"/>
    </row>
    <row r="273" spans="1:97" s="1" customFormat="1" ht="13.5" customHeight="1" x14ac:dyDescent="0.2">
      <c r="A273"/>
      <c r="B273"/>
      <c r="C273"/>
      <c r="D273"/>
      <c r="E273"/>
      <c r="F273"/>
      <c r="G273"/>
      <c r="H273"/>
      <c r="I273"/>
      <c r="J273"/>
      <c r="K273" s="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s="55"/>
      <c r="BE273" s="178" t="s">
        <v>1067</v>
      </c>
      <c r="CS273" s="278"/>
    </row>
    <row r="274" spans="1:97" s="1" customFormat="1" ht="13.5" customHeight="1" x14ac:dyDescent="0.2">
      <c r="A274"/>
      <c r="B274"/>
      <c r="C274"/>
      <c r="D274"/>
      <c r="E274"/>
      <c r="F274"/>
      <c r="G274"/>
      <c r="H274"/>
      <c r="I274"/>
      <c r="J274"/>
      <c r="K274" s="3"/>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s="55"/>
      <c r="BE274" s="176" t="s">
        <v>1083</v>
      </c>
      <c r="CS274" s="278"/>
    </row>
    <row r="275" spans="1:97" s="1" customFormat="1" ht="13.5" customHeight="1" x14ac:dyDescent="0.2">
      <c r="A275"/>
      <c r="B275"/>
      <c r="C275"/>
      <c r="D275"/>
      <c r="E275"/>
      <c r="F275"/>
      <c r="G275"/>
      <c r="H275"/>
      <c r="I275"/>
      <c r="J275"/>
      <c r="K275" s="3"/>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s="55"/>
      <c r="BE275" s="178" t="s">
        <v>1282</v>
      </c>
      <c r="CS275" s="278"/>
    </row>
    <row r="276" spans="1:97" s="1" customFormat="1" ht="13.5" customHeight="1" x14ac:dyDescent="0.2">
      <c r="A276"/>
      <c r="B276"/>
      <c r="C276"/>
      <c r="D276"/>
      <c r="E276"/>
      <c r="F276"/>
      <c r="G276"/>
      <c r="H276"/>
      <c r="I276"/>
      <c r="J276"/>
      <c r="K276" s="3"/>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s="55"/>
      <c r="BE276" s="178" t="s">
        <v>1132</v>
      </c>
      <c r="CS276" s="278"/>
    </row>
    <row r="277" spans="1:97" s="1" customFormat="1" ht="13.5" customHeight="1" x14ac:dyDescent="0.2">
      <c r="A277"/>
      <c r="B277"/>
      <c r="C277"/>
      <c r="D277"/>
      <c r="E277"/>
      <c r="F277"/>
      <c r="G277"/>
      <c r="H277"/>
      <c r="I277"/>
      <c r="J277"/>
      <c r="K277" s="3"/>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s="55"/>
      <c r="BE277" s="178" t="s">
        <v>1152</v>
      </c>
      <c r="CS277" s="278"/>
    </row>
    <row r="278" spans="1:97" s="1" customFormat="1" ht="13.5" customHeight="1" x14ac:dyDescent="0.2">
      <c r="A278"/>
      <c r="B278"/>
      <c r="C278"/>
      <c r="D278"/>
      <c r="E278"/>
      <c r="F278"/>
      <c r="G278"/>
      <c r="H278"/>
      <c r="I278"/>
      <c r="J278"/>
      <c r="K278" s="3"/>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s="55"/>
      <c r="BE278" s="178" t="s">
        <v>1281</v>
      </c>
      <c r="CS278" s="278"/>
    </row>
    <row r="279" spans="1:97" s="1" customFormat="1" ht="13.5" customHeight="1" x14ac:dyDescent="0.2">
      <c r="A279"/>
      <c r="B279"/>
      <c r="C279"/>
      <c r="D279"/>
      <c r="E279"/>
      <c r="F279"/>
      <c r="G279"/>
      <c r="H279"/>
      <c r="I279"/>
      <c r="J279"/>
      <c r="K279" s="3"/>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s="55"/>
      <c r="BE279" s="176" t="s">
        <v>1131</v>
      </c>
      <c r="CS279" s="278"/>
    </row>
    <row r="280" spans="1:97" s="1" customFormat="1" ht="13.5" customHeight="1" x14ac:dyDescent="0.2">
      <c r="A280"/>
      <c r="B280"/>
      <c r="C280"/>
      <c r="D280"/>
      <c r="E280"/>
      <c r="F280"/>
      <c r="G280"/>
      <c r="H280"/>
      <c r="I280"/>
      <c r="J280"/>
      <c r="K280" s="3"/>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s="55"/>
      <c r="BE280" s="178" t="s">
        <v>1151</v>
      </c>
      <c r="CS280" s="278"/>
    </row>
    <row r="281" spans="1:97" s="1" customFormat="1" ht="13.5" customHeight="1" x14ac:dyDescent="0.2">
      <c r="A281"/>
      <c r="B281"/>
      <c r="C281"/>
      <c r="D281"/>
      <c r="E281"/>
      <c r="F281"/>
      <c r="G281"/>
      <c r="H281"/>
      <c r="I281"/>
      <c r="J281"/>
      <c r="K281" s="3"/>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s="55"/>
      <c r="BE281" s="178" t="s">
        <v>1194</v>
      </c>
      <c r="CS281" s="278"/>
    </row>
    <row r="282" spans="1:97" s="1" customFormat="1" ht="13.5" customHeight="1" x14ac:dyDescent="0.2">
      <c r="A282"/>
      <c r="B282"/>
      <c r="C282"/>
      <c r="D282"/>
      <c r="E282"/>
      <c r="F282"/>
      <c r="G282"/>
      <c r="H282"/>
      <c r="I282"/>
      <c r="J282"/>
      <c r="K282" s="3"/>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s="55"/>
      <c r="BE282" s="177" t="s">
        <v>858</v>
      </c>
      <c r="CS282" s="278"/>
    </row>
    <row r="283" spans="1:97" s="1" customFormat="1" ht="13.5" customHeight="1" x14ac:dyDescent="0.2">
      <c r="A283"/>
      <c r="B283"/>
      <c r="C283"/>
      <c r="D283"/>
      <c r="E283"/>
      <c r="F283"/>
      <c r="G283"/>
      <c r="H283"/>
      <c r="I283"/>
      <c r="J283"/>
      <c r="K283" s="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s="55"/>
      <c r="BE283" s="178" t="s">
        <v>886</v>
      </c>
      <c r="CS283" s="278"/>
    </row>
    <row r="284" spans="1:97" s="1" customFormat="1" ht="13.5" customHeight="1" x14ac:dyDescent="0.2">
      <c r="A284"/>
      <c r="B284"/>
      <c r="C284"/>
      <c r="D284"/>
      <c r="E284"/>
      <c r="F284"/>
      <c r="G284"/>
      <c r="H284"/>
      <c r="I284"/>
      <c r="J284"/>
      <c r="K284" s="3"/>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s="55"/>
      <c r="BE284" s="178" t="s">
        <v>1240</v>
      </c>
      <c r="CS284" s="278"/>
    </row>
    <row r="285" spans="1:97" s="1" customFormat="1" ht="13.5" customHeight="1" x14ac:dyDescent="0.2">
      <c r="A285"/>
      <c r="B285"/>
      <c r="C285"/>
      <c r="D285"/>
      <c r="E285"/>
      <c r="F285"/>
      <c r="G285"/>
      <c r="H285"/>
      <c r="I285"/>
      <c r="J285"/>
      <c r="K285" s="3"/>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s="55"/>
      <c r="BE285" s="178" t="s">
        <v>1314</v>
      </c>
      <c r="CS285" s="278"/>
    </row>
    <row r="286" spans="1:97" s="1" customFormat="1" ht="13.5" customHeight="1" x14ac:dyDescent="0.2">
      <c r="A286"/>
      <c r="B286"/>
      <c r="C286"/>
      <c r="D286"/>
      <c r="E286"/>
      <c r="F286"/>
      <c r="G286"/>
      <c r="H286"/>
      <c r="I286"/>
      <c r="J286"/>
      <c r="K286" s="3"/>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s="55"/>
      <c r="BE286" s="176" t="s">
        <v>941</v>
      </c>
      <c r="CS286" s="278"/>
    </row>
    <row r="287" spans="1:97" s="1" customFormat="1" ht="13.5" customHeight="1" x14ac:dyDescent="0.2">
      <c r="A287"/>
      <c r="B287"/>
      <c r="C287"/>
      <c r="D287"/>
      <c r="E287"/>
      <c r="F287"/>
      <c r="G287"/>
      <c r="H287"/>
      <c r="I287"/>
      <c r="J287"/>
      <c r="K287" s="3"/>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s="55"/>
      <c r="BE287" s="178" t="s">
        <v>1196</v>
      </c>
      <c r="CS287" s="278"/>
    </row>
    <row r="288" spans="1:97" s="1" customFormat="1" ht="13.5" customHeight="1" x14ac:dyDescent="0.2">
      <c r="A288"/>
      <c r="B288"/>
      <c r="C288"/>
      <c r="D288"/>
      <c r="E288"/>
      <c r="F288"/>
      <c r="G288"/>
      <c r="H288"/>
      <c r="I288"/>
      <c r="J288"/>
      <c r="K288" s="3"/>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s="55"/>
      <c r="BE288" s="178" t="s">
        <v>860</v>
      </c>
      <c r="CS288" s="278"/>
    </row>
    <row r="289" spans="1:97" s="1" customFormat="1" ht="13.5" customHeight="1" x14ac:dyDescent="0.2">
      <c r="A289"/>
      <c r="B289"/>
      <c r="C289"/>
      <c r="D289"/>
      <c r="E289"/>
      <c r="F289"/>
      <c r="G289"/>
      <c r="H289"/>
      <c r="I289"/>
      <c r="J289"/>
      <c r="K289" s="3"/>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s="55"/>
      <c r="BE289" s="177" t="s">
        <v>888</v>
      </c>
      <c r="CS289" s="278"/>
    </row>
    <row r="290" spans="1:97" s="1" customFormat="1" ht="13.5" customHeight="1" x14ac:dyDescent="0.2">
      <c r="A290"/>
      <c r="B290"/>
      <c r="C290"/>
      <c r="D290"/>
      <c r="E290"/>
      <c r="F290"/>
      <c r="G290"/>
      <c r="H290"/>
      <c r="I290"/>
      <c r="J290"/>
      <c r="K290" s="3"/>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s="55"/>
      <c r="BE290" s="178" t="s">
        <v>1195</v>
      </c>
      <c r="CS290" s="278"/>
    </row>
    <row r="291" spans="1:97" s="1" customFormat="1" ht="13.5" customHeight="1" x14ac:dyDescent="0.2">
      <c r="A291"/>
      <c r="B291"/>
      <c r="C291"/>
      <c r="D291"/>
      <c r="E291"/>
      <c r="F291"/>
      <c r="G291"/>
      <c r="H291"/>
      <c r="I291"/>
      <c r="J291"/>
      <c r="K291" s="3"/>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s="55"/>
      <c r="BE291" s="178" t="s">
        <v>859</v>
      </c>
      <c r="CS291" s="278"/>
    </row>
    <row r="292" spans="1:97" s="1" customFormat="1" ht="13.5" customHeight="1" x14ac:dyDescent="0.2">
      <c r="A292"/>
      <c r="B292"/>
      <c r="C292"/>
      <c r="D292"/>
      <c r="E292"/>
      <c r="F292"/>
      <c r="G292"/>
      <c r="H292"/>
      <c r="I292"/>
      <c r="J292"/>
      <c r="K292" s="3"/>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s="55"/>
      <c r="BE292" s="178" t="s">
        <v>887</v>
      </c>
      <c r="CS292" s="278"/>
    </row>
    <row r="293" spans="1:97" s="1" customFormat="1" ht="13.5" customHeight="1" x14ac:dyDescent="0.2">
      <c r="A293"/>
      <c r="B293"/>
      <c r="C293"/>
      <c r="D293"/>
      <c r="E293"/>
      <c r="F293"/>
      <c r="G293"/>
      <c r="H293"/>
      <c r="I293"/>
      <c r="J293"/>
      <c r="K293" s="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s="55"/>
      <c r="BE293" s="178" t="s">
        <v>1242</v>
      </c>
      <c r="CS293" s="278"/>
    </row>
    <row r="294" spans="1:97" s="1" customFormat="1" ht="13.5" customHeight="1" x14ac:dyDescent="0.2">
      <c r="A294"/>
      <c r="B294"/>
      <c r="C294"/>
      <c r="D294"/>
      <c r="E294"/>
      <c r="F294"/>
      <c r="G294"/>
      <c r="H294"/>
      <c r="I294"/>
      <c r="J294"/>
      <c r="K294" s="3"/>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s="55"/>
      <c r="BE294" s="178" t="s">
        <v>1316</v>
      </c>
      <c r="CS294" s="278"/>
    </row>
    <row r="295" spans="1:97" s="1" customFormat="1" ht="13.5" customHeight="1" x14ac:dyDescent="0.2">
      <c r="A295"/>
      <c r="B295"/>
      <c r="C295"/>
      <c r="D295"/>
      <c r="E295"/>
      <c r="F295"/>
      <c r="G295"/>
      <c r="H295"/>
      <c r="I295"/>
      <c r="J295"/>
      <c r="K295" s="3"/>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s="55"/>
      <c r="BE295" s="178" t="s">
        <v>943</v>
      </c>
      <c r="CS295" s="278"/>
    </row>
    <row r="296" spans="1:97" s="1" customFormat="1" ht="13.5" customHeight="1" x14ac:dyDescent="0.2">
      <c r="A296"/>
      <c r="B296"/>
      <c r="C296"/>
      <c r="D296"/>
      <c r="E296"/>
      <c r="F296"/>
      <c r="G296"/>
      <c r="H296"/>
      <c r="I296"/>
      <c r="J296"/>
      <c r="K296" s="3"/>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s="55"/>
      <c r="BE296" s="178" t="s">
        <v>1241</v>
      </c>
      <c r="CS296" s="278"/>
    </row>
    <row r="297" spans="1:97" s="1" customFormat="1" ht="13.5" customHeight="1" x14ac:dyDescent="0.2">
      <c r="A297"/>
      <c r="B297"/>
      <c r="C297"/>
      <c r="D297"/>
      <c r="E297"/>
      <c r="F297"/>
      <c r="G297"/>
      <c r="H297"/>
      <c r="I297"/>
      <c r="J297"/>
      <c r="K297" s="3"/>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s="55"/>
      <c r="BE297" s="176" t="s">
        <v>1315</v>
      </c>
      <c r="CS297" s="278"/>
    </row>
    <row r="298" spans="1:97" s="1" customFormat="1" ht="13.5" customHeight="1" x14ac:dyDescent="0.2">
      <c r="A298"/>
      <c r="B298"/>
      <c r="C298"/>
      <c r="D298"/>
      <c r="E298"/>
      <c r="F298"/>
      <c r="G298"/>
      <c r="H298"/>
      <c r="I298"/>
      <c r="J298"/>
      <c r="K298" s="3"/>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s="55"/>
      <c r="BE298" s="178" t="s">
        <v>942</v>
      </c>
      <c r="CS298" s="278"/>
    </row>
    <row r="299" spans="1:97" s="1" customFormat="1" ht="13.5" customHeight="1" x14ac:dyDescent="0.2">
      <c r="A299"/>
      <c r="B299"/>
      <c r="C299"/>
      <c r="D299"/>
      <c r="E299"/>
      <c r="F299"/>
      <c r="G299"/>
      <c r="H299"/>
      <c r="I299"/>
      <c r="J299"/>
      <c r="K299" s="3"/>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s="55"/>
      <c r="BE299" s="178" t="s">
        <v>1264</v>
      </c>
      <c r="CS299" s="278"/>
    </row>
    <row r="300" spans="1:97" s="1" customFormat="1" ht="13.5" customHeight="1" x14ac:dyDescent="0.2">
      <c r="A300"/>
      <c r="B300"/>
      <c r="C300"/>
      <c r="D300"/>
      <c r="E300"/>
      <c r="F300"/>
      <c r="G300"/>
      <c r="H300"/>
      <c r="I300"/>
      <c r="J300"/>
      <c r="K300" s="3"/>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s="55"/>
      <c r="BE300" s="178" t="s">
        <v>1070</v>
      </c>
      <c r="CS300" s="278"/>
    </row>
    <row r="301" spans="1:97" s="1" customFormat="1" ht="13.5" customHeight="1" x14ac:dyDescent="0.2">
      <c r="A301"/>
      <c r="B301"/>
      <c r="C301"/>
      <c r="D301"/>
      <c r="E301"/>
      <c r="F301"/>
      <c r="G301"/>
      <c r="H301"/>
      <c r="I301"/>
      <c r="J301"/>
      <c r="K301" s="3"/>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s="55"/>
      <c r="BE301" s="178" t="s">
        <v>1086</v>
      </c>
      <c r="CS301" s="278"/>
    </row>
    <row r="302" spans="1:97" s="1" customFormat="1" ht="13.5" customHeight="1" x14ac:dyDescent="0.2">
      <c r="A302"/>
      <c r="B302"/>
      <c r="C302"/>
      <c r="D302"/>
      <c r="E302"/>
      <c r="F302"/>
      <c r="G302"/>
      <c r="H302"/>
      <c r="I302"/>
      <c r="J302"/>
      <c r="K302" s="3"/>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s="55"/>
      <c r="BE302" s="176" t="s">
        <v>1263</v>
      </c>
      <c r="CS302" s="278"/>
    </row>
    <row r="303" spans="1:97" s="1" customFormat="1" ht="13.5" customHeight="1" x14ac:dyDescent="0.2">
      <c r="A303"/>
      <c r="B303"/>
      <c r="C303"/>
      <c r="D303"/>
      <c r="E303"/>
      <c r="F303"/>
      <c r="G303"/>
      <c r="H303"/>
      <c r="I303"/>
      <c r="J303"/>
      <c r="K303" s="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s="55"/>
      <c r="BE303" s="178" t="s">
        <v>1069</v>
      </c>
      <c r="CS303" s="278"/>
    </row>
    <row r="304" spans="1:97" s="1" customFormat="1" ht="13.5" customHeight="1" x14ac:dyDescent="0.2">
      <c r="A304"/>
      <c r="B304"/>
      <c r="C304"/>
      <c r="D304"/>
      <c r="E304"/>
      <c r="F304"/>
      <c r="G304"/>
      <c r="H304"/>
      <c r="I304"/>
      <c r="J304"/>
      <c r="K304" s="3"/>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s="55"/>
      <c r="BE304" s="178" t="s">
        <v>1085</v>
      </c>
      <c r="CS304" s="278"/>
    </row>
    <row r="305" spans="1:97" s="1" customFormat="1" ht="13.5" customHeight="1" x14ac:dyDescent="0.2">
      <c r="A305"/>
      <c r="B305"/>
      <c r="C305"/>
      <c r="D305"/>
      <c r="E305"/>
      <c r="F305"/>
      <c r="G305"/>
      <c r="H305"/>
      <c r="I305"/>
      <c r="J305"/>
      <c r="K305" s="3"/>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s="55"/>
      <c r="BE305" s="178" t="s">
        <v>1284</v>
      </c>
      <c r="CS305" s="278"/>
    </row>
    <row r="306" spans="1:97" s="1" customFormat="1" ht="13.5" customHeight="1" x14ac:dyDescent="0.2">
      <c r="A306"/>
      <c r="B306"/>
      <c r="C306"/>
      <c r="D306"/>
      <c r="E306"/>
      <c r="F306"/>
      <c r="G306"/>
      <c r="H306"/>
      <c r="I306"/>
      <c r="J306"/>
      <c r="K306" s="3"/>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s="55"/>
      <c r="BE306" s="178" t="s">
        <v>1134</v>
      </c>
      <c r="CS306" s="278"/>
    </row>
    <row r="307" spans="1:97" s="1" customFormat="1" ht="13.5" customHeight="1" x14ac:dyDescent="0.2">
      <c r="A307"/>
      <c r="B307"/>
      <c r="C307"/>
      <c r="D307"/>
      <c r="E307"/>
      <c r="F307"/>
      <c r="G307"/>
      <c r="H307"/>
      <c r="I307"/>
      <c r="J307"/>
      <c r="K307" s="3"/>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s="55"/>
      <c r="BE307" s="176" t="s">
        <v>1154</v>
      </c>
      <c r="CS307" s="278"/>
    </row>
    <row r="308" spans="1:97" s="1" customFormat="1" ht="13.5" customHeight="1" x14ac:dyDescent="0.2">
      <c r="A308"/>
      <c r="B308"/>
      <c r="C308"/>
      <c r="D308"/>
      <c r="E308"/>
      <c r="F308"/>
      <c r="G308"/>
      <c r="H308"/>
      <c r="I308"/>
      <c r="J308"/>
      <c r="K308" s="3"/>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s="55"/>
      <c r="BE308" s="178" t="s">
        <v>1283</v>
      </c>
      <c r="CS308" s="278"/>
    </row>
    <row r="309" spans="1:97" s="1" customFormat="1" ht="13.5" customHeight="1" x14ac:dyDescent="0.2">
      <c r="A309"/>
      <c r="B309"/>
      <c r="C309"/>
      <c r="D309"/>
      <c r="E309"/>
      <c r="F309"/>
      <c r="G309"/>
      <c r="H309"/>
      <c r="I309"/>
      <c r="J309"/>
      <c r="K309" s="3"/>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s="55"/>
      <c r="BE309" s="178" t="s">
        <v>1133</v>
      </c>
      <c r="CS309" s="278"/>
    </row>
    <row r="310" spans="1:97" s="1" customFormat="1" ht="13.5" customHeight="1" x14ac:dyDescent="0.2">
      <c r="A310"/>
      <c r="B310"/>
      <c r="C310"/>
      <c r="D310"/>
      <c r="E310"/>
      <c r="F310"/>
      <c r="G310"/>
      <c r="H310"/>
      <c r="I310"/>
      <c r="J310"/>
      <c r="K310" s="3"/>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s="55"/>
      <c r="BE310" s="178" t="s">
        <v>1153</v>
      </c>
      <c r="CS310" s="278"/>
    </row>
    <row r="311" spans="1:97" s="1" customFormat="1" ht="13.5" customHeight="1" x14ac:dyDescent="0.2">
      <c r="A311"/>
      <c r="B311"/>
      <c r="C311"/>
      <c r="D311"/>
      <c r="E311"/>
      <c r="F311"/>
      <c r="G311"/>
      <c r="H311"/>
      <c r="I311"/>
      <c r="J311"/>
      <c r="K311" s="3"/>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s="55"/>
      <c r="BE311" s="178" t="s">
        <v>1197</v>
      </c>
      <c r="CS311" s="278"/>
    </row>
    <row r="312" spans="1:97" s="1" customFormat="1" ht="13.5" customHeight="1" x14ac:dyDescent="0.2">
      <c r="A312"/>
      <c r="B312"/>
      <c r="C312"/>
      <c r="D312"/>
      <c r="E312"/>
      <c r="F312"/>
      <c r="G312"/>
      <c r="H312"/>
      <c r="I312"/>
      <c r="J312"/>
      <c r="K312" s="3"/>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s="55"/>
      <c r="BE312" s="176" t="s">
        <v>861</v>
      </c>
      <c r="CS312" s="278"/>
    </row>
    <row r="313" spans="1:97" s="1" customFormat="1" ht="13.5" customHeight="1" x14ac:dyDescent="0.2">
      <c r="A313"/>
      <c r="B313"/>
      <c r="C313"/>
      <c r="D313"/>
      <c r="E313"/>
      <c r="F313"/>
      <c r="G313"/>
      <c r="H313"/>
      <c r="I313"/>
      <c r="J313"/>
      <c r="K313" s="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s="55"/>
      <c r="BE313" s="178" t="s">
        <v>889</v>
      </c>
      <c r="CS313" s="278"/>
    </row>
    <row r="314" spans="1:97" s="1" customFormat="1" ht="13.5" customHeight="1" x14ac:dyDescent="0.2">
      <c r="A314"/>
      <c r="B314"/>
      <c r="C314"/>
      <c r="D314"/>
      <c r="E314"/>
      <c r="F314"/>
      <c r="G314"/>
      <c r="H314"/>
      <c r="I314"/>
      <c r="J314"/>
      <c r="K314" s="3"/>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s="55"/>
      <c r="BE314" s="178" t="s">
        <v>1243</v>
      </c>
      <c r="CS314" s="278"/>
    </row>
    <row r="315" spans="1:97" s="1" customFormat="1" ht="13.5" customHeight="1" x14ac:dyDescent="0.2">
      <c r="A315"/>
      <c r="B315"/>
      <c r="C315"/>
      <c r="D315"/>
      <c r="E315"/>
      <c r="F315"/>
      <c r="G315"/>
      <c r="H315"/>
      <c r="I315"/>
      <c r="J315"/>
      <c r="K315" s="3"/>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s="55"/>
      <c r="BE315" s="178" t="s">
        <v>1317</v>
      </c>
      <c r="CS315" s="278"/>
    </row>
    <row r="316" spans="1:97" s="1" customFormat="1" ht="13.5" customHeight="1" x14ac:dyDescent="0.2">
      <c r="A316"/>
      <c r="B316"/>
      <c r="C316"/>
      <c r="D316"/>
      <c r="E316"/>
      <c r="F316"/>
      <c r="G316"/>
      <c r="H316"/>
      <c r="I316"/>
      <c r="J316"/>
      <c r="K316" s="3"/>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s="55"/>
      <c r="BE316" s="176" t="s">
        <v>944</v>
      </c>
      <c r="CS316" s="278"/>
    </row>
    <row r="317" spans="1:97" s="1" customFormat="1" ht="13.5" customHeight="1" x14ac:dyDescent="0.2">
      <c r="A317"/>
      <c r="B317"/>
      <c r="C317"/>
      <c r="D317"/>
      <c r="E317"/>
      <c r="F317"/>
      <c r="G317"/>
      <c r="H317"/>
      <c r="I317"/>
      <c r="J317"/>
      <c r="K317" s="3"/>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s="55"/>
      <c r="BE317" s="178" t="s">
        <v>1199</v>
      </c>
      <c r="CS317" s="278"/>
    </row>
    <row r="318" spans="1:97" s="1" customFormat="1" ht="13.5" customHeight="1" x14ac:dyDescent="0.2">
      <c r="A318"/>
      <c r="B318"/>
      <c r="C318"/>
      <c r="D318"/>
      <c r="E318"/>
      <c r="F318"/>
      <c r="G318"/>
      <c r="H318"/>
      <c r="I318"/>
      <c r="J318"/>
      <c r="K318" s="3"/>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s="55"/>
      <c r="BE318" s="178" t="s">
        <v>863</v>
      </c>
      <c r="CS318" s="278"/>
    </row>
    <row r="319" spans="1:97" s="1" customFormat="1" ht="13.5" customHeight="1" x14ac:dyDescent="0.2">
      <c r="A319"/>
      <c r="B319"/>
      <c r="C319"/>
      <c r="D319"/>
      <c r="E319"/>
      <c r="F319"/>
      <c r="G319"/>
      <c r="H319"/>
      <c r="I319"/>
      <c r="J319"/>
      <c r="K319" s="3"/>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s="55"/>
      <c r="BE319" s="178" t="s">
        <v>891</v>
      </c>
      <c r="CS319" s="278"/>
    </row>
    <row r="320" spans="1:97" s="1" customFormat="1" ht="13.5" customHeight="1" x14ac:dyDescent="0.2">
      <c r="A320"/>
      <c r="B320"/>
      <c r="C320"/>
      <c r="D320"/>
      <c r="E320"/>
      <c r="F320"/>
      <c r="G320"/>
      <c r="H320"/>
      <c r="I320"/>
      <c r="J320"/>
      <c r="K320" s="3"/>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s="55"/>
      <c r="BE320" s="176" t="s">
        <v>1198</v>
      </c>
      <c r="CS320" s="278"/>
    </row>
    <row r="321" spans="1:97" s="1" customFormat="1" ht="13.5" customHeight="1" x14ac:dyDescent="0.2">
      <c r="A321"/>
      <c r="B321"/>
      <c r="C321"/>
      <c r="D321"/>
      <c r="E321"/>
      <c r="F321"/>
      <c r="G321"/>
      <c r="H321"/>
      <c r="I321"/>
      <c r="J321"/>
      <c r="K321" s="3"/>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s="55"/>
      <c r="BE321" s="177" t="s">
        <v>862</v>
      </c>
      <c r="CS321" s="278"/>
    </row>
    <row r="322" spans="1:97" s="1" customFormat="1" ht="13.5" customHeight="1" x14ac:dyDescent="0.2">
      <c r="A322"/>
      <c r="B322"/>
      <c r="C322"/>
      <c r="D322"/>
      <c r="E322"/>
      <c r="F322"/>
      <c r="G322"/>
      <c r="H322"/>
      <c r="I322"/>
      <c r="J322"/>
      <c r="K322" s="3"/>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s="55"/>
      <c r="BE322" s="176" t="s">
        <v>890</v>
      </c>
      <c r="CS322" s="278"/>
    </row>
    <row r="323" spans="1:97" s="1" customFormat="1" ht="13.5" customHeight="1" x14ac:dyDescent="0.2">
      <c r="A323"/>
      <c r="B323"/>
      <c r="C323"/>
      <c r="D323"/>
      <c r="E323"/>
      <c r="F323"/>
      <c r="G323"/>
      <c r="H323"/>
      <c r="I323"/>
      <c r="J323"/>
      <c r="K323" s="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s="55"/>
      <c r="BE323" s="177" t="s">
        <v>1245</v>
      </c>
      <c r="CS323" s="278"/>
    </row>
    <row r="324" spans="1:97" s="1" customFormat="1" ht="13.5" customHeight="1" x14ac:dyDescent="0.2">
      <c r="A324"/>
      <c r="B324"/>
      <c r="C324"/>
      <c r="D324"/>
      <c r="E324"/>
      <c r="F324"/>
      <c r="G324"/>
      <c r="H324"/>
      <c r="I324"/>
      <c r="J324"/>
      <c r="K324" s="3"/>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s="55"/>
      <c r="BE324" s="177" t="s">
        <v>1319</v>
      </c>
      <c r="CS324" s="278"/>
    </row>
    <row r="325" spans="1:97" s="1" customFormat="1" ht="13.5" customHeight="1" x14ac:dyDescent="0.2">
      <c r="A325"/>
      <c r="B325"/>
      <c r="C325"/>
      <c r="D325"/>
      <c r="E325"/>
      <c r="F325"/>
      <c r="G325"/>
      <c r="H325"/>
      <c r="I325"/>
      <c r="J325"/>
      <c r="K325" s="3"/>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s="55"/>
      <c r="BE325" s="177" t="s">
        <v>946</v>
      </c>
      <c r="CS325" s="278"/>
    </row>
    <row r="326" spans="1:97" s="1" customFormat="1" ht="13.5" customHeight="1" x14ac:dyDescent="0.2">
      <c r="A326"/>
      <c r="B326"/>
      <c r="C326"/>
      <c r="D326"/>
      <c r="E326"/>
      <c r="F326"/>
      <c r="G326"/>
      <c r="H326"/>
      <c r="I326"/>
      <c r="J326"/>
      <c r="K326" s="3"/>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s="55"/>
      <c r="BE326" s="176" t="s">
        <v>1244</v>
      </c>
      <c r="CS326" s="278"/>
    </row>
    <row r="327" spans="1:97" s="1" customFormat="1" ht="13.5" customHeight="1" x14ac:dyDescent="0.2">
      <c r="A327"/>
      <c r="B327"/>
      <c r="C327"/>
      <c r="D327"/>
      <c r="E327"/>
      <c r="F327"/>
      <c r="G327"/>
      <c r="H327"/>
      <c r="I327"/>
      <c r="J327"/>
      <c r="K327" s="3"/>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s="55"/>
      <c r="BE327" s="178" t="s">
        <v>1318</v>
      </c>
      <c r="CS327" s="278"/>
    </row>
    <row r="328" spans="1:97" s="1" customFormat="1" ht="13.5" customHeight="1" x14ac:dyDescent="0.2">
      <c r="A328"/>
      <c r="B328"/>
      <c r="C328"/>
      <c r="D328"/>
      <c r="E328"/>
      <c r="F328"/>
      <c r="G328"/>
      <c r="H328"/>
      <c r="I328"/>
      <c r="J328"/>
      <c r="K328" s="3"/>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s="55"/>
      <c r="BE328" s="178" t="s">
        <v>945</v>
      </c>
      <c r="CS328" s="278"/>
    </row>
    <row r="329" spans="1:97" s="1" customFormat="1" ht="13.5" customHeight="1" x14ac:dyDescent="0.2">
      <c r="A329"/>
      <c r="B329"/>
      <c r="C329"/>
      <c r="D329"/>
      <c r="E329"/>
      <c r="F329"/>
      <c r="G329"/>
      <c r="H329"/>
      <c r="I329"/>
      <c r="J329"/>
      <c r="K329" s="3"/>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s="55"/>
      <c r="BE329" s="178" t="s">
        <v>1266</v>
      </c>
      <c r="CS329" s="278"/>
    </row>
    <row r="330" spans="1:97" s="1" customFormat="1" ht="13.5" customHeight="1" x14ac:dyDescent="0.2">
      <c r="A330"/>
      <c r="B330"/>
      <c r="C330"/>
      <c r="D330"/>
      <c r="E330"/>
      <c r="F330"/>
      <c r="G330"/>
      <c r="H330"/>
      <c r="I330"/>
      <c r="J330"/>
      <c r="K330" s="3"/>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s="55"/>
      <c r="BE330" s="176" t="s">
        <v>1072</v>
      </c>
      <c r="CS330" s="278"/>
    </row>
    <row r="331" spans="1:97" s="1" customFormat="1" ht="13.5" customHeight="1" x14ac:dyDescent="0.2">
      <c r="A331"/>
      <c r="B331"/>
      <c r="C331"/>
      <c r="D331"/>
      <c r="E331"/>
      <c r="F331"/>
      <c r="G331"/>
      <c r="H331"/>
      <c r="I331"/>
      <c r="J331"/>
      <c r="K331" s="3"/>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s="55"/>
      <c r="BE331" s="178" t="s">
        <v>1088</v>
      </c>
      <c r="CS331" s="278"/>
    </row>
    <row r="332" spans="1:97" s="1" customFormat="1" ht="13.5" customHeight="1" x14ac:dyDescent="0.2">
      <c r="A332"/>
      <c r="B332"/>
      <c r="C332"/>
      <c r="D332"/>
      <c r="E332"/>
      <c r="F332"/>
      <c r="G332"/>
      <c r="H332"/>
      <c r="I332"/>
      <c r="J332"/>
      <c r="K332" s="3"/>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s="55"/>
      <c r="BE332" s="178" t="s">
        <v>1265</v>
      </c>
      <c r="CS332" s="278"/>
    </row>
    <row r="333" spans="1:97" s="1" customFormat="1" ht="13.5" customHeight="1" x14ac:dyDescent="0.2">
      <c r="A333"/>
      <c r="B333"/>
      <c r="C333"/>
      <c r="D333"/>
      <c r="E333"/>
      <c r="F333"/>
      <c r="G333"/>
      <c r="H333"/>
      <c r="I333"/>
      <c r="J333"/>
      <c r="K333" s="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s="55"/>
      <c r="BE333" s="178" t="s">
        <v>1071</v>
      </c>
      <c r="CS333" s="278"/>
    </row>
    <row r="334" spans="1:97" s="1" customFormat="1" ht="13.5" customHeight="1" x14ac:dyDescent="0.2">
      <c r="A334"/>
      <c r="B334"/>
      <c r="C334"/>
      <c r="D334"/>
      <c r="E334"/>
      <c r="F334"/>
      <c r="G334"/>
      <c r="H334"/>
      <c r="I334"/>
      <c r="J334"/>
      <c r="K334" s="3"/>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s="55"/>
      <c r="BE334" s="176" t="s">
        <v>1087</v>
      </c>
      <c r="CS334" s="278"/>
    </row>
    <row r="335" spans="1:97" s="1" customFormat="1" ht="13.5" customHeight="1" x14ac:dyDescent="0.2">
      <c r="A335"/>
      <c r="B335"/>
      <c r="C335"/>
      <c r="D335"/>
      <c r="E335"/>
      <c r="F335"/>
      <c r="G335"/>
      <c r="H335"/>
      <c r="I335"/>
      <c r="J335"/>
      <c r="K335" s="3"/>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s="55"/>
      <c r="BE335" s="178" t="s">
        <v>1286</v>
      </c>
      <c r="CS335" s="278"/>
    </row>
    <row r="336" spans="1:97" s="1" customFormat="1" ht="13.5" customHeight="1" x14ac:dyDescent="0.2">
      <c r="A336"/>
      <c r="B336"/>
      <c r="C336"/>
      <c r="D336"/>
      <c r="E336"/>
      <c r="F336"/>
      <c r="G336"/>
      <c r="H336"/>
      <c r="I336"/>
      <c r="J336"/>
      <c r="K336" s="3"/>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s="55"/>
      <c r="BE336" s="178" t="s">
        <v>1136</v>
      </c>
      <c r="CS336" s="278"/>
    </row>
    <row r="337" spans="1:97" s="1" customFormat="1" ht="13.5" customHeight="1" x14ac:dyDescent="0.2">
      <c r="A337"/>
      <c r="B337"/>
      <c r="C337"/>
      <c r="D337"/>
      <c r="E337"/>
      <c r="F337"/>
      <c r="G337"/>
      <c r="H337"/>
      <c r="I337"/>
      <c r="J337"/>
      <c r="K337" s="3"/>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s="55"/>
      <c r="BE337" s="178" t="s">
        <v>1156</v>
      </c>
      <c r="CS337" s="278"/>
    </row>
    <row r="338" spans="1:97" s="1" customFormat="1" ht="13.5" customHeight="1" x14ac:dyDescent="0.2">
      <c r="A338"/>
      <c r="B338"/>
      <c r="C338"/>
      <c r="D338"/>
      <c r="E338"/>
      <c r="F338"/>
      <c r="G338"/>
      <c r="H338"/>
      <c r="I338"/>
      <c r="J338"/>
      <c r="K338" s="3"/>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s="55"/>
      <c r="BE338" s="176" t="s">
        <v>1285</v>
      </c>
      <c r="CS338" s="278"/>
    </row>
    <row r="339" spans="1:97" s="1" customFormat="1" ht="13.5" customHeight="1" x14ac:dyDescent="0.2">
      <c r="A339"/>
      <c r="B339"/>
      <c r="C339"/>
      <c r="D339"/>
      <c r="E339"/>
      <c r="F339"/>
      <c r="G339"/>
      <c r="H339"/>
      <c r="I339"/>
      <c r="J339"/>
      <c r="K339" s="3"/>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s="55"/>
      <c r="BE339" s="178" t="s">
        <v>1135</v>
      </c>
      <c r="CS339" s="278"/>
    </row>
    <row r="340" spans="1:97" s="1" customFormat="1" ht="13.5" customHeight="1" x14ac:dyDescent="0.2">
      <c r="A340"/>
      <c r="B340"/>
      <c r="C340"/>
      <c r="D340"/>
      <c r="E340"/>
      <c r="F340"/>
      <c r="G340"/>
      <c r="H340"/>
      <c r="I340"/>
      <c r="J340"/>
      <c r="K340" s="3"/>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s="55"/>
      <c r="BE340" s="178" t="s">
        <v>1155</v>
      </c>
      <c r="CS340" s="278"/>
    </row>
    <row r="341" spans="1:97" s="1" customFormat="1" ht="13.5" customHeight="1" x14ac:dyDescent="0.2">
      <c r="A341"/>
      <c r="B341"/>
      <c r="C341"/>
      <c r="D341"/>
      <c r="E341"/>
      <c r="F341"/>
      <c r="G341"/>
      <c r="H341"/>
      <c r="I341"/>
      <c r="J341"/>
      <c r="K341" s="3"/>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s="55"/>
      <c r="BE341" s="178" t="s">
        <v>1200</v>
      </c>
      <c r="CS341" s="278"/>
    </row>
    <row r="342" spans="1:97" s="1" customFormat="1" ht="13.5" customHeight="1" x14ac:dyDescent="0.2">
      <c r="A342"/>
      <c r="B342"/>
      <c r="C342"/>
      <c r="D342"/>
      <c r="E342"/>
      <c r="F342"/>
      <c r="G342"/>
      <c r="H342"/>
      <c r="I342"/>
      <c r="J342"/>
      <c r="K342" s="3"/>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s="55"/>
      <c r="BE342" s="176" t="s">
        <v>864</v>
      </c>
      <c r="CS342" s="278"/>
    </row>
    <row r="343" spans="1:97" s="1" customFormat="1" ht="13.5" customHeight="1" x14ac:dyDescent="0.2">
      <c r="A343"/>
      <c r="B343"/>
      <c r="C343"/>
      <c r="D343"/>
      <c r="E343"/>
      <c r="F343"/>
      <c r="G343"/>
      <c r="H343"/>
      <c r="I343"/>
      <c r="J343"/>
      <c r="K343" s="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s="55"/>
      <c r="BE343" s="178" t="s">
        <v>892</v>
      </c>
      <c r="CS343" s="278"/>
    </row>
    <row r="344" spans="1:97" s="1" customFormat="1" ht="13.5" customHeight="1" x14ac:dyDescent="0.2">
      <c r="A344"/>
      <c r="B344"/>
      <c r="C344"/>
      <c r="D344"/>
      <c r="E344"/>
      <c r="F344"/>
      <c r="G344"/>
      <c r="H344"/>
      <c r="I344"/>
      <c r="J344"/>
      <c r="K344" s="3"/>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s="55"/>
      <c r="BE344" s="178" t="s">
        <v>1246</v>
      </c>
      <c r="CS344" s="278"/>
    </row>
    <row r="345" spans="1:97" s="1" customFormat="1" ht="13.5" customHeight="1" x14ac:dyDescent="0.2">
      <c r="A345"/>
      <c r="B345"/>
      <c r="C345"/>
      <c r="D345"/>
      <c r="E345"/>
      <c r="F345"/>
      <c r="G345"/>
      <c r="H345"/>
      <c r="I345"/>
      <c r="J345"/>
      <c r="K345" s="3"/>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s="55"/>
      <c r="BE345" s="178" t="s">
        <v>1320</v>
      </c>
      <c r="CS345" s="278"/>
    </row>
    <row r="346" spans="1:97" s="1" customFormat="1" ht="13.5" customHeight="1" x14ac:dyDescent="0.2">
      <c r="A346"/>
      <c r="B346"/>
      <c r="C346"/>
      <c r="D346"/>
      <c r="E346"/>
      <c r="F346"/>
      <c r="G346"/>
      <c r="H346"/>
      <c r="I346"/>
      <c r="J346"/>
      <c r="K346" s="3"/>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s="55"/>
      <c r="BE346" s="178" t="s">
        <v>947</v>
      </c>
      <c r="CS346" s="278"/>
    </row>
    <row r="347" spans="1:97" s="1" customFormat="1" ht="13.5" customHeight="1" x14ac:dyDescent="0.2">
      <c r="A347"/>
      <c r="B347"/>
      <c r="C347"/>
      <c r="D347"/>
      <c r="E347"/>
      <c r="F347"/>
      <c r="G347"/>
      <c r="H347"/>
      <c r="I347"/>
      <c r="J347"/>
      <c r="K347" s="3"/>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s="55"/>
      <c r="BE347" s="178" t="s">
        <v>1202</v>
      </c>
      <c r="CS347" s="278"/>
    </row>
    <row r="348" spans="1:97" s="1" customFormat="1" ht="13.5" customHeight="1" x14ac:dyDescent="0.2">
      <c r="A348"/>
      <c r="B348"/>
      <c r="C348"/>
      <c r="D348"/>
      <c r="E348"/>
      <c r="F348"/>
      <c r="G348"/>
      <c r="H348"/>
      <c r="I348"/>
      <c r="J348"/>
      <c r="K348" s="3"/>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s="55"/>
      <c r="BE348" s="178" t="s">
        <v>867</v>
      </c>
      <c r="CS348" s="278"/>
    </row>
    <row r="349" spans="1:97" s="1" customFormat="1" ht="13.5" customHeight="1" x14ac:dyDescent="0.2">
      <c r="A349"/>
      <c r="B349"/>
      <c r="C349"/>
      <c r="D349"/>
      <c r="E349"/>
      <c r="F349"/>
      <c r="G349"/>
      <c r="H349"/>
      <c r="I349"/>
      <c r="J349"/>
      <c r="K349" s="3"/>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s="55"/>
      <c r="BE349" s="178" t="s">
        <v>894</v>
      </c>
      <c r="CS349" s="278"/>
    </row>
    <row r="350" spans="1:97" s="1" customFormat="1" ht="13.5" customHeight="1" x14ac:dyDescent="0.2">
      <c r="A350"/>
      <c r="B350"/>
      <c r="C350"/>
      <c r="D350"/>
      <c r="E350"/>
      <c r="F350"/>
      <c r="G350"/>
      <c r="H350"/>
      <c r="I350"/>
      <c r="J350"/>
      <c r="K350" s="3"/>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s="55"/>
      <c r="BE350" s="178" t="s">
        <v>1201</v>
      </c>
      <c r="CS350" s="278"/>
    </row>
    <row r="351" spans="1:97" s="1" customFormat="1" ht="13.5" customHeight="1" x14ac:dyDescent="0.2">
      <c r="A351"/>
      <c r="B351"/>
      <c r="C351"/>
      <c r="D351"/>
      <c r="E351"/>
      <c r="F351"/>
      <c r="G351"/>
      <c r="H351"/>
      <c r="I351"/>
      <c r="J351"/>
      <c r="K351" s="3"/>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s="55"/>
      <c r="BE351" s="178" t="s">
        <v>865</v>
      </c>
      <c r="CS351" s="278"/>
    </row>
    <row r="352" spans="1:97" s="1" customFormat="1" ht="13.5" customHeight="1" x14ac:dyDescent="0.2">
      <c r="A352"/>
      <c r="B352"/>
      <c r="C352"/>
      <c r="D352"/>
      <c r="E352"/>
      <c r="F352"/>
      <c r="G352"/>
      <c r="H352"/>
      <c r="I352"/>
      <c r="J352"/>
      <c r="K352" s="3"/>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s="55"/>
      <c r="BE352" s="178" t="s">
        <v>893</v>
      </c>
      <c r="CS352" s="278"/>
    </row>
    <row r="353" spans="1:97" s="1" customFormat="1" ht="13.5" customHeight="1" x14ac:dyDescent="0.2">
      <c r="A353"/>
      <c r="B353"/>
      <c r="C353"/>
      <c r="D353"/>
      <c r="E353"/>
      <c r="F353"/>
      <c r="G353"/>
      <c r="H353"/>
      <c r="I353"/>
      <c r="J353"/>
      <c r="K353" s="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s="55"/>
      <c r="BE353" s="177" t="s">
        <v>1248</v>
      </c>
      <c r="CS353" s="278"/>
    </row>
    <row r="354" spans="1:97" s="1" customFormat="1" ht="13.5" customHeight="1" x14ac:dyDescent="0.2">
      <c r="A354"/>
      <c r="B354"/>
      <c r="C354"/>
      <c r="D354"/>
      <c r="E354"/>
      <c r="F354"/>
      <c r="G354"/>
      <c r="H354"/>
      <c r="I354"/>
      <c r="J354"/>
      <c r="K354" s="3"/>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s="55"/>
      <c r="BE354" s="178" t="s">
        <v>1322</v>
      </c>
      <c r="CS354" s="278"/>
    </row>
    <row r="355" spans="1:97" s="1" customFormat="1" ht="13.5" customHeight="1" x14ac:dyDescent="0.2">
      <c r="A355"/>
      <c r="B355"/>
      <c r="C355"/>
      <c r="D355"/>
      <c r="E355"/>
      <c r="F355"/>
      <c r="G355"/>
      <c r="H355"/>
      <c r="I355"/>
      <c r="J355"/>
      <c r="K355" s="3"/>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s="55"/>
      <c r="BE355" s="178" t="s">
        <v>949</v>
      </c>
      <c r="CS355" s="278"/>
    </row>
    <row r="356" spans="1:97" s="1" customFormat="1" ht="13.5" customHeight="1" x14ac:dyDescent="0.2">
      <c r="A356"/>
      <c r="B356"/>
      <c r="C356"/>
      <c r="D356"/>
      <c r="E356"/>
      <c r="F356"/>
      <c r="G356"/>
      <c r="H356"/>
      <c r="I356"/>
      <c r="J356"/>
      <c r="K356" s="3"/>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s="55"/>
      <c r="BE356" s="178" t="s">
        <v>1247</v>
      </c>
      <c r="CS356" s="278"/>
    </row>
    <row r="357" spans="1:97" s="1" customFormat="1" ht="13.5" customHeight="1" x14ac:dyDescent="0.2">
      <c r="A357"/>
      <c r="B357"/>
      <c r="C357"/>
      <c r="D357"/>
      <c r="E357"/>
      <c r="F357"/>
      <c r="G357"/>
      <c r="H357"/>
      <c r="I357"/>
      <c r="J357"/>
      <c r="K357" s="3"/>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s="55"/>
      <c r="BE357" s="177" t="s">
        <v>1321</v>
      </c>
      <c r="CS357" s="278"/>
    </row>
    <row r="358" spans="1:97" s="1" customFormat="1" ht="13.5" customHeight="1" x14ac:dyDescent="0.2">
      <c r="A358"/>
      <c r="B358"/>
      <c r="C358"/>
      <c r="D358"/>
      <c r="E358"/>
      <c r="F358"/>
      <c r="G358"/>
      <c r="H358"/>
      <c r="I358"/>
      <c r="J358"/>
      <c r="K358" s="3"/>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s="55"/>
      <c r="BE358" s="178" t="s">
        <v>948</v>
      </c>
      <c r="CS358" s="278"/>
    </row>
    <row r="359" spans="1:97" s="1" customFormat="1" ht="13.5" customHeight="1" x14ac:dyDescent="0.2">
      <c r="A359"/>
      <c r="B359"/>
      <c r="C359"/>
      <c r="D359"/>
      <c r="E359"/>
      <c r="F359"/>
      <c r="G359"/>
      <c r="H359"/>
      <c r="I359"/>
      <c r="J359"/>
      <c r="K359" s="3"/>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s="55"/>
      <c r="BE359" s="177" t="s">
        <v>1268</v>
      </c>
      <c r="CS359" s="278"/>
    </row>
    <row r="360" spans="1:97" s="1" customFormat="1" ht="13.5" customHeight="1" x14ac:dyDescent="0.2">
      <c r="A360"/>
      <c r="B360"/>
      <c r="C360"/>
      <c r="D360"/>
      <c r="E360"/>
      <c r="F360"/>
      <c r="G360"/>
      <c r="H360"/>
      <c r="I360"/>
      <c r="J360"/>
      <c r="K360" s="3"/>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s="55"/>
      <c r="BE360" s="178" t="s">
        <v>1074</v>
      </c>
      <c r="CS360" s="278"/>
    </row>
    <row r="361" spans="1:97" s="1" customFormat="1" ht="13.5" customHeight="1" x14ac:dyDescent="0.2">
      <c r="A361"/>
      <c r="B361"/>
      <c r="C361"/>
      <c r="D361"/>
      <c r="E361"/>
      <c r="F361"/>
      <c r="G361"/>
      <c r="H361"/>
      <c r="I361"/>
      <c r="J361"/>
      <c r="K361" s="3"/>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s="55"/>
      <c r="BE361" s="178" t="s">
        <v>1090</v>
      </c>
      <c r="CS361" s="278"/>
    </row>
    <row r="362" spans="1:97" s="1" customFormat="1" ht="13.5" customHeight="1" x14ac:dyDescent="0.2">
      <c r="A362"/>
      <c r="B362"/>
      <c r="C362"/>
      <c r="D362"/>
      <c r="E362"/>
      <c r="F362"/>
      <c r="G362"/>
      <c r="H362"/>
      <c r="I362"/>
      <c r="J362"/>
      <c r="K362" s="3"/>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s="55"/>
      <c r="BE362" s="178" t="s">
        <v>1267</v>
      </c>
      <c r="CS362" s="278"/>
    </row>
    <row r="363" spans="1:97" s="1" customFormat="1" ht="13.5" customHeight="1" x14ac:dyDescent="0.2">
      <c r="A363"/>
      <c r="B363"/>
      <c r="C363"/>
      <c r="D363"/>
      <c r="E363"/>
      <c r="F363"/>
      <c r="G363"/>
      <c r="H363"/>
      <c r="I363"/>
      <c r="J363"/>
      <c r="K363" s="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s="55"/>
      <c r="BE363" s="178" t="s">
        <v>1073</v>
      </c>
      <c r="CS363" s="278"/>
    </row>
    <row r="364" spans="1:97" s="1" customFormat="1" ht="13.5" customHeight="1" x14ac:dyDescent="0.2">
      <c r="A364"/>
      <c r="B364"/>
      <c r="C364"/>
      <c r="D364"/>
      <c r="E364"/>
      <c r="F364"/>
      <c r="G364"/>
      <c r="H364"/>
      <c r="I364"/>
      <c r="J364"/>
      <c r="K364" s="3"/>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s="55"/>
      <c r="BE364" s="178" t="s">
        <v>1089</v>
      </c>
      <c r="CS364" s="278"/>
    </row>
    <row r="365" spans="1:97" s="1" customFormat="1" ht="13.5" customHeight="1" x14ac:dyDescent="0.2">
      <c r="A365"/>
      <c r="B365"/>
      <c r="C365"/>
      <c r="D365"/>
      <c r="E365"/>
      <c r="F365"/>
      <c r="G365"/>
      <c r="H365"/>
      <c r="I365"/>
      <c r="J365"/>
      <c r="K365" s="3"/>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s="55"/>
      <c r="BE365" s="178" t="s">
        <v>1288</v>
      </c>
      <c r="CS365" s="278"/>
    </row>
    <row r="366" spans="1:97" s="1" customFormat="1" ht="13.5" customHeight="1" x14ac:dyDescent="0.2">
      <c r="A366"/>
      <c r="B366"/>
      <c r="C366"/>
      <c r="D366"/>
      <c r="E366"/>
      <c r="F366"/>
      <c r="G366"/>
      <c r="H366"/>
      <c r="I366"/>
      <c r="J366"/>
      <c r="K366" s="3"/>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s="55"/>
      <c r="BE366" s="178" t="s">
        <v>1138</v>
      </c>
      <c r="CS366" s="278"/>
    </row>
    <row r="367" spans="1:97" s="1" customFormat="1" ht="13.5" customHeight="1" x14ac:dyDescent="0.2">
      <c r="A367"/>
      <c r="B367"/>
      <c r="C367"/>
      <c r="D367"/>
      <c r="E367"/>
      <c r="F367"/>
      <c r="G367"/>
      <c r="H367"/>
      <c r="I367"/>
      <c r="J367"/>
      <c r="K367" s="3"/>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s="55"/>
      <c r="BE367" s="178" t="s">
        <v>1158</v>
      </c>
      <c r="CS367" s="278"/>
    </row>
    <row r="368" spans="1:97" s="1" customFormat="1" ht="13.5" customHeight="1" x14ac:dyDescent="0.2">
      <c r="A368"/>
      <c r="B368"/>
      <c r="C368"/>
      <c r="D368"/>
      <c r="E368"/>
      <c r="F368"/>
      <c r="G368"/>
      <c r="H368"/>
      <c r="I368"/>
      <c r="J368"/>
      <c r="K368" s="3"/>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s="55"/>
      <c r="BE368" s="178" t="s">
        <v>1287</v>
      </c>
      <c r="CS368" s="278"/>
    </row>
    <row r="369" spans="1:97" s="1" customFormat="1" ht="13.5" customHeight="1" x14ac:dyDescent="0.2">
      <c r="A369"/>
      <c r="B369"/>
      <c r="C369"/>
      <c r="D369"/>
      <c r="E369"/>
      <c r="F369"/>
      <c r="G369"/>
      <c r="H369"/>
      <c r="I369"/>
      <c r="J369"/>
      <c r="K369" s="3"/>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s="55"/>
      <c r="BE369" s="178" t="s">
        <v>1137</v>
      </c>
      <c r="CS369" s="278"/>
    </row>
    <row r="370" spans="1:97" s="1" customFormat="1" ht="13.5" customHeight="1" x14ac:dyDescent="0.2">
      <c r="A370"/>
      <c r="B370"/>
      <c r="C370"/>
      <c r="D370"/>
      <c r="E370"/>
      <c r="F370"/>
      <c r="G370"/>
      <c r="H370"/>
      <c r="I370"/>
      <c r="J370"/>
      <c r="K370" s="3"/>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s="55"/>
      <c r="BE370" s="178" t="s">
        <v>1157</v>
      </c>
      <c r="CS370" s="278"/>
    </row>
    <row r="371" spans="1:97" s="1" customFormat="1" ht="13.5" customHeight="1" x14ac:dyDescent="0.2">
      <c r="A371"/>
      <c r="B371"/>
      <c r="C371"/>
      <c r="D371"/>
      <c r="E371"/>
      <c r="F371"/>
      <c r="G371"/>
      <c r="H371"/>
      <c r="I371"/>
      <c r="J371"/>
      <c r="K371" s="3"/>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s="55"/>
      <c r="BE371" s="178" t="s">
        <v>1203</v>
      </c>
      <c r="CS371" s="278"/>
    </row>
    <row r="372" spans="1:97" s="1" customFormat="1" ht="13.5" customHeight="1" x14ac:dyDescent="0.2">
      <c r="A372"/>
      <c r="B372"/>
      <c r="C372"/>
      <c r="D372"/>
      <c r="E372"/>
      <c r="F372"/>
      <c r="G372"/>
      <c r="H372"/>
      <c r="I372"/>
      <c r="J372"/>
      <c r="K372" s="3"/>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s="55"/>
      <c r="BE372" s="178" t="s">
        <v>868</v>
      </c>
      <c r="CS372" s="278"/>
    </row>
    <row r="373" spans="1:97" s="1" customFormat="1" ht="13.5" customHeight="1" x14ac:dyDescent="0.2">
      <c r="A373"/>
      <c r="B373"/>
      <c r="C373"/>
      <c r="D373"/>
      <c r="E373"/>
      <c r="F373"/>
      <c r="G373"/>
      <c r="H373"/>
      <c r="I373"/>
      <c r="J373"/>
      <c r="K373" s="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s="55"/>
      <c r="BE373" s="178" t="s">
        <v>895</v>
      </c>
      <c r="CS373" s="278"/>
    </row>
    <row r="374" spans="1:97" s="1" customFormat="1" ht="13.5" customHeight="1" x14ac:dyDescent="0.2">
      <c r="A374"/>
      <c r="B374"/>
      <c r="C374"/>
      <c r="D374"/>
      <c r="E374"/>
      <c r="F374"/>
      <c r="G374"/>
      <c r="H374"/>
      <c r="I374"/>
      <c r="J374"/>
      <c r="K374" s="3"/>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s="55"/>
      <c r="BE374" s="178" t="s">
        <v>1249</v>
      </c>
      <c r="CS374" s="278"/>
    </row>
    <row r="375" spans="1:97" s="1" customFormat="1" ht="13.5" customHeight="1" x14ac:dyDescent="0.2">
      <c r="A375"/>
      <c r="B375"/>
      <c r="C375"/>
      <c r="D375"/>
      <c r="E375"/>
      <c r="F375"/>
      <c r="G375"/>
      <c r="H375"/>
      <c r="I375"/>
      <c r="J375"/>
      <c r="K375" s="3"/>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s="55"/>
      <c r="BE375" s="178" t="s">
        <v>1323</v>
      </c>
      <c r="CS375" s="278"/>
    </row>
    <row r="376" spans="1:97" s="1" customFormat="1" ht="13.5" customHeight="1" x14ac:dyDescent="0.2">
      <c r="A376"/>
      <c r="B376"/>
      <c r="C376"/>
      <c r="D376"/>
      <c r="E376"/>
      <c r="F376"/>
      <c r="G376"/>
      <c r="H376"/>
      <c r="I376"/>
      <c r="J376"/>
      <c r="K376" s="3"/>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s="55"/>
      <c r="BE376" s="178" t="s">
        <v>950</v>
      </c>
      <c r="CS376" s="278"/>
    </row>
    <row r="377" spans="1:97" s="1" customFormat="1" ht="13.5" customHeight="1" x14ac:dyDescent="0.2">
      <c r="A377"/>
      <c r="B377"/>
      <c r="C377"/>
      <c r="D377"/>
      <c r="E377"/>
      <c r="F377"/>
      <c r="G377"/>
      <c r="H377"/>
      <c r="I377"/>
      <c r="J377"/>
      <c r="K377" s="3"/>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s="55"/>
      <c r="BE377" s="263" t="s">
        <v>1675</v>
      </c>
      <c r="CS377" s="278"/>
    </row>
    <row r="378" spans="1:97" s="1" customFormat="1" ht="13.5" customHeight="1" x14ac:dyDescent="0.2">
      <c r="A378"/>
      <c r="B378"/>
      <c r="C378"/>
      <c r="D378"/>
      <c r="E378"/>
      <c r="F378"/>
      <c r="G378"/>
      <c r="H378"/>
      <c r="I378"/>
      <c r="J378"/>
      <c r="K378" s="3"/>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s="55"/>
      <c r="BE378" s="178" t="s">
        <v>1178</v>
      </c>
      <c r="CS378" s="278"/>
    </row>
    <row r="379" spans="1:97" s="1" customFormat="1" ht="13.5" customHeight="1" x14ac:dyDescent="0.2">
      <c r="A379"/>
      <c r="B379"/>
      <c r="C379"/>
      <c r="D379"/>
      <c r="E379"/>
      <c r="F379"/>
      <c r="G379"/>
      <c r="H379"/>
      <c r="I379"/>
      <c r="J379"/>
      <c r="K379" s="3"/>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s="55"/>
      <c r="BE379" s="178" t="s">
        <v>843</v>
      </c>
      <c r="CS379" s="278"/>
    </row>
    <row r="380" spans="1:97" s="1" customFormat="1" ht="13.5" customHeight="1" x14ac:dyDescent="0.2">
      <c r="A380"/>
      <c r="B380"/>
      <c r="C380"/>
      <c r="D380"/>
      <c r="E380"/>
      <c r="F380"/>
      <c r="G380"/>
      <c r="H380"/>
      <c r="I380"/>
      <c r="J380"/>
      <c r="K380" s="3"/>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s="55"/>
      <c r="BE380" s="178" t="s">
        <v>870</v>
      </c>
      <c r="CS380" s="278"/>
    </row>
    <row r="381" spans="1:97" s="1" customFormat="1" ht="13.5" customHeight="1" x14ac:dyDescent="0.2">
      <c r="A381"/>
      <c r="B381"/>
      <c r="C381"/>
      <c r="D381"/>
      <c r="E381"/>
      <c r="F381"/>
      <c r="G381"/>
      <c r="H381"/>
      <c r="I381"/>
      <c r="J381"/>
      <c r="K381" s="3"/>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s="55"/>
      <c r="BE381" s="178" t="s">
        <v>897</v>
      </c>
      <c r="CS381" s="278"/>
    </row>
    <row r="382" spans="1:97" s="1" customFormat="1" ht="13.5" customHeight="1" x14ac:dyDescent="0.2">
      <c r="A382"/>
      <c r="B382"/>
      <c r="C382"/>
      <c r="D382"/>
      <c r="E382"/>
      <c r="F382"/>
      <c r="G382"/>
      <c r="H382"/>
      <c r="I382"/>
      <c r="J382"/>
      <c r="K382" s="3"/>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s="55"/>
      <c r="BE382" s="178" t="s">
        <v>1177</v>
      </c>
      <c r="CS382" s="278"/>
    </row>
    <row r="383" spans="1:97" s="1" customFormat="1" ht="13.5" customHeight="1" x14ac:dyDescent="0.2">
      <c r="A383"/>
      <c r="B383"/>
      <c r="C383"/>
      <c r="D383"/>
      <c r="E383"/>
      <c r="F383"/>
      <c r="G383"/>
      <c r="H383"/>
      <c r="I383"/>
      <c r="J383"/>
      <c r="K383" s="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s="55"/>
      <c r="BE383" s="178" t="s">
        <v>842</v>
      </c>
      <c r="CS383" s="278"/>
    </row>
    <row r="384" spans="1:97" s="1" customFormat="1" ht="13.5" customHeight="1" x14ac:dyDescent="0.2">
      <c r="A384"/>
      <c r="B384"/>
      <c r="C384"/>
      <c r="D384"/>
      <c r="E384"/>
      <c r="F384"/>
      <c r="G384"/>
      <c r="H384"/>
      <c r="I384"/>
      <c r="J384"/>
      <c r="K384" s="3"/>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s="55"/>
      <c r="BE384" s="178" t="s">
        <v>869</v>
      </c>
      <c r="CS384" s="278"/>
    </row>
    <row r="385" spans="1:97" s="1" customFormat="1" ht="13.5" customHeight="1" x14ac:dyDescent="0.2">
      <c r="A385"/>
      <c r="B385"/>
      <c r="C385"/>
      <c r="D385"/>
      <c r="E385"/>
      <c r="F385"/>
      <c r="G385"/>
      <c r="H385"/>
      <c r="I385"/>
      <c r="J385"/>
      <c r="K385" s="3"/>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s="55"/>
      <c r="BE385" s="178" t="s">
        <v>896</v>
      </c>
      <c r="CS385" s="278"/>
    </row>
    <row r="386" spans="1:97" s="1" customFormat="1" ht="13.5" customHeight="1" x14ac:dyDescent="0.2">
      <c r="A386"/>
      <c r="B386"/>
      <c r="C386"/>
      <c r="D386"/>
      <c r="E386"/>
      <c r="F386"/>
      <c r="G386"/>
      <c r="H386"/>
      <c r="I386"/>
      <c r="J386"/>
      <c r="K386" s="3"/>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s="55"/>
      <c r="BE386" s="177" t="s">
        <v>1230</v>
      </c>
      <c r="CS386" s="278"/>
    </row>
    <row r="387" spans="1:97" s="1" customFormat="1" ht="13.5" customHeight="1" x14ac:dyDescent="0.2">
      <c r="A387"/>
      <c r="B387"/>
      <c r="C387"/>
      <c r="D387"/>
      <c r="E387"/>
      <c r="F387"/>
      <c r="G387"/>
      <c r="H387"/>
      <c r="I387"/>
      <c r="J387"/>
      <c r="K387" s="3"/>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s="55"/>
      <c r="BE387" s="177" t="s">
        <v>1231</v>
      </c>
      <c r="CS387" s="278"/>
    </row>
    <row r="388" spans="1:97" s="1" customFormat="1" ht="13.5" customHeight="1" x14ac:dyDescent="0.2">
      <c r="A388"/>
      <c r="B388"/>
      <c r="C388"/>
      <c r="D388"/>
      <c r="E388"/>
      <c r="F388"/>
      <c r="G388"/>
      <c r="H388"/>
      <c r="I388"/>
      <c r="J388"/>
      <c r="K388" s="3"/>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s="55"/>
      <c r="BE388" s="177" t="s">
        <v>911</v>
      </c>
      <c r="CS388" s="278"/>
    </row>
    <row r="389" spans="1:97" s="1" customFormat="1" ht="13.5" customHeight="1" x14ac:dyDescent="0.2">
      <c r="A389"/>
      <c r="B389"/>
      <c r="C389"/>
      <c r="D389"/>
      <c r="E389"/>
      <c r="F389"/>
      <c r="G389"/>
      <c r="H389"/>
      <c r="I389"/>
      <c r="J389"/>
      <c r="K389" s="3"/>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s="55"/>
      <c r="BE389" s="177" t="s">
        <v>933</v>
      </c>
      <c r="CS389" s="278"/>
    </row>
    <row r="390" spans="1:97" s="1" customFormat="1" ht="13.5" customHeight="1" x14ac:dyDescent="0.2">
      <c r="A390"/>
      <c r="B390"/>
      <c r="C390"/>
      <c r="D390"/>
      <c r="E390"/>
      <c r="F390"/>
      <c r="G390"/>
      <c r="H390"/>
      <c r="I390"/>
      <c r="J390"/>
      <c r="K390" s="3"/>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s="55"/>
      <c r="BE390" s="178" t="s">
        <v>995</v>
      </c>
      <c r="CS390" s="278"/>
    </row>
    <row r="391" spans="1:97" s="1" customFormat="1" ht="13.5" customHeight="1" x14ac:dyDescent="0.2">
      <c r="A391"/>
      <c r="B391"/>
      <c r="C391"/>
      <c r="D391"/>
      <c r="E391"/>
      <c r="F391"/>
      <c r="G391"/>
      <c r="H391"/>
      <c r="I391"/>
      <c r="J391"/>
      <c r="K391" s="3"/>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s="55"/>
      <c r="BE391" s="178" t="s">
        <v>1228</v>
      </c>
      <c r="CS391" s="278"/>
    </row>
    <row r="392" spans="1:97" s="1" customFormat="1" ht="13.5" customHeight="1" x14ac:dyDescent="0.2">
      <c r="A392"/>
      <c r="B392"/>
      <c r="C392"/>
      <c r="D392"/>
      <c r="E392"/>
      <c r="F392"/>
      <c r="G392"/>
      <c r="H392"/>
      <c r="I392"/>
      <c r="J392"/>
      <c r="K392" s="3"/>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s="55"/>
      <c r="BE392" s="178" t="s">
        <v>1229</v>
      </c>
      <c r="CS392" s="278"/>
    </row>
    <row r="393" spans="1:97" s="1" customFormat="1" ht="13.5" customHeight="1" x14ac:dyDescent="0.2">
      <c r="A393"/>
      <c r="B393"/>
      <c r="C393"/>
      <c r="D393"/>
      <c r="E393"/>
      <c r="F393"/>
      <c r="G393"/>
      <c r="H393"/>
      <c r="I393"/>
      <c r="J393"/>
      <c r="K393" s="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s="55"/>
      <c r="BE393" s="178" t="s">
        <v>910</v>
      </c>
      <c r="CS393" s="278"/>
    </row>
    <row r="394" spans="1:97" s="1" customFormat="1" ht="13.5" customHeight="1" x14ac:dyDescent="0.2">
      <c r="A394"/>
      <c r="B394"/>
      <c r="C394"/>
      <c r="D394"/>
      <c r="E394"/>
      <c r="F394"/>
      <c r="G394"/>
      <c r="H394"/>
      <c r="I394"/>
      <c r="J394"/>
      <c r="K394" s="3"/>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s="55"/>
      <c r="BE394" s="178" t="s">
        <v>932</v>
      </c>
      <c r="CS394" s="278"/>
    </row>
    <row r="395" spans="1:97" s="1" customFormat="1" ht="13.5" customHeight="1" x14ac:dyDescent="0.2">
      <c r="A395"/>
      <c r="B395"/>
      <c r="C395"/>
      <c r="D395"/>
      <c r="E395"/>
      <c r="F395"/>
      <c r="G395"/>
      <c r="H395"/>
      <c r="I395"/>
      <c r="J395"/>
      <c r="K395" s="3"/>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s="55"/>
      <c r="BE395" s="178" t="s">
        <v>993</v>
      </c>
      <c r="CS395" s="278"/>
    </row>
    <row r="396" spans="1:97" s="1" customFormat="1" ht="13.5" customHeight="1" x14ac:dyDescent="0.2">
      <c r="A396"/>
      <c r="B396"/>
      <c r="C396"/>
      <c r="D396"/>
      <c r="E396"/>
      <c r="F396"/>
      <c r="G396"/>
      <c r="H396"/>
      <c r="I396"/>
      <c r="J396"/>
      <c r="K396" s="3"/>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s="55"/>
      <c r="BE396" s="178" t="s">
        <v>1252</v>
      </c>
      <c r="CS396" s="278"/>
    </row>
    <row r="397" spans="1:97" s="1" customFormat="1" ht="13.5" customHeight="1" x14ac:dyDescent="0.2">
      <c r="A397"/>
      <c r="B397"/>
      <c r="C397"/>
      <c r="D397"/>
      <c r="E397"/>
      <c r="F397"/>
      <c r="G397"/>
      <c r="H397"/>
      <c r="I397"/>
      <c r="J397"/>
      <c r="K397" s="3"/>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s="55"/>
      <c r="BE397" s="178" t="s">
        <v>1253</v>
      </c>
      <c r="CS397" s="278"/>
    </row>
    <row r="398" spans="1:97" s="1" customFormat="1" ht="13.5" customHeight="1" x14ac:dyDescent="0.2">
      <c r="A398"/>
      <c r="B398"/>
      <c r="C398"/>
      <c r="D398"/>
      <c r="E398"/>
      <c r="F398"/>
      <c r="G398"/>
      <c r="H398"/>
      <c r="I398"/>
      <c r="J398"/>
      <c r="K398" s="3"/>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s="55"/>
      <c r="BE398" s="178" t="s">
        <v>1059</v>
      </c>
      <c r="CS398" s="278"/>
    </row>
    <row r="399" spans="1:97" s="1" customFormat="1" ht="13.5" customHeight="1" x14ac:dyDescent="0.2">
      <c r="A399"/>
      <c r="B399"/>
      <c r="C399"/>
      <c r="D399"/>
      <c r="E399"/>
      <c r="F399"/>
      <c r="G399"/>
      <c r="H399"/>
      <c r="I399"/>
      <c r="J399"/>
      <c r="K399" s="3"/>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s="55"/>
      <c r="BE399" s="178" t="s">
        <v>1076</v>
      </c>
      <c r="CS399" s="278"/>
    </row>
    <row r="400" spans="1:97" s="1" customFormat="1" ht="13.5" customHeight="1" x14ac:dyDescent="0.2">
      <c r="A400"/>
      <c r="B400"/>
      <c r="C400"/>
      <c r="D400"/>
      <c r="E400"/>
      <c r="F400"/>
      <c r="G400"/>
      <c r="H400"/>
      <c r="I400"/>
      <c r="J400"/>
      <c r="K400" s="3"/>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s="55"/>
      <c r="BE400" s="178" t="s">
        <v>1095</v>
      </c>
      <c r="CS400" s="278"/>
    </row>
    <row r="401" spans="1:97" s="1" customFormat="1" ht="13.5" customHeight="1" x14ac:dyDescent="0.2">
      <c r="A401"/>
      <c r="B401"/>
      <c r="C401"/>
      <c r="D401"/>
      <c r="E401"/>
      <c r="F401"/>
      <c r="G401"/>
      <c r="H401"/>
      <c r="I401"/>
      <c r="J401"/>
      <c r="K401" s="3"/>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s="55"/>
      <c r="BE401" s="178" t="s">
        <v>1250</v>
      </c>
      <c r="CS401" s="278"/>
    </row>
    <row r="402" spans="1:97" s="1" customFormat="1" ht="13.5" customHeight="1" x14ac:dyDescent="0.2">
      <c r="A402"/>
      <c r="B402"/>
      <c r="C402"/>
      <c r="D402"/>
      <c r="E402"/>
      <c r="F402"/>
      <c r="G402"/>
      <c r="H402"/>
      <c r="I402"/>
      <c r="J402"/>
      <c r="K402" s="3"/>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s="55"/>
      <c r="BE402" s="176" t="s">
        <v>1251</v>
      </c>
      <c r="CS402" s="278"/>
    </row>
    <row r="403" spans="1:97" s="1" customFormat="1" ht="13.5" customHeight="1" x14ac:dyDescent="0.2">
      <c r="A403"/>
      <c r="B403"/>
      <c r="C403"/>
      <c r="D403"/>
      <c r="E403"/>
      <c r="F403"/>
      <c r="G403"/>
      <c r="H403"/>
      <c r="I403"/>
      <c r="J403"/>
      <c r="K403" s="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s="55"/>
      <c r="BE403" s="177" t="s">
        <v>1058</v>
      </c>
      <c r="CS403" s="278"/>
    </row>
    <row r="404" spans="1:97" s="1" customFormat="1" ht="13.5" customHeight="1" x14ac:dyDescent="0.2">
      <c r="A404"/>
      <c r="B404"/>
      <c r="C404"/>
      <c r="D404"/>
      <c r="E404"/>
      <c r="F404"/>
      <c r="G404"/>
      <c r="H404"/>
      <c r="I404"/>
      <c r="J404"/>
      <c r="K404" s="3"/>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s="55"/>
      <c r="BE404" s="177" t="s">
        <v>1075</v>
      </c>
      <c r="CS404" s="278"/>
    </row>
    <row r="405" spans="1:97" s="1" customFormat="1" ht="13.5" customHeight="1" x14ac:dyDescent="0.2">
      <c r="A405"/>
      <c r="B405"/>
      <c r="C405"/>
      <c r="D405"/>
      <c r="E405"/>
      <c r="F405"/>
      <c r="G405"/>
      <c r="H405"/>
      <c r="I405"/>
      <c r="J405"/>
      <c r="K405" s="3"/>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s="55"/>
      <c r="BE405" s="177" t="s">
        <v>1094</v>
      </c>
      <c r="CS405" s="278"/>
    </row>
    <row r="406" spans="1:97" s="1" customFormat="1" ht="13.5" customHeight="1" x14ac:dyDescent="0.2">
      <c r="A406"/>
      <c r="B406"/>
      <c r="C406"/>
      <c r="D406"/>
      <c r="E406"/>
      <c r="F406"/>
      <c r="G406"/>
      <c r="H406"/>
      <c r="I406"/>
      <c r="J406"/>
      <c r="K406" s="3"/>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s="55"/>
      <c r="BE406" s="177" t="s">
        <v>1270</v>
      </c>
      <c r="CS406" s="278"/>
    </row>
    <row r="407" spans="1:97" s="1" customFormat="1" ht="13.5" customHeight="1" x14ac:dyDescent="0.2">
      <c r="A407"/>
      <c r="B407"/>
      <c r="C407"/>
      <c r="D407"/>
      <c r="E407"/>
      <c r="F407"/>
      <c r="G407"/>
      <c r="H407"/>
      <c r="I407"/>
      <c r="J407"/>
      <c r="K407" s="3"/>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s="55"/>
      <c r="BE407" s="177" t="s">
        <v>1119</v>
      </c>
      <c r="CS407" s="278"/>
    </row>
    <row r="408" spans="1:97" s="1" customFormat="1" ht="13.5" customHeight="1" x14ac:dyDescent="0.2">
      <c r="A408"/>
      <c r="B408"/>
      <c r="C408"/>
      <c r="D408"/>
      <c r="E408"/>
      <c r="F408"/>
      <c r="G408"/>
      <c r="H408"/>
      <c r="I408"/>
      <c r="J408"/>
      <c r="K408" s="3"/>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s="55"/>
      <c r="BE408" s="177" t="s">
        <v>1140</v>
      </c>
      <c r="CS408" s="278"/>
    </row>
    <row r="409" spans="1:97" s="1" customFormat="1" ht="13.5" customHeight="1" x14ac:dyDescent="0.2">
      <c r="A409"/>
      <c r="B409"/>
      <c r="C409"/>
      <c r="D409"/>
      <c r="E409"/>
      <c r="F409"/>
      <c r="G409"/>
      <c r="H409"/>
      <c r="I409"/>
      <c r="J409"/>
      <c r="K409" s="3"/>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s="55"/>
      <c r="BE409" s="177" t="s">
        <v>1160</v>
      </c>
      <c r="CS409" s="278"/>
    </row>
    <row r="410" spans="1:97" s="1" customFormat="1" ht="13.5" customHeight="1" x14ac:dyDescent="0.2">
      <c r="A410"/>
      <c r="B410"/>
      <c r="C410"/>
      <c r="D410"/>
      <c r="E410"/>
      <c r="F410"/>
      <c r="G410"/>
      <c r="H410"/>
      <c r="I410"/>
      <c r="J410"/>
      <c r="K410" s="3"/>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s="55"/>
      <c r="BE410" s="177" t="s">
        <v>1269</v>
      </c>
      <c r="CS410" s="278"/>
    </row>
    <row r="411" spans="1:97" s="1" customFormat="1" ht="13.5" customHeight="1" x14ac:dyDescent="0.2">
      <c r="A411"/>
      <c r="B411"/>
      <c r="C411"/>
      <c r="D411"/>
      <c r="E411"/>
      <c r="F411"/>
      <c r="G411"/>
      <c r="H411"/>
      <c r="I411"/>
      <c r="J411"/>
      <c r="K411" s="3"/>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s="55"/>
      <c r="BE411" s="177" t="s">
        <v>1118</v>
      </c>
      <c r="CS411" s="278"/>
    </row>
    <row r="412" spans="1:97" s="1" customFormat="1" ht="13.5" customHeight="1" x14ac:dyDescent="0.2">
      <c r="A412"/>
      <c r="B412"/>
      <c r="C412"/>
      <c r="D412"/>
      <c r="E412"/>
      <c r="F412"/>
      <c r="G412"/>
      <c r="H412"/>
      <c r="I412"/>
      <c r="J412"/>
      <c r="K412" s="3"/>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s="55"/>
      <c r="BE412" s="177" t="s">
        <v>1139</v>
      </c>
      <c r="CS412" s="278"/>
    </row>
    <row r="413" spans="1:97" s="1" customFormat="1" ht="13.5" customHeight="1" x14ac:dyDescent="0.2">
      <c r="A413"/>
      <c r="B413"/>
      <c r="C413"/>
      <c r="D413"/>
      <c r="E413"/>
      <c r="F413"/>
      <c r="G413"/>
      <c r="H413"/>
      <c r="I413"/>
      <c r="J413"/>
      <c r="K413" s="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s="55"/>
      <c r="BE413" s="177" t="s">
        <v>1159</v>
      </c>
      <c r="CS413" s="278"/>
    </row>
    <row r="414" spans="1:97" s="1" customFormat="1" ht="13.5" customHeight="1" x14ac:dyDescent="0.2">
      <c r="A414"/>
      <c r="B414"/>
      <c r="C414"/>
      <c r="D414"/>
      <c r="E414"/>
      <c r="F414"/>
      <c r="G414"/>
      <c r="H414"/>
      <c r="I414"/>
      <c r="J414"/>
      <c r="K414" s="3"/>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s="55"/>
      <c r="BE414" s="177" t="s">
        <v>996</v>
      </c>
      <c r="CS414" s="278"/>
    </row>
    <row r="415" spans="1:97" s="1" customFormat="1" ht="13.5" customHeight="1" x14ac:dyDescent="0.2">
      <c r="A415"/>
      <c r="B415"/>
      <c r="C415"/>
      <c r="D415"/>
      <c r="E415"/>
      <c r="F415"/>
      <c r="G415"/>
      <c r="H415"/>
      <c r="I415"/>
      <c r="J415"/>
      <c r="K415" s="3"/>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s="55"/>
      <c r="BE415" s="177" t="s">
        <v>994</v>
      </c>
      <c r="CS415" s="278"/>
    </row>
    <row r="416" spans="1:97" s="1" customFormat="1" ht="13.5" customHeight="1" x14ac:dyDescent="0.2">
      <c r="A416"/>
      <c r="B416"/>
      <c r="C416"/>
      <c r="D416"/>
      <c r="E416"/>
      <c r="F416"/>
      <c r="G416"/>
      <c r="H416"/>
      <c r="I416"/>
      <c r="J416"/>
      <c r="K416" s="3"/>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s="55"/>
      <c r="BE416" s="177" t="s">
        <v>1179</v>
      </c>
      <c r="CS416" s="278"/>
    </row>
    <row r="417" spans="1:97" s="1" customFormat="1" ht="13.5" customHeight="1" x14ac:dyDescent="0.2">
      <c r="A417"/>
      <c r="B417"/>
      <c r="C417"/>
      <c r="D417"/>
      <c r="E417"/>
      <c r="F417"/>
      <c r="G417"/>
      <c r="H417"/>
      <c r="I417"/>
      <c r="J417"/>
      <c r="K417" s="3"/>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s="55"/>
      <c r="BE417" s="177" t="s">
        <v>1298</v>
      </c>
      <c r="CS417" s="278"/>
    </row>
    <row r="418" spans="1:97" s="1" customFormat="1" ht="13.5" customHeight="1" x14ac:dyDescent="0.2">
      <c r="A418"/>
      <c r="B418"/>
      <c r="C418"/>
      <c r="D418"/>
      <c r="E418"/>
      <c r="F418"/>
      <c r="G418"/>
      <c r="H418"/>
      <c r="I418"/>
      <c r="J418"/>
      <c r="K418" s="3"/>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s="55"/>
      <c r="BE418" s="177" t="s">
        <v>871</v>
      </c>
      <c r="CS418" s="278"/>
    </row>
    <row r="419" spans="1:97" s="1" customFormat="1" ht="13.5" customHeight="1" x14ac:dyDescent="0.2">
      <c r="A419"/>
      <c r="B419"/>
      <c r="C419"/>
      <c r="D419"/>
      <c r="E419"/>
      <c r="F419"/>
      <c r="G419"/>
      <c r="H419"/>
      <c r="I419"/>
      <c r="J419"/>
      <c r="K419" s="3"/>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s="55"/>
      <c r="BE419" s="177" t="s">
        <v>1301</v>
      </c>
      <c r="CS419" s="278"/>
    </row>
    <row r="420" spans="1:97" s="1" customFormat="1" ht="13.5" customHeight="1" x14ac:dyDescent="0.2">
      <c r="A420"/>
      <c r="B420"/>
      <c r="C420"/>
      <c r="D420"/>
      <c r="E420"/>
      <c r="F420"/>
      <c r="G420"/>
      <c r="H420"/>
      <c r="I420"/>
      <c r="J420"/>
      <c r="K420" s="3"/>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s="55"/>
      <c r="BE420" s="177" t="s">
        <v>1232</v>
      </c>
      <c r="CS420" s="278"/>
    </row>
    <row r="421" spans="1:97" s="1" customFormat="1" ht="13.5" customHeight="1" x14ac:dyDescent="0.2">
      <c r="A421"/>
      <c r="B421"/>
      <c r="C421"/>
      <c r="D421"/>
      <c r="E421"/>
      <c r="F421"/>
      <c r="G421"/>
      <c r="H421"/>
      <c r="I421"/>
      <c r="J421"/>
      <c r="K421" s="3"/>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s="55"/>
      <c r="BE421" s="177" t="s">
        <v>1233</v>
      </c>
      <c r="CS421" s="278"/>
    </row>
    <row r="422" spans="1:97" s="1" customFormat="1" ht="13.5" customHeight="1" x14ac:dyDescent="0.2">
      <c r="A422"/>
      <c r="B422"/>
      <c r="C422"/>
      <c r="D422"/>
      <c r="E422"/>
      <c r="F422"/>
      <c r="G422"/>
      <c r="H422"/>
      <c r="I422"/>
      <c r="J422"/>
      <c r="K422" s="3"/>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s="55"/>
      <c r="BE422" s="177" t="s">
        <v>1305</v>
      </c>
      <c r="CS422" s="278"/>
    </row>
    <row r="423" spans="1:97" s="1" customFormat="1" ht="13.5" customHeight="1" x14ac:dyDescent="0.2">
      <c r="A423"/>
      <c r="B423"/>
      <c r="C423"/>
      <c r="D423"/>
      <c r="E423"/>
      <c r="F423"/>
      <c r="G423"/>
      <c r="H423"/>
      <c r="I423"/>
      <c r="J423"/>
      <c r="K423" s="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s="55"/>
      <c r="BE423" s="177" t="s">
        <v>934</v>
      </c>
      <c r="CS423" s="278"/>
    </row>
    <row r="424" spans="1:97" s="1" customFormat="1" ht="13.5" customHeight="1" x14ac:dyDescent="0.2">
      <c r="A424"/>
      <c r="B424"/>
      <c r="C424"/>
      <c r="D424"/>
      <c r="E424"/>
      <c r="F424"/>
      <c r="G424"/>
      <c r="H424"/>
      <c r="I424"/>
      <c r="J424"/>
      <c r="K424" s="3"/>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s="55"/>
      <c r="BE424" s="177" t="s">
        <v>997</v>
      </c>
      <c r="CS424" s="278"/>
    </row>
    <row r="425" spans="1:97" s="1" customFormat="1" ht="13.5" customHeight="1" x14ac:dyDescent="0.2">
      <c r="A425"/>
      <c r="B425"/>
      <c r="C425"/>
      <c r="D425"/>
      <c r="E425"/>
      <c r="F425"/>
      <c r="G425"/>
      <c r="H425"/>
      <c r="I425"/>
      <c r="J425"/>
      <c r="K425" s="3"/>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s="55"/>
      <c r="BE425" s="176" t="s">
        <v>489</v>
      </c>
      <c r="CS425" s="278"/>
    </row>
    <row r="426" spans="1:97" s="1" customFormat="1" ht="13.5" customHeight="1" x14ac:dyDescent="0.2">
      <c r="A426"/>
      <c r="B426"/>
      <c r="C426"/>
      <c r="D426"/>
      <c r="E426"/>
      <c r="F426"/>
      <c r="G426"/>
      <c r="H426"/>
      <c r="I426"/>
      <c r="J426"/>
      <c r="K426" s="3"/>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s="55"/>
      <c r="BE426" s="176" t="s">
        <v>490</v>
      </c>
      <c r="CS426" s="278"/>
    </row>
    <row r="427" spans="1:97" s="1" customFormat="1" ht="13.5" customHeight="1" x14ac:dyDescent="0.2">
      <c r="A427"/>
      <c r="B427"/>
      <c r="C427"/>
      <c r="D427"/>
      <c r="E427"/>
      <c r="F427"/>
      <c r="G427"/>
      <c r="H427"/>
      <c r="I427"/>
      <c r="J427"/>
      <c r="K427" s="3"/>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s="55"/>
      <c r="BE427" s="176" t="s">
        <v>536</v>
      </c>
      <c r="CS427" s="278"/>
    </row>
    <row r="428" spans="1:97" s="1" customFormat="1" ht="13.5" customHeight="1" x14ac:dyDescent="0.2">
      <c r="A428"/>
      <c r="B428"/>
      <c r="C428"/>
      <c r="D428"/>
      <c r="E428"/>
      <c r="F428"/>
      <c r="G428"/>
      <c r="H428"/>
      <c r="I428"/>
      <c r="J428"/>
      <c r="K428" s="3"/>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s="55"/>
      <c r="BE428" s="176" t="s">
        <v>537</v>
      </c>
      <c r="CS428" s="278"/>
    </row>
    <row r="429" spans="1:97" s="1" customFormat="1" ht="13.5" customHeight="1" x14ac:dyDescent="0.2">
      <c r="A429"/>
      <c r="B429"/>
      <c r="C429"/>
      <c r="D429"/>
      <c r="E429"/>
      <c r="F429"/>
      <c r="G429"/>
      <c r="H429"/>
      <c r="I429"/>
      <c r="J429"/>
      <c r="K429" s="3"/>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s="55"/>
      <c r="BE429" s="177" t="s">
        <v>558</v>
      </c>
      <c r="CS429" s="278"/>
    </row>
    <row r="430" spans="1:97" s="1" customFormat="1" ht="13.5" customHeight="1" x14ac:dyDescent="0.2">
      <c r="A430"/>
      <c r="B430"/>
      <c r="C430"/>
      <c r="D430"/>
      <c r="E430"/>
      <c r="F430"/>
      <c r="G430"/>
      <c r="H430"/>
      <c r="I430"/>
      <c r="J430"/>
      <c r="K430" s="3"/>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s="55"/>
      <c r="BE430" s="177" t="s">
        <v>559</v>
      </c>
      <c r="CS430" s="278"/>
    </row>
    <row r="431" spans="1:97" s="1" customFormat="1" ht="13.5" customHeight="1" x14ac:dyDescent="0.2">
      <c r="A431"/>
      <c r="B431"/>
      <c r="C431"/>
      <c r="D431"/>
      <c r="E431"/>
      <c r="F431"/>
      <c r="G431"/>
      <c r="H431"/>
      <c r="I431"/>
      <c r="J431"/>
      <c r="K431" s="3"/>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s="55"/>
      <c r="BE431" s="177" t="s">
        <v>1161</v>
      </c>
      <c r="CS431" s="278"/>
    </row>
    <row r="432" spans="1:97" s="1" customFormat="1" ht="13.5" customHeight="1" x14ac:dyDescent="0.2">
      <c r="A432"/>
      <c r="B432"/>
      <c r="C432"/>
      <c r="D432"/>
      <c r="E432"/>
      <c r="F432"/>
      <c r="G432"/>
      <c r="H432"/>
      <c r="I432"/>
      <c r="J432"/>
      <c r="K432" s="3"/>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s="55"/>
      <c r="BE432" s="176" t="s">
        <v>1162</v>
      </c>
      <c r="CS432" s="278"/>
    </row>
    <row r="433" spans="1:97" s="1" customFormat="1" ht="13.5" customHeight="1" x14ac:dyDescent="0.2">
      <c r="A433"/>
      <c r="B433"/>
      <c r="C433"/>
      <c r="D433"/>
      <c r="E433"/>
      <c r="F433"/>
      <c r="G433"/>
      <c r="H433"/>
      <c r="I433"/>
      <c r="J433"/>
      <c r="K433" s="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s="55"/>
      <c r="BE433" s="177" t="s">
        <v>998</v>
      </c>
      <c r="CS433" s="278"/>
    </row>
    <row r="434" spans="1:97" s="1" customFormat="1" ht="13.5" customHeight="1" x14ac:dyDescent="0.2">
      <c r="A434"/>
      <c r="B434"/>
      <c r="C434"/>
      <c r="D434"/>
      <c r="E434"/>
      <c r="F434"/>
      <c r="G434"/>
      <c r="H434"/>
      <c r="I434"/>
      <c r="J434"/>
      <c r="K434" s="3"/>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s="55"/>
      <c r="BE434" s="177" t="s">
        <v>999</v>
      </c>
      <c r="CS434" s="278"/>
    </row>
    <row r="435" spans="1:97" s="1" customFormat="1" ht="13.5" customHeight="1" x14ac:dyDescent="0.2">
      <c r="A435"/>
      <c r="B435"/>
      <c r="C435"/>
      <c r="D435"/>
      <c r="E435"/>
      <c r="F435"/>
      <c r="G435"/>
      <c r="H435"/>
      <c r="I435"/>
      <c r="J435"/>
      <c r="K435" s="3"/>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s="55"/>
      <c r="BE435" s="177" t="s">
        <v>1379</v>
      </c>
      <c r="CS435" s="278"/>
    </row>
    <row r="436" spans="1:97" s="1" customFormat="1" ht="13.5" customHeight="1" x14ac:dyDescent="0.2">
      <c r="A436"/>
      <c r="B436"/>
      <c r="C436"/>
      <c r="D436"/>
      <c r="E436"/>
      <c r="F436"/>
      <c r="G436"/>
      <c r="H436"/>
      <c r="I436"/>
      <c r="J436"/>
      <c r="K436" s="3"/>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s="55"/>
      <c r="BE436" s="176" t="s">
        <v>1302</v>
      </c>
      <c r="CS436" s="278"/>
    </row>
    <row r="437" spans="1:97" s="1" customFormat="1" ht="13.5" customHeight="1" x14ac:dyDescent="0.2">
      <c r="A437"/>
      <c r="B437"/>
      <c r="C437"/>
      <c r="D437"/>
      <c r="E437"/>
      <c r="F437"/>
      <c r="G437"/>
      <c r="H437"/>
      <c r="I437"/>
      <c r="J437"/>
      <c r="K437" s="3"/>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s="55"/>
      <c r="BE437" s="177" t="s">
        <v>1000</v>
      </c>
      <c r="CS437" s="278"/>
    </row>
    <row r="438" spans="1:97" s="1" customFormat="1" ht="13.5" customHeight="1" x14ac:dyDescent="0.2">
      <c r="A438"/>
      <c r="B438"/>
      <c r="C438"/>
      <c r="D438"/>
      <c r="E438"/>
      <c r="F438"/>
      <c r="G438"/>
      <c r="H438"/>
      <c r="I438"/>
      <c r="J438"/>
      <c r="K438" s="3"/>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s="55"/>
      <c r="BE438" s="176" t="s">
        <v>570</v>
      </c>
      <c r="CS438" s="278"/>
    </row>
    <row r="439" spans="1:97" s="1" customFormat="1" ht="13.5" customHeight="1" x14ac:dyDescent="0.2">
      <c r="A439"/>
      <c r="B439"/>
      <c r="C439"/>
      <c r="D439"/>
      <c r="E439"/>
      <c r="F439"/>
      <c r="G439"/>
      <c r="H439"/>
      <c r="I439"/>
      <c r="J439"/>
      <c r="K439" s="3"/>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s="55"/>
      <c r="BE439" s="177" t="s">
        <v>473</v>
      </c>
      <c r="CS439" s="278"/>
    </row>
    <row r="440" spans="1:97" s="1" customFormat="1" ht="13.5" customHeight="1" x14ac:dyDescent="0.2">
      <c r="A440"/>
      <c r="B440"/>
      <c r="C440"/>
      <c r="D440"/>
      <c r="E440"/>
      <c r="F440"/>
      <c r="G440"/>
      <c r="H440"/>
      <c r="I440"/>
      <c r="J440"/>
      <c r="K440" s="3"/>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s="55"/>
      <c r="BE440" s="176" t="s">
        <v>479</v>
      </c>
      <c r="CS440" s="278"/>
    </row>
    <row r="441" spans="1:97" s="1" customFormat="1" ht="13.5" customHeight="1" x14ac:dyDescent="0.2">
      <c r="A441"/>
      <c r="B441"/>
      <c r="C441"/>
      <c r="D441"/>
      <c r="E441"/>
      <c r="F441"/>
      <c r="G441"/>
      <c r="H441"/>
      <c r="I441"/>
      <c r="J441"/>
      <c r="K441" s="3"/>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s="55"/>
      <c r="BE441" s="176" t="s">
        <v>571</v>
      </c>
      <c r="CS441" s="278"/>
    </row>
    <row r="442" spans="1:97" s="1" customFormat="1" ht="13.5" customHeight="1" x14ac:dyDescent="0.2">
      <c r="A442"/>
      <c r="B442"/>
      <c r="C442"/>
      <c r="D442"/>
      <c r="E442"/>
      <c r="F442"/>
      <c r="G442"/>
      <c r="H442"/>
      <c r="I442"/>
      <c r="J442"/>
      <c r="K442" s="3"/>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s="55"/>
      <c r="BE442" s="176" t="s">
        <v>474</v>
      </c>
      <c r="CS442" s="278"/>
    </row>
    <row r="443" spans="1:97" s="1" customFormat="1" ht="13.5" customHeight="1" x14ac:dyDescent="0.2">
      <c r="A443"/>
      <c r="B443"/>
      <c r="C443"/>
      <c r="D443"/>
      <c r="E443"/>
      <c r="F443"/>
      <c r="G443"/>
      <c r="H443"/>
      <c r="I443"/>
      <c r="J443"/>
      <c r="K443" s="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s="55"/>
      <c r="BE443" s="177" t="s">
        <v>480</v>
      </c>
      <c r="CS443" s="278"/>
    </row>
    <row r="444" spans="1:97" s="1" customFormat="1" ht="13.5" customHeight="1" x14ac:dyDescent="0.2">
      <c r="A444"/>
      <c r="B444"/>
      <c r="C444"/>
      <c r="D444"/>
      <c r="E444"/>
      <c r="F444"/>
      <c r="G444"/>
      <c r="H444"/>
      <c r="I444"/>
      <c r="J444"/>
      <c r="K444" s="3"/>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s="55"/>
      <c r="BE444" s="177" t="s">
        <v>578</v>
      </c>
      <c r="CS444" s="278"/>
    </row>
    <row r="445" spans="1:97" s="1" customFormat="1" ht="13.5" customHeight="1" x14ac:dyDescent="0.2">
      <c r="A445"/>
      <c r="B445"/>
      <c r="C445"/>
      <c r="D445"/>
      <c r="E445"/>
      <c r="F445"/>
      <c r="G445"/>
      <c r="H445"/>
      <c r="I445"/>
      <c r="J445"/>
      <c r="K445" s="3"/>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s="55"/>
      <c r="BE445" s="177" t="s">
        <v>579</v>
      </c>
      <c r="CS445" s="278"/>
    </row>
    <row r="446" spans="1:97" s="1" customFormat="1" ht="13.5" customHeight="1" x14ac:dyDescent="0.2">
      <c r="A446"/>
      <c r="B446"/>
      <c r="C446"/>
      <c r="D446"/>
      <c r="E446"/>
      <c r="F446"/>
      <c r="G446"/>
      <c r="H446"/>
      <c r="I446"/>
      <c r="J446"/>
      <c r="K446" s="3"/>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s="55"/>
      <c r="BE446" s="176" t="s">
        <v>507</v>
      </c>
      <c r="CS446" s="278"/>
    </row>
    <row r="447" spans="1:97" s="1" customFormat="1" ht="13.5" customHeight="1" x14ac:dyDescent="0.2">
      <c r="A447"/>
      <c r="B447"/>
      <c r="C447"/>
      <c r="D447"/>
      <c r="E447"/>
      <c r="F447"/>
      <c r="G447"/>
      <c r="H447"/>
      <c r="I447"/>
      <c r="J447"/>
      <c r="K447" s="3"/>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s="55"/>
      <c r="BE447" s="177" t="s">
        <v>515</v>
      </c>
      <c r="CS447" s="278"/>
    </row>
    <row r="448" spans="1:97" s="1" customFormat="1" ht="13.5" customHeight="1" x14ac:dyDescent="0.2">
      <c r="A448"/>
      <c r="B448"/>
      <c r="C448"/>
      <c r="D448"/>
      <c r="E448"/>
      <c r="F448"/>
      <c r="G448"/>
      <c r="H448"/>
      <c r="I448"/>
      <c r="J448"/>
      <c r="K448" s="3"/>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s="55"/>
      <c r="BE448" s="177" t="s">
        <v>580</v>
      </c>
      <c r="CS448" s="278"/>
    </row>
    <row r="449" spans="1:97" s="1" customFormat="1" ht="13.5" customHeight="1" x14ac:dyDescent="0.2">
      <c r="A449"/>
      <c r="B449"/>
      <c r="C449"/>
      <c r="D449"/>
      <c r="E449"/>
      <c r="F449"/>
      <c r="G449"/>
      <c r="H449"/>
      <c r="I449"/>
      <c r="J449"/>
      <c r="K449" s="3"/>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s="55"/>
      <c r="BE449" s="177" t="s">
        <v>581</v>
      </c>
      <c r="CS449" s="278"/>
    </row>
    <row r="450" spans="1:97" s="1" customFormat="1" ht="13.5" customHeight="1" x14ac:dyDescent="0.2">
      <c r="A450"/>
      <c r="B450"/>
      <c r="C450"/>
      <c r="D450"/>
      <c r="E450"/>
      <c r="F450"/>
      <c r="G450"/>
      <c r="H450"/>
      <c r="I450"/>
      <c r="J450"/>
      <c r="K450" s="3"/>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s="55"/>
      <c r="BE450" s="176" t="s">
        <v>508</v>
      </c>
      <c r="CS450" s="278"/>
    </row>
    <row r="451" spans="1:97" s="1" customFormat="1" ht="13.5" customHeight="1" x14ac:dyDescent="0.2">
      <c r="A451"/>
      <c r="B451"/>
      <c r="C451"/>
      <c r="D451"/>
      <c r="E451"/>
      <c r="F451"/>
      <c r="G451"/>
      <c r="H451"/>
      <c r="I451"/>
      <c r="J451"/>
      <c r="K451" s="3"/>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s="55"/>
      <c r="BE451" s="176" t="s">
        <v>516</v>
      </c>
      <c r="CS451" s="278"/>
    </row>
    <row r="452" spans="1:97" s="1" customFormat="1" ht="13.5" customHeight="1" x14ac:dyDescent="0.2">
      <c r="A452"/>
      <c r="B452"/>
      <c r="C452"/>
      <c r="D452"/>
      <c r="E452"/>
      <c r="F452"/>
      <c r="G452"/>
      <c r="H452"/>
      <c r="I452"/>
      <c r="J452"/>
      <c r="K452" s="3"/>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s="55"/>
      <c r="BE452" s="176" t="s">
        <v>587</v>
      </c>
      <c r="CS452" s="278"/>
    </row>
    <row r="453" spans="1:97" s="1" customFormat="1" ht="13.5" customHeight="1" x14ac:dyDescent="0.2">
      <c r="A453"/>
      <c r="B453"/>
      <c r="C453"/>
      <c r="D453"/>
      <c r="E453"/>
      <c r="F453"/>
      <c r="G453"/>
      <c r="H453"/>
      <c r="I453"/>
      <c r="J453"/>
      <c r="K453" s="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s="55"/>
      <c r="BE453" s="176" t="s">
        <v>538</v>
      </c>
      <c r="CS453" s="278"/>
    </row>
    <row r="454" spans="1:97" s="1" customFormat="1" ht="13.5" customHeight="1" x14ac:dyDescent="0.2">
      <c r="A454"/>
      <c r="B454"/>
      <c r="C454"/>
      <c r="D454"/>
      <c r="E454"/>
      <c r="F454"/>
      <c r="G454"/>
      <c r="H454"/>
      <c r="I454"/>
      <c r="J454"/>
      <c r="K454" s="3"/>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s="55"/>
      <c r="BE454" s="176" t="s">
        <v>551</v>
      </c>
      <c r="CS454" s="278"/>
    </row>
    <row r="455" spans="1:97" s="1" customFormat="1" ht="13.5" customHeight="1" x14ac:dyDescent="0.2">
      <c r="A455"/>
      <c r="B455"/>
      <c r="C455"/>
      <c r="D455"/>
      <c r="E455"/>
      <c r="F455"/>
      <c r="G455"/>
      <c r="H455"/>
      <c r="I455"/>
      <c r="J455"/>
      <c r="K455" s="3"/>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s="55"/>
      <c r="BE455" s="176" t="s">
        <v>588</v>
      </c>
      <c r="CS455" s="278"/>
    </row>
    <row r="456" spans="1:97" s="1" customFormat="1" ht="13.5" customHeight="1" x14ac:dyDescent="0.2">
      <c r="A456"/>
      <c r="B456"/>
      <c r="C456"/>
      <c r="D456"/>
      <c r="E456"/>
      <c r="F456"/>
      <c r="G456"/>
      <c r="H456"/>
      <c r="I456"/>
      <c r="J456"/>
      <c r="K456" s="3"/>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s="55"/>
      <c r="BE456" s="176" t="s">
        <v>539</v>
      </c>
      <c r="CS456" s="278"/>
    </row>
    <row r="457" spans="1:97" s="1" customFormat="1" ht="13.5" customHeight="1" x14ac:dyDescent="0.2">
      <c r="A457"/>
      <c r="B457"/>
      <c r="C457"/>
      <c r="D457"/>
      <c r="E457"/>
      <c r="F457"/>
      <c r="G457"/>
      <c r="H457"/>
      <c r="I457"/>
      <c r="J457"/>
      <c r="K457" s="3"/>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s="55"/>
      <c r="BE457" s="177" t="s">
        <v>552</v>
      </c>
      <c r="CS457" s="278"/>
    </row>
    <row r="458" spans="1:97" s="1" customFormat="1" ht="13.5" customHeight="1" x14ac:dyDescent="0.2">
      <c r="A458"/>
      <c r="B458"/>
      <c r="C458"/>
      <c r="D458"/>
      <c r="E458"/>
      <c r="F458"/>
      <c r="G458"/>
      <c r="H458"/>
      <c r="I458"/>
      <c r="J458"/>
      <c r="K458" s="3"/>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s="55"/>
      <c r="BE458" s="178" t="s">
        <v>1271</v>
      </c>
      <c r="CS458" s="278"/>
    </row>
    <row r="459" spans="1:97" s="1" customFormat="1" ht="13.5" customHeight="1" x14ac:dyDescent="0.2">
      <c r="A459"/>
      <c r="B459"/>
      <c r="C459"/>
      <c r="D459"/>
      <c r="E459"/>
      <c r="F459"/>
      <c r="G459"/>
      <c r="H459"/>
      <c r="I459"/>
      <c r="J459"/>
      <c r="K459" s="3"/>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s="55"/>
      <c r="BE459" s="178" t="s">
        <v>1121</v>
      </c>
      <c r="CS459" s="278"/>
    </row>
    <row r="460" spans="1:97" s="1" customFormat="1" ht="13.5" customHeight="1" x14ac:dyDescent="0.2">
      <c r="A460"/>
      <c r="B460"/>
      <c r="C460"/>
      <c r="D460"/>
      <c r="E460"/>
      <c r="F460"/>
      <c r="G460"/>
      <c r="H460"/>
      <c r="I460"/>
      <c r="J460"/>
      <c r="K460" s="3"/>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s="55"/>
      <c r="BE460" s="178" t="s">
        <v>1141</v>
      </c>
      <c r="CS460" s="278"/>
    </row>
    <row r="461" spans="1:97" s="1" customFormat="1" ht="13.5" customHeight="1" x14ac:dyDescent="0.2">
      <c r="A461"/>
      <c r="B461"/>
      <c r="C461"/>
      <c r="D461"/>
      <c r="E461"/>
      <c r="F461"/>
      <c r="G461"/>
      <c r="H461"/>
      <c r="I461"/>
      <c r="J461"/>
      <c r="K461" s="3"/>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s="55"/>
      <c r="BE461" s="177" t="s">
        <v>1272</v>
      </c>
      <c r="CS461" s="278"/>
    </row>
    <row r="462" spans="1:97" s="1" customFormat="1" ht="13.5" customHeight="1" x14ac:dyDescent="0.2">
      <c r="A462"/>
      <c r="B462"/>
      <c r="C462"/>
      <c r="D462"/>
      <c r="E462"/>
      <c r="F462"/>
      <c r="G462"/>
      <c r="H462"/>
      <c r="I462"/>
      <c r="J462"/>
      <c r="K462" s="3"/>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s="55"/>
      <c r="BE462" s="178" t="s">
        <v>1122</v>
      </c>
      <c r="CS462" s="278"/>
    </row>
    <row r="463" spans="1:97" s="1" customFormat="1" ht="13.5" customHeight="1" x14ac:dyDescent="0.2">
      <c r="A463"/>
      <c r="B463"/>
      <c r="C463"/>
      <c r="D463"/>
      <c r="E463"/>
      <c r="F463"/>
      <c r="G463"/>
      <c r="H463"/>
      <c r="I463"/>
      <c r="J463"/>
      <c r="K463" s="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s="55"/>
      <c r="BE463" s="178" t="s">
        <v>1142</v>
      </c>
      <c r="CS463" s="278"/>
    </row>
    <row r="464" spans="1:97" s="1" customFormat="1" ht="13.5" customHeight="1" x14ac:dyDescent="0.2">
      <c r="A464"/>
      <c r="B464"/>
      <c r="C464"/>
      <c r="D464"/>
      <c r="E464"/>
      <c r="F464"/>
      <c r="G464"/>
      <c r="H464"/>
      <c r="I464"/>
      <c r="J464"/>
      <c r="K464" s="3"/>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s="55"/>
      <c r="BE464" s="178" t="s">
        <v>1181</v>
      </c>
      <c r="CS464" s="278"/>
    </row>
    <row r="465" spans="1:97" s="1" customFormat="1" ht="13.5" customHeight="1" x14ac:dyDescent="0.2">
      <c r="A465"/>
      <c r="B465"/>
      <c r="C465"/>
      <c r="D465"/>
      <c r="E465"/>
      <c r="F465"/>
      <c r="G465"/>
      <c r="H465"/>
      <c r="I465"/>
      <c r="J465"/>
      <c r="K465" s="3"/>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s="55"/>
      <c r="BE465" s="177" t="s">
        <v>1299</v>
      </c>
      <c r="CS465" s="278"/>
    </row>
    <row r="466" spans="1:97" s="1" customFormat="1" ht="13.5" customHeight="1" x14ac:dyDescent="0.2">
      <c r="A466"/>
      <c r="B466"/>
      <c r="C466"/>
      <c r="D466"/>
      <c r="E466"/>
      <c r="F466"/>
      <c r="G466"/>
      <c r="H466"/>
      <c r="I466"/>
      <c r="J466"/>
      <c r="K466" s="3"/>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s="55"/>
      <c r="BE466" s="177" t="s">
        <v>872</v>
      </c>
      <c r="CS466" s="278"/>
    </row>
    <row r="467" spans="1:97" s="1" customFormat="1" ht="13.5" customHeight="1" x14ac:dyDescent="0.2">
      <c r="A467"/>
      <c r="B467"/>
      <c r="C467"/>
      <c r="D467"/>
      <c r="E467"/>
      <c r="F467"/>
      <c r="G467"/>
      <c r="H467"/>
      <c r="I467"/>
      <c r="J467"/>
      <c r="K467" s="3"/>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s="55"/>
      <c r="BE467" s="177" t="s">
        <v>1234</v>
      </c>
      <c r="CS467" s="278"/>
    </row>
    <row r="468" spans="1:97" s="1" customFormat="1" ht="13.5" customHeight="1" x14ac:dyDescent="0.2">
      <c r="A468"/>
      <c r="B468"/>
      <c r="C468"/>
      <c r="D468"/>
      <c r="E468"/>
      <c r="F468"/>
      <c r="G468"/>
      <c r="H468"/>
      <c r="I468"/>
      <c r="J468"/>
      <c r="K468" s="3"/>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s="55"/>
      <c r="BE468" s="178" t="s">
        <v>1235</v>
      </c>
      <c r="CS468" s="278"/>
    </row>
    <row r="469" spans="1:97" s="1" customFormat="1" ht="13.5" customHeight="1" x14ac:dyDescent="0.2">
      <c r="A469"/>
      <c r="B469"/>
      <c r="C469"/>
      <c r="D469"/>
      <c r="E469"/>
      <c r="F469"/>
      <c r="G469"/>
      <c r="H469"/>
      <c r="I469"/>
      <c r="J469"/>
      <c r="K469" s="3"/>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s="55"/>
      <c r="BE469" s="178" t="s">
        <v>1306</v>
      </c>
      <c r="CS469" s="278"/>
    </row>
    <row r="470" spans="1:97" s="1" customFormat="1" ht="13.5" customHeight="1" x14ac:dyDescent="0.2">
      <c r="A470"/>
      <c r="B470"/>
      <c r="C470"/>
      <c r="D470"/>
      <c r="E470"/>
      <c r="F470"/>
      <c r="G470"/>
      <c r="H470"/>
      <c r="I470"/>
      <c r="J470"/>
      <c r="K470" s="3"/>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s="55"/>
      <c r="BE470" s="179" t="s">
        <v>935</v>
      </c>
      <c r="CS470" s="278"/>
    </row>
    <row r="471" spans="1:97" s="1" customFormat="1" ht="13.5" customHeight="1" x14ac:dyDescent="0.2">
      <c r="A471"/>
      <c r="B471"/>
      <c r="C471"/>
      <c r="D471"/>
      <c r="E471"/>
      <c r="F471"/>
      <c r="G471"/>
      <c r="H471"/>
      <c r="I471"/>
      <c r="J471"/>
      <c r="K471" s="3"/>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s="55"/>
      <c r="BE471" s="177" t="s">
        <v>572</v>
      </c>
      <c r="CS471" s="278"/>
    </row>
    <row r="472" spans="1:97" s="1" customFormat="1" ht="13.5" customHeight="1" x14ac:dyDescent="0.2">
      <c r="A472"/>
      <c r="B472"/>
      <c r="C472"/>
      <c r="D472"/>
      <c r="E472"/>
      <c r="F472"/>
      <c r="G472"/>
      <c r="H472"/>
      <c r="I472"/>
      <c r="J472"/>
      <c r="K472" s="3"/>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s="55"/>
      <c r="BE472" s="177" t="s">
        <v>475</v>
      </c>
      <c r="CS472" s="278"/>
    </row>
    <row r="473" spans="1:97" s="1" customFormat="1" ht="13.5" customHeight="1" x14ac:dyDescent="0.2">
      <c r="A473"/>
      <c r="B473"/>
      <c r="C473"/>
      <c r="D473"/>
      <c r="E473"/>
      <c r="F473"/>
      <c r="G473"/>
      <c r="H473"/>
      <c r="I473"/>
      <c r="J473"/>
      <c r="K473" s="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s="55"/>
      <c r="BE473" s="177" t="s">
        <v>481</v>
      </c>
      <c r="CS473" s="278"/>
    </row>
    <row r="474" spans="1:97" s="1" customFormat="1" ht="13.5" customHeight="1" x14ac:dyDescent="0.2">
      <c r="A474"/>
      <c r="B474"/>
      <c r="C474"/>
      <c r="D474"/>
      <c r="E474"/>
      <c r="F474"/>
      <c r="G474"/>
      <c r="H474"/>
      <c r="I474"/>
      <c r="J474"/>
      <c r="K474" s="3"/>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s="55"/>
      <c r="BE474" s="178" t="s">
        <v>573</v>
      </c>
      <c r="CS474" s="278"/>
    </row>
    <row r="475" spans="1:97" s="1" customFormat="1" ht="13.5" customHeight="1" x14ac:dyDescent="0.2">
      <c r="A475"/>
      <c r="B475"/>
      <c r="C475"/>
      <c r="D475"/>
      <c r="E475"/>
      <c r="F475"/>
      <c r="G475"/>
      <c r="H475"/>
      <c r="I475"/>
      <c r="J475"/>
      <c r="K475" s="3"/>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s="55"/>
      <c r="BE475" s="178" t="s">
        <v>476</v>
      </c>
      <c r="CS475" s="278"/>
    </row>
    <row r="476" spans="1:97" s="1" customFormat="1" ht="13.5" customHeight="1" x14ac:dyDescent="0.2">
      <c r="A476"/>
      <c r="B476"/>
      <c r="C476"/>
      <c r="D476"/>
      <c r="E476"/>
      <c r="F476"/>
      <c r="G476"/>
      <c r="H476"/>
      <c r="I476"/>
      <c r="J476"/>
      <c r="K476" s="3"/>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s="55"/>
      <c r="BE476" s="179" t="s">
        <v>482</v>
      </c>
      <c r="CS476" s="278"/>
    </row>
    <row r="477" spans="1:97" s="1" customFormat="1" ht="13.5" customHeight="1" x14ac:dyDescent="0.2">
      <c r="A477"/>
      <c r="B477"/>
      <c r="C477"/>
      <c r="D477"/>
      <c r="E477"/>
      <c r="F477"/>
      <c r="G477"/>
      <c r="H477"/>
      <c r="I477"/>
      <c r="J477"/>
      <c r="K477" s="3"/>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s="55"/>
      <c r="BE477" s="178" t="s">
        <v>582</v>
      </c>
      <c r="CS477" s="278"/>
    </row>
    <row r="478" spans="1:97" s="1" customFormat="1" ht="13.5" customHeight="1" x14ac:dyDescent="0.2">
      <c r="A478"/>
      <c r="B478"/>
      <c r="C478"/>
      <c r="D478"/>
      <c r="E478"/>
      <c r="F478"/>
      <c r="G478"/>
      <c r="H478"/>
      <c r="I478"/>
      <c r="J478"/>
      <c r="K478" s="3"/>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s="55"/>
      <c r="BE478" s="178" t="s">
        <v>583</v>
      </c>
      <c r="CS478" s="278"/>
    </row>
    <row r="479" spans="1:97" s="1" customFormat="1" ht="13.5" customHeight="1" x14ac:dyDescent="0.2">
      <c r="A479"/>
      <c r="B479"/>
      <c r="C479"/>
      <c r="D479"/>
      <c r="E479"/>
      <c r="F479"/>
      <c r="G479"/>
      <c r="H479"/>
      <c r="I479"/>
      <c r="J479"/>
      <c r="K479" s="3"/>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s="55"/>
      <c r="BE479" s="178" t="s">
        <v>509</v>
      </c>
      <c r="CS479" s="278"/>
    </row>
    <row r="480" spans="1:97" s="1" customFormat="1" ht="13.5" customHeight="1" x14ac:dyDescent="0.2">
      <c r="A480"/>
      <c r="B480"/>
      <c r="C480"/>
      <c r="D480"/>
      <c r="E480"/>
      <c r="F480"/>
      <c r="G480"/>
      <c r="H480"/>
      <c r="I480"/>
      <c r="J480"/>
      <c r="K480" s="3"/>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s="55"/>
      <c r="BE480" s="178" t="s">
        <v>517</v>
      </c>
      <c r="CS480" s="278"/>
    </row>
    <row r="481" spans="1:97" s="1" customFormat="1" ht="13.5" customHeight="1" x14ac:dyDescent="0.2">
      <c r="A481"/>
      <c r="B481"/>
      <c r="C481"/>
      <c r="D481"/>
      <c r="E481"/>
      <c r="F481"/>
      <c r="G481"/>
      <c r="H481"/>
      <c r="I481"/>
      <c r="J481"/>
      <c r="K481" s="3"/>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s="55"/>
      <c r="BE481" s="178" t="s">
        <v>584</v>
      </c>
      <c r="CS481" s="278"/>
    </row>
    <row r="482" spans="1:97" s="1" customFormat="1" ht="13.5" customHeight="1" x14ac:dyDescent="0.2">
      <c r="A482"/>
      <c r="B482"/>
      <c r="C482"/>
      <c r="D482"/>
      <c r="E482"/>
      <c r="F482"/>
      <c r="G482"/>
      <c r="H482"/>
      <c r="I482"/>
      <c r="J482"/>
      <c r="K482" s="3"/>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s="55"/>
      <c r="BE482" s="178" t="s">
        <v>585</v>
      </c>
      <c r="CS482" s="278"/>
    </row>
    <row r="483" spans="1:97" s="1" customFormat="1" ht="13.5" customHeight="1" x14ac:dyDescent="0.2">
      <c r="A483"/>
      <c r="B483"/>
      <c r="C483"/>
      <c r="D483"/>
      <c r="E483"/>
      <c r="F483"/>
      <c r="G483"/>
      <c r="H483"/>
      <c r="I483"/>
      <c r="J483"/>
      <c r="K483" s="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s="55"/>
      <c r="BE483" s="178" t="s">
        <v>510</v>
      </c>
      <c r="CS483" s="278"/>
    </row>
    <row r="484" spans="1:97" s="1" customFormat="1" ht="13.5" customHeight="1" x14ac:dyDescent="0.2">
      <c r="A484"/>
      <c r="B484"/>
      <c r="C484"/>
      <c r="D484"/>
      <c r="E484"/>
      <c r="F484"/>
      <c r="G484"/>
      <c r="H484"/>
      <c r="I484"/>
      <c r="J484"/>
      <c r="K484" s="3"/>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s="55"/>
      <c r="BE484" s="178" t="s">
        <v>518</v>
      </c>
      <c r="CS484" s="278"/>
    </row>
    <row r="485" spans="1:97" s="1" customFormat="1" ht="13.5" customHeight="1" x14ac:dyDescent="0.2">
      <c r="A485"/>
      <c r="B485"/>
      <c r="C485"/>
      <c r="D485"/>
      <c r="E485"/>
      <c r="F485"/>
      <c r="G485"/>
      <c r="H485"/>
      <c r="I485"/>
      <c r="J485"/>
      <c r="K485" s="3"/>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s="55"/>
      <c r="BE485" s="178" t="s">
        <v>589</v>
      </c>
      <c r="CS485" s="278"/>
    </row>
    <row r="486" spans="1:97" s="1" customFormat="1" ht="13.5" customHeight="1" x14ac:dyDescent="0.2">
      <c r="A486"/>
      <c r="B486"/>
      <c r="C486"/>
      <c r="D486"/>
      <c r="E486"/>
      <c r="F486"/>
      <c r="G486"/>
      <c r="H486"/>
      <c r="I486"/>
      <c r="J486"/>
      <c r="K486" s="3"/>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s="55"/>
      <c r="BE486" s="178" t="s">
        <v>540</v>
      </c>
      <c r="CS486" s="278"/>
    </row>
    <row r="487" spans="1:97" s="1" customFormat="1" ht="13.5" customHeight="1" x14ac:dyDescent="0.2">
      <c r="A487"/>
      <c r="B487"/>
      <c r="C487"/>
      <c r="D487"/>
      <c r="E487"/>
      <c r="F487"/>
      <c r="G487"/>
      <c r="H487"/>
      <c r="I487"/>
      <c r="J487"/>
      <c r="K487" s="3"/>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s="55"/>
      <c r="BE487" s="178" t="s">
        <v>553</v>
      </c>
      <c r="CS487" s="278"/>
    </row>
    <row r="488" spans="1:97" s="1" customFormat="1" ht="13.5" customHeight="1" x14ac:dyDescent="0.2">
      <c r="A488"/>
      <c r="B488"/>
      <c r="C488"/>
      <c r="D488"/>
      <c r="E488"/>
      <c r="F488"/>
      <c r="G488"/>
      <c r="H488"/>
      <c r="I488"/>
      <c r="J488"/>
      <c r="K488" s="3"/>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s="55"/>
      <c r="BE488" s="179" t="s">
        <v>590</v>
      </c>
      <c r="CS488" s="278"/>
    </row>
    <row r="489" spans="1:97" s="1" customFormat="1" ht="13.5" customHeight="1" x14ac:dyDescent="0.2">
      <c r="A489"/>
      <c r="B489"/>
      <c r="C489"/>
      <c r="D489"/>
      <c r="E489"/>
      <c r="F489"/>
      <c r="G489"/>
      <c r="H489"/>
      <c r="I489"/>
      <c r="J489"/>
      <c r="K489" s="3"/>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s="55"/>
      <c r="BE489" s="178" t="s">
        <v>541</v>
      </c>
      <c r="CS489" s="278"/>
    </row>
    <row r="490" spans="1:97" s="1" customFormat="1" ht="13.5" customHeight="1" x14ac:dyDescent="0.2">
      <c r="A490"/>
      <c r="B490"/>
      <c r="C490"/>
      <c r="D490"/>
      <c r="E490"/>
      <c r="F490"/>
      <c r="G490"/>
      <c r="H490"/>
      <c r="I490"/>
      <c r="J490"/>
      <c r="K490" s="3"/>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s="55"/>
      <c r="BE490" s="178" t="s">
        <v>554</v>
      </c>
      <c r="CS490" s="278"/>
    </row>
    <row r="491" spans="1:97" s="1" customFormat="1" ht="13.5" customHeight="1" x14ac:dyDescent="0.2">
      <c r="A491"/>
      <c r="B491"/>
      <c r="C491"/>
      <c r="D491"/>
      <c r="E491"/>
      <c r="F491"/>
      <c r="G491"/>
      <c r="H491"/>
      <c r="I491"/>
      <c r="J491"/>
      <c r="K491" s="3"/>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s="55"/>
      <c r="BE491" s="178" t="s">
        <v>1273</v>
      </c>
      <c r="CS491" s="278"/>
    </row>
    <row r="492" spans="1:97" s="1" customFormat="1" ht="13.5" customHeight="1" x14ac:dyDescent="0.2">
      <c r="A492"/>
      <c r="B492"/>
      <c r="C492"/>
      <c r="D492"/>
      <c r="E492"/>
      <c r="F492"/>
      <c r="G492"/>
      <c r="H492"/>
      <c r="I492"/>
      <c r="J492"/>
      <c r="K492" s="3"/>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s="55"/>
      <c r="BE492" s="179" t="s">
        <v>1123</v>
      </c>
      <c r="CS492" s="278"/>
    </row>
    <row r="493" spans="1:97" s="1" customFormat="1" ht="13.5" customHeight="1" x14ac:dyDescent="0.2">
      <c r="A493"/>
      <c r="B493"/>
      <c r="C493"/>
      <c r="D493"/>
      <c r="E493"/>
      <c r="F493"/>
      <c r="G493"/>
      <c r="H493"/>
      <c r="I493"/>
      <c r="J493"/>
      <c r="K493" s="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s="55"/>
      <c r="BE493" s="178" t="s">
        <v>1143</v>
      </c>
      <c r="CS493" s="278"/>
    </row>
    <row r="494" spans="1:97" s="1" customFormat="1" ht="13.5" customHeight="1" x14ac:dyDescent="0.2">
      <c r="A494"/>
      <c r="B494"/>
      <c r="C494"/>
      <c r="D494"/>
      <c r="E494"/>
      <c r="F494"/>
      <c r="G494"/>
      <c r="H494"/>
      <c r="I494"/>
      <c r="J494"/>
      <c r="K494" s="3"/>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s="55"/>
      <c r="BE494" s="178" t="s">
        <v>1274</v>
      </c>
      <c r="CS494" s="278"/>
    </row>
    <row r="495" spans="1:97" s="1" customFormat="1" ht="13.5" customHeight="1" x14ac:dyDescent="0.2">
      <c r="A495"/>
      <c r="B495"/>
      <c r="C495"/>
      <c r="D495"/>
      <c r="E495"/>
      <c r="F495"/>
      <c r="G495"/>
      <c r="H495"/>
      <c r="I495"/>
      <c r="J495"/>
      <c r="K495" s="3"/>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s="55"/>
      <c r="BE495" s="179" t="s">
        <v>1124</v>
      </c>
      <c r="CS495" s="278"/>
    </row>
    <row r="496" spans="1:97" s="1" customFormat="1" ht="13.5" customHeight="1" x14ac:dyDescent="0.2">
      <c r="A496"/>
      <c r="B496"/>
      <c r="C496"/>
      <c r="D496"/>
      <c r="E496"/>
      <c r="F496"/>
      <c r="G496"/>
      <c r="H496"/>
      <c r="I496"/>
      <c r="J496"/>
      <c r="K496" s="3"/>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s="55"/>
      <c r="BE496" s="178" t="s">
        <v>1144</v>
      </c>
      <c r="CS496" s="278"/>
    </row>
    <row r="497" spans="1:97" s="1" customFormat="1" ht="13.5" customHeight="1" x14ac:dyDescent="0.2">
      <c r="A497"/>
      <c r="B497"/>
      <c r="C497"/>
      <c r="D497"/>
      <c r="E497"/>
      <c r="F497"/>
      <c r="G497"/>
      <c r="H497"/>
      <c r="I497"/>
      <c r="J497"/>
      <c r="K497" s="3"/>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s="55"/>
      <c r="BE497" s="178" t="s">
        <v>1182</v>
      </c>
      <c r="CS497" s="278"/>
    </row>
    <row r="498" spans="1:97" s="1" customFormat="1" ht="13.5" customHeight="1" x14ac:dyDescent="0.2">
      <c r="A498"/>
      <c r="B498"/>
      <c r="C498"/>
      <c r="D498"/>
      <c r="E498"/>
      <c r="F498"/>
      <c r="G498"/>
      <c r="H498"/>
      <c r="I498"/>
      <c r="J498"/>
      <c r="K498" s="3"/>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s="55"/>
      <c r="BE498" s="179" t="s">
        <v>1300</v>
      </c>
      <c r="CS498" s="278"/>
    </row>
    <row r="499" spans="1:97" s="1" customFormat="1" ht="13.5" customHeight="1" x14ac:dyDescent="0.2">
      <c r="A499"/>
      <c r="B499"/>
      <c r="C499"/>
      <c r="D499"/>
      <c r="E499"/>
      <c r="F499"/>
      <c r="G499"/>
      <c r="H499"/>
      <c r="I499"/>
      <c r="J499"/>
      <c r="K499" s="3"/>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s="55"/>
      <c r="BE499" s="177" t="s">
        <v>873</v>
      </c>
      <c r="CS499" s="278"/>
    </row>
    <row r="500" spans="1:97" s="1" customFormat="1" ht="13.5" customHeight="1" x14ac:dyDescent="0.2">
      <c r="A500"/>
      <c r="B500"/>
      <c r="C500"/>
      <c r="D500"/>
      <c r="E500"/>
      <c r="F500"/>
      <c r="G500"/>
      <c r="H500"/>
      <c r="I500"/>
      <c r="J500"/>
      <c r="K500" s="3"/>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s="55"/>
      <c r="BE500" s="177" t="s">
        <v>1236</v>
      </c>
      <c r="CS500" s="278"/>
    </row>
    <row r="501" spans="1:97" s="1" customFormat="1" ht="13.5" customHeight="1" x14ac:dyDescent="0.2">
      <c r="A501"/>
      <c r="B501"/>
      <c r="C501"/>
      <c r="D501"/>
      <c r="E501"/>
      <c r="F501"/>
      <c r="G501"/>
      <c r="H501"/>
      <c r="I501"/>
      <c r="J501"/>
      <c r="K501" s="3"/>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s="55"/>
      <c r="BE501" s="177" t="s">
        <v>1237</v>
      </c>
      <c r="CS501" s="278"/>
    </row>
    <row r="502" spans="1:97" s="1" customFormat="1" ht="13.5" customHeight="1" x14ac:dyDescent="0.2">
      <c r="A502"/>
      <c r="B502"/>
      <c r="C502"/>
      <c r="D502"/>
      <c r="E502"/>
      <c r="F502"/>
      <c r="G502"/>
      <c r="H502"/>
      <c r="I502"/>
      <c r="J502"/>
      <c r="K502" s="3"/>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s="55"/>
      <c r="BE502" s="177" t="s">
        <v>1307</v>
      </c>
      <c r="CS502" s="278"/>
    </row>
    <row r="503" spans="1:97" s="1" customFormat="1" ht="13.5" customHeight="1" x14ac:dyDescent="0.2">
      <c r="A503"/>
      <c r="B503"/>
      <c r="C503"/>
      <c r="D503"/>
      <c r="E503"/>
      <c r="F503"/>
      <c r="G503"/>
      <c r="H503"/>
      <c r="I503"/>
      <c r="J503"/>
      <c r="K503" s="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s="55"/>
      <c r="BE503" s="178" t="s">
        <v>936</v>
      </c>
      <c r="CS503" s="278"/>
    </row>
    <row r="504" spans="1:97" s="1" customFormat="1" ht="13.5" customHeight="1" x14ac:dyDescent="0.2">
      <c r="A504"/>
      <c r="B504"/>
      <c r="C504"/>
      <c r="D504"/>
      <c r="E504"/>
      <c r="F504"/>
      <c r="G504"/>
      <c r="H504"/>
      <c r="I504"/>
      <c r="J504"/>
      <c r="K504" s="3"/>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s="55"/>
      <c r="BE504" s="178" t="s">
        <v>717</v>
      </c>
      <c r="CS504" s="278"/>
    </row>
    <row r="505" spans="1:97" s="1" customFormat="1" ht="13.5" customHeight="1" x14ac:dyDescent="0.2">
      <c r="A505"/>
      <c r="B505"/>
      <c r="C505"/>
      <c r="D505"/>
      <c r="E505"/>
      <c r="F505"/>
      <c r="G505"/>
      <c r="H505"/>
      <c r="I505"/>
      <c r="J505"/>
      <c r="K505" s="3"/>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s="55"/>
      <c r="BE505" s="179" t="s">
        <v>716</v>
      </c>
      <c r="CS505" s="278"/>
    </row>
    <row r="506" spans="1:97" s="1" customFormat="1" ht="13.5" customHeight="1" x14ac:dyDescent="0.2">
      <c r="A506"/>
      <c r="B506"/>
      <c r="C506"/>
      <c r="D506"/>
      <c r="E506"/>
      <c r="F506"/>
      <c r="G506"/>
      <c r="H506"/>
      <c r="I506"/>
      <c r="J506"/>
      <c r="K506" s="3"/>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s="55"/>
      <c r="BE506" s="178" t="s">
        <v>718</v>
      </c>
      <c r="CS506" s="278"/>
    </row>
    <row r="507" spans="1:97" s="1" customFormat="1" ht="13.5" customHeight="1" x14ac:dyDescent="0.2">
      <c r="A507"/>
      <c r="B507"/>
      <c r="C507"/>
      <c r="D507"/>
      <c r="E507"/>
      <c r="F507"/>
      <c r="G507"/>
      <c r="H507"/>
      <c r="I507"/>
      <c r="J507"/>
      <c r="K507" s="3"/>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s="55"/>
      <c r="BE507" s="178" t="s">
        <v>1184</v>
      </c>
      <c r="CS507" s="278"/>
    </row>
    <row r="508" spans="1:97" s="1" customFormat="1" ht="13.5" customHeight="1" x14ac:dyDescent="0.2">
      <c r="A508"/>
      <c r="B508"/>
      <c r="C508"/>
      <c r="D508"/>
      <c r="E508"/>
      <c r="F508"/>
      <c r="G508"/>
      <c r="H508"/>
      <c r="I508"/>
      <c r="J508"/>
      <c r="K508" s="3"/>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s="55"/>
      <c r="BE508" s="179" t="s">
        <v>846</v>
      </c>
      <c r="CS508" s="278"/>
    </row>
    <row r="509" spans="1:97" s="1" customFormat="1" ht="13.5" customHeight="1" x14ac:dyDescent="0.2">
      <c r="A509"/>
      <c r="B509"/>
      <c r="C509"/>
      <c r="D509"/>
      <c r="E509"/>
      <c r="F509"/>
      <c r="G509"/>
      <c r="H509"/>
      <c r="I509"/>
      <c r="J509"/>
      <c r="K509" s="3"/>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s="55"/>
      <c r="BE509" s="178" t="s">
        <v>875</v>
      </c>
      <c r="CS509" s="278"/>
    </row>
    <row r="510" spans="1:97" s="1" customFormat="1" ht="13.5" customHeight="1" x14ac:dyDescent="0.2">
      <c r="A510"/>
      <c r="B510"/>
      <c r="C510"/>
      <c r="D510"/>
      <c r="E510"/>
      <c r="F510"/>
      <c r="G510"/>
      <c r="H510"/>
      <c r="I510"/>
      <c r="J510"/>
      <c r="K510" s="3"/>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s="55"/>
      <c r="BE510" s="178" t="s">
        <v>901</v>
      </c>
      <c r="CS510" s="278"/>
    </row>
    <row r="511" spans="1:97" s="1" customFormat="1" ht="13.5" customHeight="1" x14ac:dyDescent="0.2">
      <c r="A511"/>
      <c r="B511"/>
      <c r="C511"/>
      <c r="D511"/>
      <c r="E511"/>
      <c r="F511"/>
      <c r="G511"/>
      <c r="H511"/>
      <c r="I511"/>
      <c r="J511"/>
      <c r="K511" s="3"/>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s="55"/>
      <c r="BE511" s="179" t="s">
        <v>1183</v>
      </c>
      <c r="CS511" s="278"/>
    </row>
    <row r="512" spans="1:97" s="1" customFormat="1" ht="13.5" customHeight="1" x14ac:dyDescent="0.2">
      <c r="A512"/>
      <c r="B512"/>
      <c r="C512"/>
      <c r="D512"/>
      <c r="E512"/>
      <c r="F512"/>
      <c r="G512"/>
      <c r="H512"/>
      <c r="I512"/>
      <c r="J512"/>
      <c r="K512" s="3"/>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s="55"/>
      <c r="BE512" s="178" t="s">
        <v>845</v>
      </c>
      <c r="CS512" s="278"/>
    </row>
    <row r="513" spans="1:97" s="1" customFormat="1" ht="13.5" customHeight="1" x14ac:dyDescent="0.2">
      <c r="A513"/>
      <c r="B513"/>
      <c r="C513"/>
      <c r="D513"/>
      <c r="E513"/>
      <c r="F513"/>
      <c r="G513"/>
      <c r="H513"/>
      <c r="I513"/>
      <c r="J513"/>
      <c r="K513" s="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s="55"/>
      <c r="BE513" s="178" t="s">
        <v>874</v>
      </c>
      <c r="CS513" s="278"/>
    </row>
    <row r="514" spans="1:97" s="1" customFormat="1" ht="13.5" customHeight="1" x14ac:dyDescent="0.2">
      <c r="A514"/>
      <c r="B514"/>
      <c r="C514"/>
      <c r="D514"/>
      <c r="E514"/>
      <c r="F514"/>
      <c r="G514"/>
      <c r="H514"/>
      <c r="I514"/>
      <c r="J514"/>
      <c r="K514" s="3"/>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s="55"/>
      <c r="BE514" s="179" t="s">
        <v>900</v>
      </c>
      <c r="CS514" s="278"/>
    </row>
    <row r="515" spans="1:97" s="1" customFormat="1" ht="13.5" customHeight="1" x14ac:dyDescent="0.2">
      <c r="A515"/>
      <c r="B515"/>
      <c r="C515"/>
      <c r="D515"/>
      <c r="E515"/>
      <c r="F515"/>
      <c r="G515"/>
      <c r="H515"/>
      <c r="I515"/>
      <c r="J515"/>
      <c r="K515" s="3"/>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s="55"/>
      <c r="BE515" s="202" t="s">
        <v>390</v>
      </c>
      <c r="CS515" s="278"/>
    </row>
    <row r="516" spans="1:97" s="1" customFormat="1" ht="13.5" customHeight="1" x14ac:dyDescent="0.2">
      <c r="A516"/>
      <c r="B516"/>
      <c r="C516"/>
      <c r="D516"/>
      <c r="E516"/>
      <c r="F516"/>
      <c r="G516"/>
      <c r="H516"/>
      <c r="I516"/>
      <c r="J516"/>
      <c r="K516" s="3"/>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c r="AY516" s="55"/>
      <c r="BE516" s="176" t="s">
        <v>914</v>
      </c>
      <c r="CS516" s="278"/>
    </row>
    <row r="517" spans="1:97" s="1" customFormat="1" ht="13.5" customHeight="1" x14ac:dyDescent="0.2">
      <c r="A517"/>
      <c r="B517"/>
      <c r="C517"/>
      <c r="D517"/>
      <c r="E517"/>
      <c r="F517"/>
      <c r="G517"/>
      <c r="H517"/>
      <c r="I517"/>
      <c r="J517"/>
      <c r="K517" s="3"/>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c r="AY517" s="55"/>
      <c r="BE517" s="178" t="s">
        <v>958</v>
      </c>
      <c r="CS517" s="278"/>
    </row>
    <row r="518" spans="1:97" s="1" customFormat="1" ht="13.5" customHeight="1" x14ac:dyDescent="0.2">
      <c r="A518"/>
      <c r="B518"/>
      <c r="C518"/>
      <c r="D518"/>
      <c r="E518"/>
      <c r="F518"/>
      <c r="G518"/>
      <c r="H518"/>
      <c r="I518"/>
      <c r="J518"/>
      <c r="K518" s="3"/>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s="55"/>
      <c r="BE518" s="178" t="s">
        <v>1015</v>
      </c>
      <c r="CS518" s="278"/>
    </row>
    <row r="519" spans="1:97" s="1" customFormat="1" ht="13.5" customHeight="1" x14ac:dyDescent="0.2">
      <c r="A519"/>
      <c r="B519"/>
      <c r="C519"/>
      <c r="D519"/>
      <c r="E519"/>
      <c r="F519"/>
      <c r="G519"/>
      <c r="H519"/>
      <c r="I519"/>
      <c r="J519"/>
      <c r="K519" s="3"/>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c r="AY519" s="55"/>
      <c r="BE519" s="178" t="s">
        <v>391</v>
      </c>
      <c r="CS519" s="278"/>
    </row>
    <row r="520" spans="1:97" s="1" customFormat="1" ht="13.5" customHeight="1" x14ac:dyDescent="0.2">
      <c r="A520"/>
      <c r="B520"/>
      <c r="C520"/>
      <c r="D520"/>
      <c r="E520"/>
      <c r="F520"/>
      <c r="G520"/>
      <c r="H520"/>
      <c r="I520"/>
      <c r="J520"/>
      <c r="K520" s="3"/>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s="55"/>
      <c r="BE520" s="178" t="s">
        <v>913</v>
      </c>
      <c r="CS520" s="278"/>
    </row>
    <row r="521" spans="1:97" s="1" customFormat="1" ht="13.5" customHeight="1" x14ac:dyDescent="0.2">
      <c r="A521"/>
      <c r="B521"/>
      <c r="C521"/>
      <c r="D521"/>
      <c r="E521"/>
      <c r="F521"/>
      <c r="G521"/>
      <c r="H521"/>
      <c r="I521"/>
      <c r="J521"/>
      <c r="K521" s="3"/>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s="55"/>
      <c r="BE521" s="178" t="s">
        <v>957</v>
      </c>
      <c r="CS521" s="278"/>
    </row>
    <row r="522" spans="1:97" s="1" customFormat="1" ht="13.5" customHeight="1" x14ac:dyDescent="0.2">
      <c r="A522"/>
      <c r="B522"/>
      <c r="C522"/>
      <c r="D522"/>
      <c r="E522"/>
      <c r="F522"/>
      <c r="G522"/>
      <c r="H522"/>
      <c r="I522"/>
      <c r="J522"/>
      <c r="K522" s="3"/>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s="55"/>
      <c r="BE522" s="178" t="s">
        <v>1011</v>
      </c>
      <c r="CS522" s="278"/>
    </row>
    <row r="523" spans="1:97" s="1" customFormat="1" ht="13.5" customHeight="1" x14ac:dyDescent="0.2">
      <c r="A523"/>
      <c r="B523"/>
      <c r="C523"/>
      <c r="D523"/>
      <c r="E523"/>
      <c r="F523"/>
      <c r="G523"/>
      <c r="H523"/>
      <c r="I523"/>
      <c r="J523"/>
      <c r="K523" s="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s="55"/>
      <c r="BE523" s="178" t="s">
        <v>1256</v>
      </c>
      <c r="CS523" s="278"/>
    </row>
    <row r="524" spans="1:97" s="1" customFormat="1" ht="13.5" customHeight="1" x14ac:dyDescent="0.2">
      <c r="A524"/>
      <c r="B524"/>
      <c r="C524"/>
      <c r="D524"/>
      <c r="E524"/>
      <c r="F524"/>
      <c r="G524"/>
      <c r="H524"/>
      <c r="I524"/>
      <c r="J524"/>
      <c r="K524" s="3"/>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s="55"/>
      <c r="BE524" s="178" t="s">
        <v>1062</v>
      </c>
      <c r="CS524" s="278"/>
    </row>
    <row r="525" spans="1:97" s="1" customFormat="1" ht="13.5" customHeight="1" x14ac:dyDescent="0.2">
      <c r="A525"/>
      <c r="B525"/>
      <c r="C525"/>
      <c r="D525"/>
      <c r="E525"/>
      <c r="F525"/>
      <c r="G525"/>
      <c r="H525"/>
      <c r="I525"/>
      <c r="J525"/>
      <c r="K525" s="3"/>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s="55"/>
      <c r="BE525" s="178" t="s">
        <v>1078</v>
      </c>
      <c r="CS525" s="278"/>
    </row>
    <row r="526" spans="1:97" s="1" customFormat="1" ht="13.5" customHeight="1" x14ac:dyDescent="0.2">
      <c r="A526"/>
      <c r="B526"/>
      <c r="C526"/>
      <c r="D526"/>
      <c r="E526"/>
      <c r="F526"/>
      <c r="G526"/>
      <c r="H526"/>
      <c r="I526"/>
      <c r="J526"/>
      <c r="K526" s="3"/>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s="55"/>
      <c r="BE526" s="178" t="s">
        <v>1102</v>
      </c>
      <c r="CS526" s="278"/>
    </row>
    <row r="527" spans="1:97" s="1" customFormat="1" ht="13.5" customHeight="1" x14ac:dyDescent="0.2">
      <c r="A527"/>
      <c r="B527"/>
      <c r="C527"/>
      <c r="D527"/>
      <c r="E527"/>
      <c r="F527"/>
      <c r="G527"/>
      <c r="H527"/>
      <c r="I527"/>
      <c r="J527"/>
      <c r="K527" s="3"/>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s="55"/>
      <c r="BE527" s="177" t="s">
        <v>1255</v>
      </c>
      <c r="CS527" s="278"/>
    </row>
    <row r="528" spans="1:97" s="1" customFormat="1" ht="13.5" customHeight="1" x14ac:dyDescent="0.2">
      <c r="A528"/>
      <c r="B528"/>
      <c r="C528"/>
      <c r="D528"/>
      <c r="E528"/>
      <c r="F528"/>
      <c r="G528"/>
      <c r="H528"/>
      <c r="I528"/>
      <c r="J528"/>
      <c r="K528" s="3"/>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s="55"/>
      <c r="BE528" s="178" t="s">
        <v>1061</v>
      </c>
      <c r="CS528" s="278"/>
    </row>
    <row r="529" spans="1:97" s="1" customFormat="1" ht="13.5" customHeight="1" x14ac:dyDescent="0.2">
      <c r="A529"/>
      <c r="B529"/>
      <c r="C529"/>
      <c r="D529"/>
      <c r="E529"/>
      <c r="F529"/>
      <c r="G529"/>
      <c r="H529"/>
      <c r="I529"/>
      <c r="J529"/>
      <c r="K529" s="3"/>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s="55"/>
      <c r="BE529" s="178" t="s">
        <v>1077</v>
      </c>
      <c r="CS529" s="278"/>
    </row>
    <row r="530" spans="1:97" s="1" customFormat="1" ht="13.5" customHeight="1" x14ac:dyDescent="0.2">
      <c r="A530"/>
      <c r="B530"/>
      <c r="C530"/>
      <c r="D530"/>
      <c r="E530"/>
      <c r="F530"/>
      <c r="G530"/>
      <c r="H530"/>
      <c r="I530"/>
      <c r="J530"/>
      <c r="K530" s="3"/>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s="55"/>
      <c r="BE530" s="178" t="s">
        <v>1101</v>
      </c>
      <c r="CS530" s="278"/>
    </row>
    <row r="531" spans="1:97" s="1" customFormat="1" ht="13.5" customHeight="1" x14ac:dyDescent="0.2">
      <c r="A531"/>
      <c r="B531"/>
      <c r="C531"/>
      <c r="D531"/>
      <c r="E531"/>
      <c r="F531"/>
      <c r="G531"/>
      <c r="H531"/>
      <c r="I531"/>
      <c r="J531"/>
      <c r="K531" s="3"/>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c r="AY531" s="55"/>
      <c r="BE531" s="178" t="s">
        <v>1276</v>
      </c>
      <c r="CS531" s="278"/>
    </row>
    <row r="532" spans="1:97" s="1" customFormat="1" ht="13.5" customHeight="1" x14ac:dyDescent="0.2">
      <c r="A532"/>
      <c r="B532"/>
      <c r="C532"/>
      <c r="D532"/>
      <c r="E532"/>
      <c r="F532"/>
      <c r="G532"/>
      <c r="H532"/>
      <c r="I532"/>
      <c r="J532"/>
      <c r="K532" s="3"/>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s="55"/>
      <c r="BE532" s="178" t="s">
        <v>1126</v>
      </c>
      <c r="CS532" s="278"/>
    </row>
    <row r="533" spans="1:97" s="1" customFormat="1" ht="13.5" customHeight="1" x14ac:dyDescent="0.2">
      <c r="A533"/>
      <c r="B533"/>
      <c r="C533"/>
      <c r="D533"/>
      <c r="E533"/>
      <c r="F533"/>
      <c r="G533"/>
      <c r="H533"/>
      <c r="I533"/>
      <c r="J533"/>
      <c r="K533" s="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c r="AY533" s="55"/>
      <c r="BE533" s="177" t="s">
        <v>1146</v>
      </c>
      <c r="CS533" s="278"/>
    </row>
    <row r="534" spans="1:97" s="1" customFormat="1" ht="13.5" customHeight="1" x14ac:dyDescent="0.2">
      <c r="A534"/>
      <c r="B534"/>
      <c r="C534"/>
      <c r="D534"/>
      <c r="E534"/>
      <c r="F534"/>
      <c r="G534"/>
      <c r="H534"/>
      <c r="I534"/>
      <c r="J534"/>
      <c r="K534" s="3"/>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c r="AY534" s="55"/>
      <c r="BE534" s="178" t="s">
        <v>1165</v>
      </c>
      <c r="CS534" s="278"/>
    </row>
    <row r="535" spans="1:97" s="1" customFormat="1" ht="13.5" customHeight="1" x14ac:dyDescent="0.2">
      <c r="A535"/>
      <c r="B535"/>
      <c r="C535"/>
      <c r="D535"/>
      <c r="E535"/>
      <c r="F535"/>
      <c r="G535"/>
      <c r="H535"/>
      <c r="I535"/>
      <c r="J535"/>
      <c r="K535" s="3"/>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c r="AY535" s="55"/>
      <c r="BE535" s="178" t="s">
        <v>1275</v>
      </c>
      <c r="CS535" s="278"/>
    </row>
    <row r="536" spans="1:97" s="1" customFormat="1" ht="13.5" customHeight="1" x14ac:dyDescent="0.2">
      <c r="A536"/>
      <c r="B536"/>
      <c r="C536"/>
      <c r="D536"/>
      <c r="E536"/>
      <c r="F536"/>
      <c r="G536"/>
      <c r="H536"/>
      <c r="I536"/>
      <c r="J536"/>
      <c r="K536" s="3"/>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c r="AY536" s="55"/>
      <c r="BE536" s="178" t="s">
        <v>1125</v>
      </c>
      <c r="CS536" s="278"/>
    </row>
    <row r="537" spans="1:97" s="1" customFormat="1" ht="13.5" customHeight="1" x14ac:dyDescent="0.2">
      <c r="A537"/>
      <c r="B537"/>
      <c r="C537"/>
      <c r="D537"/>
      <c r="E537"/>
      <c r="F537"/>
      <c r="G537"/>
      <c r="H537"/>
      <c r="I537"/>
      <c r="J537"/>
      <c r="K537" s="3"/>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c r="AY537" s="55"/>
      <c r="BE537" s="178" t="s">
        <v>1145</v>
      </c>
      <c r="CS537" s="278"/>
    </row>
    <row r="538" spans="1:97" s="1" customFormat="1" ht="13.5" customHeight="1" x14ac:dyDescent="0.2">
      <c r="A538"/>
      <c r="B538"/>
      <c r="C538"/>
      <c r="D538"/>
      <c r="E538"/>
      <c r="F538"/>
      <c r="G538"/>
      <c r="H538"/>
      <c r="I538"/>
      <c r="J538"/>
      <c r="K538" s="3"/>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c r="AY538" s="55"/>
      <c r="BE538" s="178" t="s">
        <v>1164</v>
      </c>
      <c r="CS538" s="278"/>
    </row>
    <row r="539" spans="1:97" s="1" customFormat="1" ht="13.5" customHeight="1" x14ac:dyDescent="0.2">
      <c r="A539"/>
      <c r="B539"/>
      <c r="C539"/>
      <c r="D539"/>
      <c r="E539"/>
      <c r="F539"/>
      <c r="G539"/>
      <c r="H539"/>
      <c r="I539"/>
      <c r="J539"/>
      <c r="K539" s="3"/>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c r="AY539" s="55"/>
      <c r="BE539" s="178" t="s">
        <v>1016</v>
      </c>
      <c r="CS539" s="278"/>
    </row>
    <row r="540" spans="1:97" s="1" customFormat="1" ht="13.5" customHeight="1" x14ac:dyDescent="0.2">
      <c r="A540"/>
      <c r="B540"/>
      <c r="C540"/>
      <c r="D540"/>
      <c r="E540"/>
      <c r="F540"/>
      <c r="G540"/>
      <c r="H540"/>
      <c r="I540"/>
      <c r="J540"/>
      <c r="K540" s="3"/>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s="55"/>
      <c r="BE540" s="178" t="s">
        <v>1012</v>
      </c>
      <c r="CS540" s="278"/>
    </row>
    <row r="541" spans="1:97" s="1" customFormat="1" ht="13.5" customHeight="1" x14ac:dyDescent="0.2">
      <c r="A541"/>
      <c r="B541"/>
      <c r="C541"/>
      <c r="D541"/>
      <c r="E541"/>
      <c r="F541"/>
      <c r="G541"/>
      <c r="H541"/>
      <c r="I541"/>
      <c r="J541"/>
      <c r="K541" s="3"/>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c r="AY541" s="55"/>
      <c r="BE541" s="178" t="s">
        <v>1185</v>
      </c>
      <c r="CS541" s="278"/>
    </row>
    <row r="542" spans="1:97" s="1" customFormat="1" ht="13.5" customHeight="1" x14ac:dyDescent="0.2">
      <c r="A542"/>
      <c r="B542"/>
      <c r="C542"/>
      <c r="D542"/>
      <c r="E542"/>
      <c r="F542"/>
      <c r="G542"/>
      <c r="H542"/>
      <c r="I542"/>
      <c r="J542"/>
      <c r="K542" s="3"/>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c r="AS542"/>
      <c r="AT542"/>
      <c r="AU542"/>
      <c r="AV542"/>
      <c r="AW542"/>
      <c r="AX542"/>
      <c r="AY542" s="55"/>
      <c r="BE542" s="178" t="s">
        <v>847</v>
      </c>
      <c r="CS542" s="278"/>
    </row>
    <row r="543" spans="1:97" s="1" customFormat="1" ht="13.5" customHeight="1" x14ac:dyDescent="0.2">
      <c r="A543"/>
      <c r="B543"/>
      <c r="C543"/>
      <c r="D543"/>
      <c r="E543"/>
      <c r="F543"/>
      <c r="G543"/>
      <c r="H543"/>
      <c r="I543"/>
      <c r="J543"/>
      <c r="K543" s="3"/>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c r="AS543"/>
      <c r="AT543"/>
      <c r="AU543"/>
      <c r="AV543"/>
      <c r="AW543"/>
      <c r="AX543"/>
      <c r="AY543" s="55"/>
      <c r="BE543" s="178" t="s">
        <v>876</v>
      </c>
      <c r="CS543" s="278"/>
    </row>
    <row r="544" spans="1:97" s="1" customFormat="1" ht="13.5" customHeight="1" x14ac:dyDescent="0.2">
      <c r="A544"/>
      <c r="B544"/>
      <c r="C544"/>
      <c r="D544"/>
      <c r="E544"/>
      <c r="F544"/>
      <c r="G544"/>
      <c r="H544"/>
      <c r="I544"/>
      <c r="J544"/>
      <c r="K544" s="3"/>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c r="AS544"/>
      <c r="AT544"/>
      <c r="AU544"/>
      <c r="AV544"/>
      <c r="AW544"/>
      <c r="AX544"/>
      <c r="AY544" s="55"/>
      <c r="BE544" s="178" t="s">
        <v>902</v>
      </c>
      <c r="CS544" s="278"/>
    </row>
    <row r="545" spans="1:97" s="1" customFormat="1" ht="13.5" customHeight="1" x14ac:dyDescent="0.2">
      <c r="A545"/>
      <c r="B545"/>
      <c r="C545"/>
      <c r="D545"/>
      <c r="E545"/>
      <c r="F545"/>
      <c r="G545"/>
      <c r="H545"/>
      <c r="I545"/>
      <c r="J545"/>
      <c r="K545" s="3"/>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c r="AY545" s="55"/>
      <c r="BE545" s="178" t="s">
        <v>392</v>
      </c>
      <c r="CS545" s="278"/>
    </row>
    <row r="546" spans="1:97" s="1" customFormat="1" ht="13.5" customHeight="1" x14ac:dyDescent="0.2">
      <c r="A546"/>
      <c r="B546"/>
      <c r="C546"/>
      <c r="D546"/>
      <c r="E546"/>
      <c r="F546"/>
      <c r="G546"/>
      <c r="H546"/>
      <c r="I546"/>
      <c r="J546"/>
      <c r="K546" s="3"/>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c r="AY546" s="55"/>
      <c r="BE546" s="178" t="s">
        <v>1308</v>
      </c>
      <c r="CS546" s="278"/>
    </row>
    <row r="547" spans="1:97" s="1" customFormat="1" ht="13.5" customHeight="1" x14ac:dyDescent="0.2">
      <c r="A547"/>
      <c r="B547"/>
      <c r="C547"/>
      <c r="D547"/>
      <c r="E547"/>
      <c r="F547"/>
      <c r="G547"/>
      <c r="H547"/>
      <c r="I547"/>
      <c r="J547"/>
      <c r="K547" s="3"/>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c r="AY547" s="55"/>
      <c r="BE547" s="178" t="s">
        <v>1326</v>
      </c>
      <c r="CS547" s="278"/>
    </row>
    <row r="548" spans="1:97" s="1" customFormat="1" ht="13.5" customHeight="1" x14ac:dyDescent="0.2">
      <c r="A548"/>
      <c r="B548"/>
      <c r="C548"/>
      <c r="D548"/>
      <c r="E548"/>
      <c r="F548"/>
      <c r="G548"/>
      <c r="H548"/>
      <c r="I548"/>
      <c r="J548"/>
      <c r="K548" s="3"/>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c r="AY548" s="55"/>
      <c r="BE548" s="178" t="s">
        <v>1018</v>
      </c>
      <c r="CS548" s="278"/>
    </row>
    <row r="549" spans="1:97" s="1" customFormat="1" ht="13.5" customHeight="1" x14ac:dyDescent="0.2">
      <c r="A549"/>
      <c r="B549"/>
      <c r="C549"/>
      <c r="D549"/>
      <c r="E549"/>
      <c r="F549"/>
      <c r="G549"/>
      <c r="H549"/>
      <c r="I549"/>
      <c r="J549"/>
      <c r="K549" s="3"/>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c r="AY549" s="55"/>
      <c r="BE549" s="178" t="s">
        <v>657</v>
      </c>
      <c r="CS549" s="278"/>
    </row>
    <row r="550" spans="1:97" s="1" customFormat="1" ht="13.5" customHeight="1" x14ac:dyDescent="0.2">
      <c r="A550"/>
      <c r="B550"/>
      <c r="C550"/>
      <c r="D550"/>
      <c r="E550"/>
      <c r="F550"/>
      <c r="G550"/>
      <c r="H550"/>
      <c r="I550"/>
      <c r="J550"/>
      <c r="K550" s="3"/>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c r="AY550" s="55"/>
      <c r="BE550" s="178" t="s">
        <v>644</v>
      </c>
      <c r="CS550" s="278"/>
    </row>
    <row r="551" spans="1:97" s="1" customFormat="1" ht="13.5" customHeight="1" x14ac:dyDescent="0.2">
      <c r="A551"/>
      <c r="B551"/>
      <c r="C551"/>
      <c r="D551"/>
      <c r="E551"/>
      <c r="F551"/>
      <c r="G551"/>
      <c r="H551"/>
      <c r="I551"/>
      <c r="J551"/>
      <c r="K551" s="3"/>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c r="AY551" s="55"/>
      <c r="BE551" s="178" t="s">
        <v>658</v>
      </c>
      <c r="CS551" s="278"/>
    </row>
    <row r="552" spans="1:97" s="1" customFormat="1" ht="13.5" customHeight="1" x14ac:dyDescent="0.2">
      <c r="A552"/>
      <c r="B552"/>
      <c r="C552"/>
      <c r="D552"/>
      <c r="E552"/>
      <c r="F552"/>
      <c r="G552"/>
      <c r="H552"/>
      <c r="I552"/>
      <c r="J552"/>
      <c r="K552" s="3"/>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c r="AY552" s="55"/>
      <c r="BE552" s="178" t="s">
        <v>656</v>
      </c>
      <c r="CS552" s="278"/>
    </row>
    <row r="553" spans="1:97" s="1" customFormat="1" ht="13.5" customHeight="1" x14ac:dyDescent="0.2">
      <c r="A553"/>
      <c r="B553"/>
      <c r="C553"/>
      <c r="D553"/>
      <c r="E553"/>
      <c r="F553"/>
      <c r="G553"/>
      <c r="H553"/>
      <c r="I553"/>
      <c r="J553"/>
      <c r="K553" s="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s="55"/>
      <c r="BE553" s="178" t="s">
        <v>1017</v>
      </c>
      <c r="CS553" s="278"/>
    </row>
    <row r="554" spans="1:97" s="1" customFormat="1" ht="13.5" customHeight="1" x14ac:dyDescent="0.2">
      <c r="A554"/>
      <c r="B554"/>
      <c r="C554"/>
      <c r="D554"/>
      <c r="E554"/>
      <c r="F554"/>
      <c r="G554"/>
      <c r="H554"/>
      <c r="I554"/>
      <c r="J554"/>
      <c r="K554" s="3"/>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s="55"/>
      <c r="BE554" s="178" t="s">
        <v>1014</v>
      </c>
      <c r="CS554" s="278"/>
    </row>
    <row r="555" spans="1:97" s="1" customFormat="1" ht="13.5" customHeight="1" x14ac:dyDescent="0.2">
      <c r="A555"/>
      <c r="B555"/>
      <c r="C555"/>
      <c r="D555"/>
      <c r="E555"/>
      <c r="F555"/>
      <c r="G555"/>
      <c r="H555"/>
      <c r="I555"/>
      <c r="J555"/>
      <c r="K555" s="3"/>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c r="AY555" s="55"/>
      <c r="BE555" s="178" t="s">
        <v>1187</v>
      </c>
      <c r="CS555" s="278"/>
    </row>
    <row r="556" spans="1:97" s="1" customFormat="1" ht="13.5" customHeight="1" x14ac:dyDescent="0.2">
      <c r="A556"/>
      <c r="B556"/>
      <c r="C556"/>
      <c r="D556"/>
      <c r="E556"/>
      <c r="F556"/>
      <c r="G556"/>
      <c r="H556"/>
      <c r="I556"/>
      <c r="J556"/>
      <c r="K556" s="3"/>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s="55"/>
      <c r="BE556" s="178" t="s">
        <v>849</v>
      </c>
      <c r="CS556" s="278"/>
    </row>
    <row r="557" spans="1:97" s="1" customFormat="1" ht="13.5" customHeight="1" x14ac:dyDescent="0.2">
      <c r="A557"/>
      <c r="B557"/>
      <c r="C557"/>
      <c r="D557"/>
      <c r="E557"/>
      <c r="F557"/>
      <c r="G557"/>
      <c r="H557"/>
      <c r="I557"/>
      <c r="J557"/>
      <c r="K557" s="3"/>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s="55"/>
      <c r="BE557" s="178" t="s">
        <v>878</v>
      </c>
      <c r="CS557" s="278"/>
    </row>
    <row r="558" spans="1:97" s="1" customFormat="1" ht="13.5" customHeight="1" x14ac:dyDescent="0.2">
      <c r="A558"/>
      <c r="B558"/>
      <c r="C558"/>
      <c r="D558"/>
      <c r="E558"/>
      <c r="F558"/>
      <c r="G558"/>
      <c r="H558"/>
      <c r="I558"/>
      <c r="J558"/>
      <c r="K558" s="3"/>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s="55"/>
      <c r="BE558" s="178" t="s">
        <v>904</v>
      </c>
      <c r="CS558" s="278"/>
    </row>
    <row r="559" spans="1:97" s="1" customFormat="1" ht="13.5" customHeight="1" x14ac:dyDescent="0.2">
      <c r="A559"/>
      <c r="B559"/>
      <c r="C559"/>
      <c r="D559"/>
      <c r="E559"/>
      <c r="F559"/>
      <c r="G559"/>
      <c r="H559"/>
      <c r="I559"/>
      <c r="J559"/>
      <c r="K559" s="3"/>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s="55"/>
      <c r="BE559" s="177" t="s">
        <v>1186</v>
      </c>
      <c r="CS559" s="278"/>
    </row>
    <row r="560" spans="1:97" s="1" customFormat="1" ht="13.5" customHeight="1" x14ac:dyDescent="0.2">
      <c r="A560"/>
      <c r="B560"/>
      <c r="C560"/>
      <c r="D560"/>
      <c r="E560"/>
      <c r="F560"/>
      <c r="G560"/>
      <c r="H560"/>
      <c r="I560"/>
      <c r="J560"/>
      <c r="K560" s="3"/>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s="55"/>
      <c r="BE560" s="177" t="s">
        <v>848</v>
      </c>
      <c r="CS560" s="278"/>
    </row>
    <row r="561" spans="1:97" s="1" customFormat="1" ht="13.5" customHeight="1" x14ac:dyDescent="0.2">
      <c r="A561"/>
      <c r="B561"/>
      <c r="C561"/>
      <c r="D561"/>
      <c r="E561"/>
      <c r="F561"/>
      <c r="G561"/>
      <c r="H561"/>
      <c r="I561"/>
      <c r="J561"/>
      <c r="K561" s="3"/>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s="55"/>
      <c r="BE561" s="177" t="s">
        <v>877</v>
      </c>
      <c r="CS561" s="278"/>
    </row>
    <row r="562" spans="1:97" s="1" customFormat="1" ht="13.5" customHeight="1" x14ac:dyDescent="0.2">
      <c r="A562"/>
      <c r="B562"/>
      <c r="C562"/>
      <c r="D562"/>
      <c r="E562"/>
      <c r="F562"/>
      <c r="G562"/>
      <c r="H562"/>
      <c r="I562"/>
      <c r="J562"/>
      <c r="K562" s="3"/>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s="55"/>
      <c r="BE562" s="177" t="s">
        <v>903</v>
      </c>
      <c r="CS562" s="278"/>
    </row>
    <row r="563" spans="1:97" s="1" customFormat="1" ht="13.5" customHeight="1" x14ac:dyDescent="0.2">
      <c r="A563"/>
      <c r="B563"/>
      <c r="C563"/>
      <c r="D563"/>
      <c r="E563"/>
      <c r="F563"/>
      <c r="G563"/>
      <c r="H563"/>
      <c r="I563"/>
      <c r="J563"/>
      <c r="K563" s="3"/>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s="55"/>
      <c r="BE563" s="178" t="s">
        <v>393</v>
      </c>
      <c r="CS563" s="278"/>
    </row>
    <row r="564" spans="1:97" s="1" customFormat="1" ht="13.5" customHeight="1" x14ac:dyDescent="0.2">
      <c r="A564"/>
      <c r="B564"/>
      <c r="C564"/>
      <c r="D564"/>
      <c r="E564"/>
      <c r="F564"/>
      <c r="G564"/>
      <c r="H564"/>
      <c r="I564"/>
      <c r="J564"/>
      <c r="K564" s="3"/>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s="55"/>
      <c r="BE564" s="178" t="s">
        <v>916</v>
      </c>
      <c r="CS564" s="278"/>
    </row>
    <row r="565" spans="1:97" s="1" customFormat="1" ht="13.5" customHeight="1" x14ac:dyDescent="0.2">
      <c r="A565"/>
      <c r="B565"/>
      <c r="C565"/>
      <c r="D565"/>
      <c r="E565"/>
      <c r="F565"/>
      <c r="G565"/>
      <c r="H565"/>
      <c r="I565"/>
      <c r="J565"/>
      <c r="K565" s="3"/>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c r="AY565" s="55"/>
      <c r="BE565" s="178" t="s">
        <v>960</v>
      </c>
      <c r="CS565" s="278"/>
    </row>
    <row r="566" spans="1:97" s="1" customFormat="1" ht="13.5" customHeight="1" x14ac:dyDescent="0.2">
      <c r="A566"/>
      <c r="B566"/>
      <c r="C566"/>
      <c r="D566"/>
      <c r="E566"/>
      <c r="F566"/>
      <c r="G566"/>
      <c r="H566"/>
      <c r="I566"/>
      <c r="J566"/>
      <c r="K566" s="3"/>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s="55"/>
      <c r="BE566" s="178" t="s">
        <v>1021</v>
      </c>
      <c r="CS566" s="278"/>
    </row>
    <row r="567" spans="1:97" s="1" customFormat="1" ht="13.5" customHeight="1" x14ac:dyDescent="0.2">
      <c r="A567"/>
      <c r="B567"/>
      <c r="C567"/>
      <c r="D567"/>
      <c r="E567"/>
      <c r="F567"/>
      <c r="G567"/>
      <c r="H567"/>
      <c r="I567"/>
      <c r="J567"/>
      <c r="K567" s="3"/>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s="55"/>
      <c r="BE567" s="178" t="s">
        <v>394</v>
      </c>
      <c r="CS567" s="278"/>
    </row>
    <row r="568" spans="1:97" s="1" customFormat="1" ht="13.5" customHeight="1" x14ac:dyDescent="0.2">
      <c r="A568"/>
      <c r="B568"/>
      <c r="C568"/>
      <c r="D568"/>
      <c r="E568"/>
      <c r="F568"/>
      <c r="G568"/>
      <c r="H568"/>
      <c r="I568"/>
      <c r="J568"/>
      <c r="K568" s="3"/>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s="55"/>
      <c r="BE568" s="178" t="s">
        <v>915</v>
      </c>
      <c r="CS568" s="278"/>
    </row>
    <row r="569" spans="1:97" s="1" customFormat="1" ht="13.5" customHeight="1" x14ac:dyDescent="0.2">
      <c r="A569"/>
      <c r="B569"/>
      <c r="C569"/>
      <c r="D569"/>
      <c r="E569"/>
      <c r="F569"/>
      <c r="G569"/>
      <c r="H569"/>
      <c r="I569"/>
      <c r="J569"/>
      <c r="K569" s="3"/>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s="55"/>
      <c r="BE569" s="178" t="s">
        <v>959</v>
      </c>
      <c r="CS569" s="278"/>
    </row>
    <row r="570" spans="1:97" s="1" customFormat="1" ht="13.5" customHeight="1" x14ac:dyDescent="0.2">
      <c r="A570"/>
      <c r="B570"/>
      <c r="C570"/>
      <c r="D570"/>
      <c r="E570"/>
      <c r="F570"/>
      <c r="G570"/>
      <c r="H570"/>
      <c r="I570"/>
      <c r="J570"/>
      <c r="K570" s="3"/>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s="55"/>
      <c r="BE570" s="178" t="s">
        <v>1019</v>
      </c>
      <c r="CS570" s="278"/>
    </row>
    <row r="571" spans="1:97" s="1" customFormat="1" ht="13.5" customHeight="1" x14ac:dyDescent="0.2">
      <c r="A571"/>
      <c r="B571"/>
      <c r="C571"/>
      <c r="D571"/>
      <c r="E571"/>
      <c r="F571"/>
      <c r="G571"/>
      <c r="H571"/>
      <c r="I571"/>
      <c r="J571"/>
      <c r="K571" s="3"/>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s="55"/>
      <c r="BE571" s="178" t="s">
        <v>1258</v>
      </c>
      <c r="CS571" s="278"/>
    </row>
    <row r="572" spans="1:97" s="1" customFormat="1" ht="13.5" customHeight="1" x14ac:dyDescent="0.2">
      <c r="A572"/>
      <c r="B572"/>
      <c r="C572"/>
      <c r="D572"/>
      <c r="E572"/>
      <c r="F572"/>
      <c r="G572"/>
      <c r="H572"/>
      <c r="I572"/>
      <c r="J572"/>
      <c r="K572" s="3"/>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s="55"/>
      <c r="BE572" s="178" t="s">
        <v>1064</v>
      </c>
      <c r="CS572" s="278"/>
    </row>
    <row r="573" spans="1:97" s="1" customFormat="1" ht="13.5" customHeight="1" x14ac:dyDescent="0.2">
      <c r="A573"/>
      <c r="B573"/>
      <c r="C573"/>
      <c r="D573"/>
      <c r="E573"/>
      <c r="F573"/>
      <c r="G573"/>
      <c r="H573"/>
      <c r="I573"/>
      <c r="J573"/>
      <c r="K573" s="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s="55"/>
      <c r="BE573" s="178" t="s">
        <v>1080</v>
      </c>
      <c r="CS573" s="278"/>
    </row>
    <row r="574" spans="1:97" s="1" customFormat="1" ht="13.5" customHeight="1" x14ac:dyDescent="0.2">
      <c r="A574"/>
      <c r="B574"/>
      <c r="C574"/>
      <c r="D574"/>
      <c r="E574"/>
      <c r="F574"/>
      <c r="G574"/>
      <c r="H574"/>
      <c r="I574"/>
      <c r="J574"/>
      <c r="K574" s="3"/>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s="55"/>
      <c r="BE574" s="178" t="s">
        <v>1105</v>
      </c>
      <c r="CS574" s="278"/>
    </row>
    <row r="575" spans="1:97" s="1" customFormat="1" ht="13.5" customHeight="1" x14ac:dyDescent="0.2">
      <c r="A575"/>
      <c r="B575"/>
      <c r="C575"/>
      <c r="D575"/>
      <c r="E575"/>
      <c r="F575"/>
      <c r="G575"/>
      <c r="H575"/>
      <c r="I575"/>
      <c r="J575"/>
      <c r="K575" s="3"/>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s="55"/>
      <c r="BE575" s="176" t="s">
        <v>1257</v>
      </c>
      <c r="CS575" s="278"/>
    </row>
    <row r="576" spans="1:97" s="1" customFormat="1" ht="13.5" customHeight="1" x14ac:dyDescent="0.2">
      <c r="A576"/>
      <c r="B576"/>
      <c r="C576"/>
      <c r="D576"/>
      <c r="E576"/>
      <c r="F576"/>
      <c r="G576"/>
      <c r="H576"/>
      <c r="I576"/>
      <c r="J576"/>
      <c r="K576" s="3"/>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s="55"/>
      <c r="BE576" s="179" t="s">
        <v>1063</v>
      </c>
      <c r="CS576" s="278"/>
    </row>
    <row r="577" spans="1:97" s="1" customFormat="1" ht="13.5" customHeight="1" x14ac:dyDescent="0.2">
      <c r="A577"/>
      <c r="B577"/>
      <c r="C577"/>
      <c r="D577"/>
      <c r="E577"/>
      <c r="F577"/>
      <c r="G577"/>
      <c r="H577"/>
      <c r="I577"/>
      <c r="J577"/>
      <c r="K577" s="3"/>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s="55"/>
      <c r="BE577" s="179" t="s">
        <v>1079</v>
      </c>
      <c r="CS577" s="278"/>
    </row>
    <row r="578" spans="1:97" s="1" customFormat="1" ht="13.5" customHeight="1" x14ac:dyDescent="0.2">
      <c r="A578"/>
      <c r="B578"/>
      <c r="C578"/>
      <c r="D578"/>
      <c r="E578"/>
      <c r="F578"/>
      <c r="G578"/>
      <c r="H578"/>
      <c r="I578"/>
      <c r="J578"/>
      <c r="K578" s="3"/>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s="55"/>
      <c r="BE578" s="179" t="s">
        <v>1104</v>
      </c>
      <c r="CS578" s="278"/>
    </row>
    <row r="579" spans="1:97" s="1" customFormat="1" ht="13.5" customHeight="1" x14ac:dyDescent="0.2">
      <c r="A579"/>
      <c r="B579"/>
      <c r="C579"/>
      <c r="D579"/>
      <c r="E579"/>
      <c r="F579"/>
      <c r="G579"/>
      <c r="H579"/>
      <c r="I579"/>
      <c r="J579"/>
      <c r="K579" s="3"/>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s="55"/>
      <c r="BE579" s="179" t="s">
        <v>1278</v>
      </c>
      <c r="CS579" s="278"/>
    </row>
    <row r="580" spans="1:97" s="1" customFormat="1" ht="13.5" customHeight="1" x14ac:dyDescent="0.2">
      <c r="A580"/>
      <c r="B580"/>
      <c r="C580"/>
      <c r="D580"/>
      <c r="E580"/>
      <c r="F580"/>
      <c r="G580"/>
      <c r="H580"/>
      <c r="I580"/>
      <c r="J580"/>
      <c r="K580" s="3"/>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s="55"/>
      <c r="BE580" s="178" t="s">
        <v>1128</v>
      </c>
      <c r="CS580" s="278"/>
    </row>
    <row r="581" spans="1:97" s="1" customFormat="1" ht="13.5" customHeight="1" x14ac:dyDescent="0.2">
      <c r="A581"/>
      <c r="B581"/>
      <c r="C581"/>
      <c r="D581"/>
      <c r="E581"/>
      <c r="F581"/>
      <c r="G581"/>
      <c r="H581"/>
      <c r="I581"/>
      <c r="J581"/>
      <c r="K581" s="3"/>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c r="AY581" s="55"/>
      <c r="BE581" s="178" t="s">
        <v>1148</v>
      </c>
      <c r="CS581" s="278"/>
    </row>
    <row r="582" spans="1:97" s="1" customFormat="1" ht="13.5" customHeight="1" x14ac:dyDescent="0.2">
      <c r="A582"/>
      <c r="B582"/>
      <c r="C582"/>
      <c r="D582"/>
      <c r="E582"/>
      <c r="F582"/>
      <c r="G582"/>
      <c r="H582"/>
      <c r="I582"/>
      <c r="J582"/>
      <c r="K582" s="3"/>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c r="AY582" s="55"/>
      <c r="BE582" s="179" t="s">
        <v>1168</v>
      </c>
      <c r="CS582" s="278"/>
    </row>
    <row r="583" spans="1:97" s="1" customFormat="1" ht="13.5" customHeight="1" x14ac:dyDescent="0.2">
      <c r="A583"/>
      <c r="B583"/>
      <c r="C583"/>
      <c r="D583"/>
      <c r="E583"/>
      <c r="F583"/>
      <c r="G583"/>
      <c r="H583"/>
      <c r="I583"/>
      <c r="J583"/>
      <c r="K583" s="3"/>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c r="AS583"/>
      <c r="AT583"/>
      <c r="AU583"/>
      <c r="AV583"/>
      <c r="AW583"/>
      <c r="AX583"/>
      <c r="AY583" s="55"/>
      <c r="BE583" s="179" t="s">
        <v>1277</v>
      </c>
      <c r="CS583" s="278"/>
    </row>
    <row r="584" spans="1:97" s="1" customFormat="1" ht="13.5" customHeight="1" x14ac:dyDescent="0.2">
      <c r="A584"/>
      <c r="B584"/>
      <c r="C584"/>
      <c r="D584"/>
      <c r="E584"/>
      <c r="F584"/>
      <c r="G584"/>
      <c r="H584"/>
      <c r="I584"/>
      <c r="J584"/>
      <c r="K584" s="3"/>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c r="AS584"/>
      <c r="AT584"/>
      <c r="AU584"/>
      <c r="AV584"/>
      <c r="AW584"/>
      <c r="AX584"/>
      <c r="AY584" s="55"/>
      <c r="BE584" s="179" t="s">
        <v>1127</v>
      </c>
      <c r="CS584" s="278"/>
    </row>
    <row r="585" spans="1:97" s="1" customFormat="1" ht="13.5" customHeight="1" x14ac:dyDescent="0.2">
      <c r="A585"/>
      <c r="B585"/>
      <c r="C585"/>
      <c r="D585"/>
      <c r="E585"/>
      <c r="F585"/>
      <c r="G585"/>
      <c r="H585"/>
      <c r="I585"/>
      <c r="J585"/>
      <c r="K585" s="3"/>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c r="AS585"/>
      <c r="AT585"/>
      <c r="AU585"/>
      <c r="AV585"/>
      <c r="AW585"/>
      <c r="AX585"/>
      <c r="AY585" s="55"/>
      <c r="BE585" s="179" t="s">
        <v>1147</v>
      </c>
      <c r="CS585" s="278"/>
    </row>
    <row r="586" spans="1:97" s="1" customFormat="1" ht="13.5" customHeight="1" x14ac:dyDescent="0.2">
      <c r="A586"/>
      <c r="B586"/>
      <c r="C586"/>
      <c r="D586"/>
      <c r="E586"/>
      <c r="F586"/>
      <c r="G586"/>
      <c r="H586"/>
      <c r="I586"/>
      <c r="J586"/>
      <c r="K586" s="3"/>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c r="AS586"/>
      <c r="AT586"/>
      <c r="AU586"/>
      <c r="AV586"/>
      <c r="AW586"/>
      <c r="AX586"/>
      <c r="AY586" s="55"/>
      <c r="BE586" s="179" t="s">
        <v>1167</v>
      </c>
      <c r="CS586" s="278"/>
    </row>
    <row r="587" spans="1:97" s="1" customFormat="1" ht="13.5" customHeight="1" x14ac:dyDescent="0.2">
      <c r="A587"/>
      <c r="B587"/>
      <c r="C587"/>
      <c r="D587"/>
      <c r="E587"/>
      <c r="F587"/>
      <c r="G587"/>
      <c r="H587"/>
      <c r="I587"/>
      <c r="J587"/>
      <c r="K587" s="3"/>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c r="AS587"/>
      <c r="AT587"/>
      <c r="AU587"/>
      <c r="AV587"/>
      <c r="AW587"/>
      <c r="AX587"/>
      <c r="AY587" s="55"/>
      <c r="BE587" s="179" t="s">
        <v>1022</v>
      </c>
      <c r="CS587" s="278"/>
    </row>
    <row r="588" spans="1:97" s="1" customFormat="1" ht="13.5" customHeight="1" x14ac:dyDescent="0.2">
      <c r="A588"/>
      <c r="B588"/>
      <c r="C588"/>
      <c r="D588"/>
      <c r="E588"/>
      <c r="F588"/>
      <c r="G588"/>
      <c r="H588"/>
      <c r="I588"/>
      <c r="J588"/>
      <c r="K588" s="3"/>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c r="AS588"/>
      <c r="AT588"/>
      <c r="AU588"/>
      <c r="AV588"/>
      <c r="AW588"/>
      <c r="AX588"/>
      <c r="AY588" s="55"/>
      <c r="BE588" s="179" t="s">
        <v>1020</v>
      </c>
      <c r="CS588" s="278"/>
    </row>
    <row r="589" spans="1:97" s="1" customFormat="1" ht="13.5" customHeight="1" x14ac:dyDescent="0.2">
      <c r="A589"/>
      <c r="B589"/>
      <c r="C589"/>
      <c r="D589"/>
      <c r="E589"/>
      <c r="F589"/>
      <c r="G589"/>
      <c r="H589"/>
      <c r="I589"/>
      <c r="J589"/>
      <c r="K589" s="3"/>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c r="AS589"/>
      <c r="AT589"/>
      <c r="AU589"/>
      <c r="AV589"/>
      <c r="AW589"/>
      <c r="AX589"/>
      <c r="AY589" s="55"/>
      <c r="BE589" s="179" t="s">
        <v>1188</v>
      </c>
      <c r="CS589" s="278"/>
    </row>
    <row r="590" spans="1:97" s="1" customFormat="1" ht="13.5" customHeight="1" x14ac:dyDescent="0.2">
      <c r="A590"/>
      <c r="B590"/>
      <c r="C590"/>
      <c r="D590"/>
      <c r="E590"/>
      <c r="F590"/>
      <c r="G590"/>
      <c r="H590"/>
      <c r="I590"/>
      <c r="J590"/>
      <c r="K590" s="3"/>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c r="AS590"/>
      <c r="AT590"/>
      <c r="AU590"/>
      <c r="AV590"/>
      <c r="AW590"/>
      <c r="AX590"/>
      <c r="AY590" s="55"/>
      <c r="BE590" s="179" t="s">
        <v>850</v>
      </c>
      <c r="CS590" s="278"/>
    </row>
    <row r="591" spans="1:97" s="1" customFormat="1" ht="13.5" customHeight="1" x14ac:dyDescent="0.2">
      <c r="A591"/>
      <c r="B591"/>
      <c r="C591"/>
      <c r="D591"/>
      <c r="E591"/>
      <c r="F591"/>
      <c r="G591"/>
      <c r="H591"/>
      <c r="I591"/>
      <c r="J591"/>
      <c r="K591" s="3"/>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c r="AS591"/>
      <c r="AT591"/>
      <c r="AU591"/>
      <c r="AV591"/>
      <c r="AW591"/>
      <c r="AX591"/>
      <c r="AY591" s="55"/>
      <c r="BE591" s="179" t="s">
        <v>879</v>
      </c>
      <c r="CS591" s="278"/>
    </row>
    <row r="592" spans="1:97" s="1" customFormat="1" ht="13.5" customHeight="1" x14ac:dyDescent="0.2">
      <c r="A592"/>
      <c r="B592"/>
      <c r="C592"/>
      <c r="D592"/>
      <c r="E592"/>
      <c r="F592"/>
      <c r="G592"/>
      <c r="H592"/>
      <c r="I592"/>
      <c r="J592"/>
      <c r="K592" s="3"/>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c r="AS592"/>
      <c r="AT592"/>
      <c r="AU592"/>
      <c r="AV592"/>
      <c r="AW592"/>
      <c r="AX592"/>
      <c r="AY592" s="55"/>
      <c r="BE592" s="179" t="s">
        <v>905</v>
      </c>
      <c r="CS592" s="278"/>
    </row>
    <row r="593" spans="1:97" s="1" customFormat="1" ht="13.5" customHeight="1" x14ac:dyDescent="0.2">
      <c r="A593"/>
      <c r="B593"/>
      <c r="C593"/>
      <c r="D593"/>
      <c r="E593"/>
      <c r="F593"/>
      <c r="G593"/>
      <c r="H593"/>
      <c r="I593"/>
      <c r="J593"/>
      <c r="K593" s="3"/>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c r="AS593"/>
      <c r="AT593"/>
      <c r="AU593"/>
      <c r="AV593"/>
      <c r="AW593"/>
      <c r="AX593"/>
      <c r="AY593" s="55"/>
      <c r="BE593" s="179" t="s">
        <v>395</v>
      </c>
      <c r="CS593" s="278"/>
    </row>
    <row r="594" spans="1:97" s="1" customFormat="1" ht="13.5" customHeight="1" x14ac:dyDescent="0.2">
      <c r="A594"/>
      <c r="B594"/>
      <c r="C594"/>
      <c r="D594"/>
      <c r="E594"/>
      <c r="F594"/>
      <c r="G594"/>
      <c r="H594"/>
      <c r="I594"/>
      <c r="J594"/>
      <c r="K594" s="3"/>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c r="AS594"/>
      <c r="AT594"/>
      <c r="AU594"/>
      <c r="AV594"/>
      <c r="AW594"/>
      <c r="AX594"/>
      <c r="AY594" s="55"/>
      <c r="BE594" s="179" t="s">
        <v>1309</v>
      </c>
      <c r="CS594" s="278"/>
    </row>
    <row r="595" spans="1:97" s="1" customFormat="1" ht="13.5" customHeight="1" x14ac:dyDescent="0.2">
      <c r="A595"/>
      <c r="B595"/>
      <c r="C595"/>
      <c r="D595"/>
      <c r="E595"/>
      <c r="F595"/>
      <c r="G595"/>
      <c r="H595"/>
      <c r="I595"/>
      <c r="J595"/>
      <c r="K595" s="3"/>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c r="AS595"/>
      <c r="AT595"/>
      <c r="AU595"/>
      <c r="AV595"/>
      <c r="AW595"/>
      <c r="AX595"/>
      <c r="AY595" s="55"/>
      <c r="BE595" s="179" t="s">
        <v>1327</v>
      </c>
      <c r="CS595" s="278"/>
    </row>
    <row r="596" spans="1:97" s="1" customFormat="1" ht="13.5" customHeight="1" x14ac:dyDescent="0.2">
      <c r="A596"/>
      <c r="B596"/>
      <c r="C596"/>
      <c r="D596"/>
      <c r="E596"/>
      <c r="F596"/>
      <c r="G596"/>
      <c r="H596"/>
      <c r="I596"/>
      <c r="J596"/>
      <c r="K596" s="3"/>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c r="AS596"/>
      <c r="AT596"/>
      <c r="AU596"/>
      <c r="AV596"/>
      <c r="AW596"/>
      <c r="AX596"/>
      <c r="AY596" s="55"/>
      <c r="BE596" s="176" t="s">
        <v>1023</v>
      </c>
      <c r="CS596" s="278"/>
    </row>
    <row r="597" spans="1:97" s="1" customFormat="1" ht="13.5" customHeight="1" x14ac:dyDescent="0.2">
      <c r="A597"/>
      <c r="B597"/>
      <c r="C597"/>
      <c r="D597"/>
      <c r="E597"/>
      <c r="F597"/>
      <c r="G597"/>
      <c r="H597"/>
      <c r="I597"/>
      <c r="J597"/>
      <c r="K597" s="3"/>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c r="AS597"/>
      <c r="AT597"/>
      <c r="AU597"/>
      <c r="AV597"/>
      <c r="AW597"/>
      <c r="AX597"/>
      <c r="AY597" s="55"/>
      <c r="BE597" s="176" t="s">
        <v>661</v>
      </c>
      <c r="CS597" s="278"/>
    </row>
    <row r="598" spans="1:97" s="1" customFormat="1" ht="13.5" customHeight="1" x14ac:dyDescent="0.2">
      <c r="A598"/>
      <c r="B598"/>
      <c r="C598"/>
      <c r="D598"/>
      <c r="E598"/>
      <c r="F598"/>
      <c r="G598"/>
      <c r="H598"/>
      <c r="I598"/>
      <c r="J598"/>
      <c r="K598" s="3"/>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c r="AY598" s="55"/>
      <c r="BE598" s="176" t="s">
        <v>659</v>
      </c>
      <c r="CS598" s="278"/>
    </row>
    <row r="599" spans="1:97" s="1" customFormat="1" ht="13.5" customHeight="1" x14ac:dyDescent="0.2">
      <c r="A599"/>
      <c r="B599"/>
      <c r="C599"/>
      <c r="D599"/>
      <c r="E599"/>
      <c r="F599"/>
      <c r="G599"/>
      <c r="H599"/>
      <c r="I599"/>
      <c r="J599"/>
      <c r="K599" s="3"/>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c r="AS599"/>
      <c r="AT599"/>
      <c r="AU599"/>
      <c r="AV599"/>
      <c r="AW599"/>
      <c r="AX599"/>
      <c r="AY599" s="55"/>
      <c r="BE599" s="176" t="s">
        <v>662</v>
      </c>
      <c r="CS599" s="278"/>
    </row>
    <row r="600" spans="1:97" s="1" customFormat="1" ht="13.5" customHeight="1" x14ac:dyDescent="0.2">
      <c r="A600"/>
      <c r="B600"/>
      <c r="C600"/>
      <c r="D600"/>
      <c r="E600"/>
      <c r="F600"/>
      <c r="G600"/>
      <c r="H600"/>
      <c r="I600"/>
      <c r="J600"/>
      <c r="K600" s="3"/>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c r="AS600"/>
      <c r="AT600"/>
      <c r="AU600"/>
      <c r="AV600"/>
      <c r="AW600"/>
      <c r="AX600"/>
      <c r="AY600" s="55"/>
      <c r="BE600" s="179" t="s">
        <v>660</v>
      </c>
      <c r="CS600" s="278"/>
    </row>
    <row r="601" spans="1:97" s="1" customFormat="1" ht="13.5" customHeight="1" x14ac:dyDescent="0.2">
      <c r="A601"/>
      <c r="B601"/>
      <c r="C601"/>
      <c r="D601"/>
      <c r="E601"/>
      <c r="F601"/>
      <c r="G601"/>
      <c r="H601"/>
      <c r="I601"/>
      <c r="J601"/>
      <c r="K601" s="3"/>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c r="AS601"/>
      <c r="AT601"/>
      <c r="AU601"/>
      <c r="AV601"/>
      <c r="AW601"/>
      <c r="AX601"/>
      <c r="AY601" s="55"/>
      <c r="BE601" s="179" t="s">
        <v>898</v>
      </c>
      <c r="CS601" s="278"/>
    </row>
    <row r="602" spans="1:97" s="1" customFormat="1" ht="13.5" customHeight="1" x14ac:dyDescent="0.2">
      <c r="A602"/>
      <c r="B602"/>
      <c r="C602"/>
      <c r="D602"/>
      <c r="E602"/>
      <c r="F602"/>
      <c r="G602"/>
      <c r="H602"/>
      <c r="I602"/>
      <c r="J602"/>
      <c r="K602" s="3"/>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c r="AS602"/>
      <c r="AT602"/>
      <c r="AU602"/>
      <c r="AV602"/>
      <c r="AW602"/>
      <c r="AX602"/>
      <c r="AY602" s="55"/>
      <c r="BE602" s="176" t="s">
        <v>899</v>
      </c>
      <c r="CS602" s="278"/>
    </row>
    <row r="603" spans="1:97" s="1" customFormat="1" ht="13.5" customHeight="1" x14ac:dyDescent="0.2">
      <c r="A603"/>
      <c r="B603"/>
      <c r="C603"/>
      <c r="D603"/>
      <c r="E603"/>
      <c r="F603"/>
      <c r="G603"/>
      <c r="H603"/>
      <c r="I603"/>
      <c r="J603"/>
      <c r="K603" s="3"/>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c r="AS603"/>
      <c r="AT603"/>
      <c r="AU603"/>
      <c r="AV603"/>
      <c r="AW603"/>
      <c r="AX603"/>
      <c r="AY603" s="55"/>
      <c r="BE603" s="179" t="s">
        <v>1001</v>
      </c>
      <c r="CS603" s="278"/>
    </row>
    <row r="604" spans="1:97" s="1" customFormat="1" ht="13.5" customHeight="1" x14ac:dyDescent="0.2">
      <c r="A604"/>
      <c r="B604"/>
      <c r="C604"/>
      <c r="D604"/>
      <c r="E604"/>
      <c r="F604"/>
      <c r="G604"/>
      <c r="H604"/>
      <c r="I604"/>
      <c r="J604"/>
      <c r="K604" s="3"/>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c r="AS604"/>
      <c r="AT604"/>
      <c r="AU604"/>
      <c r="AV604"/>
      <c r="AW604"/>
      <c r="AX604"/>
      <c r="AY604" s="55"/>
      <c r="BE604" s="179" t="s">
        <v>1003</v>
      </c>
      <c r="CS604" s="278"/>
    </row>
    <row r="605" spans="1:97" s="1" customFormat="1" ht="13.5" customHeight="1" x14ac:dyDescent="0.2">
      <c r="A605"/>
      <c r="B605"/>
      <c r="C605"/>
      <c r="D605"/>
      <c r="E605"/>
      <c r="F605"/>
      <c r="G605"/>
      <c r="H605"/>
      <c r="I605"/>
      <c r="J605"/>
      <c r="K605" s="3"/>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c r="AS605"/>
      <c r="AT605"/>
      <c r="AU605"/>
      <c r="AV605"/>
      <c r="AW605"/>
      <c r="AX605"/>
      <c r="AY605" s="55"/>
      <c r="BE605" s="178" t="s">
        <v>1096</v>
      </c>
      <c r="CS605" s="278"/>
    </row>
    <row r="606" spans="1:97" s="1" customFormat="1" ht="13.5" customHeight="1" x14ac:dyDescent="0.2">
      <c r="A606"/>
      <c r="B606"/>
      <c r="C606"/>
      <c r="D606"/>
      <c r="E606"/>
      <c r="F606"/>
      <c r="G606"/>
      <c r="H606"/>
      <c r="I606"/>
      <c r="J606"/>
      <c r="K606" s="3"/>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c r="AS606"/>
      <c r="AT606"/>
      <c r="AU606"/>
      <c r="AV606"/>
      <c r="AW606"/>
      <c r="AX606"/>
      <c r="AY606" s="55"/>
      <c r="BE606" s="176" t="s">
        <v>1097</v>
      </c>
      <c r="CS606" s="278"/>
    </row>
    <row r="607" spans="1:97" s="1" customFormat="1" ht="13.5" customHeight="1" x14ac:dyDescent="0.2">
      <c r="A607"/>
      <c r="B607"/>
      <c r="C607"/>
      <c r="D607"/>
      <c r="E607"/>
      <c r="F607"/>
      <c r="G607"/>
      <c r="H607"/>
      <c r="I607"/>
      <c r="J607"/>
      <c r="K607" s="3"/>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c r="AS607"/>
      <c r="AT607"/>
      <c r="AU607"/>
      <c r="AV607"/>
      <c r="AW607"/>
      <c r="AX607"/>
      <c r="AY607" s="55"/>
      <c r="BE607" s="178" t="s">
        <v>1002</v>
      </c>
      <c r="CS607" s="278"/>
    </row>
    <row r="608" spans="1:97" s="1" customFormat="1" ht="13.5" customHeight="1" x14ac:dyDescent="0.2">
      <c r="A608"/>
      <c r="B608"/>
      <c r="C608"/>
      <c r="D608"/>
      <c r="E608"/>
      <c r="F608"/>
      <c r="G608"/>
      <c r="H608"/>
      <c r="I608"/>
      <c r="J608"/>
      <c r="K608" s="3"/>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s="55"/>
      <c r="BE608" s="176" t="s">
        <v>1004</v>
      </c>
      <c r="CS608" s="278"/>
    </row>
    <row r="609" spans="1:97" s="1" customFormat="1" ht="13.5" customHeight="1" x14ac:dyDescent="0.2">
      <c r="A609"/>
      <c r="B609"/>
      <c r="C609"/>
      <c r="D609"/>
      <c r="E609"/>
      <c r="F609"/>
      <c r="G609"/>
      <c r="H609"/>
      <c r="I609"/>
      <c r="J609"/>
      <c r="K609" s="3"/>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s="55"/>
      <c r="BE609" s="179" t="s">
        <v>1303</v>
      </c>
      <c r="CS609" s="278"/>
    </row>
    <row r="610" spans="1:97" s="1" customFormat="1" ht="13.5" customHeight="1" x14ac:dyDescent="0.2">
      <c r="A610"/>
      <c r="B610"/>
      <c r="C610"/>
      <c r="D610"/>
      <c r="E610"/>
      <c r="F610"/>
      <c r="G610"/>
      <c r="H610"/>
      <c r="I610"/>
      <c r="J610"/>
      <c r="K610" s="3"/>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s="55"/>
      <c r="BE610" s="176" t="s">
        <v>1005</v>
      </c>
      <c r="CS610" s="278"/>
    </row>
    <row r="611" spans="1:97" s="1" customFormat="1" ht="13.5" customHeight="1" x14ac:dyDescent="0.2">
      <c r="A611"/>
      <c r="B611"/>
      <c r="C611"/>
      <c r="D611"/>
      <c r="E611"/>
      <c r="F611"/>
      <c r="G611"/>
      <c r="H611"/>
      <c r="I611"/>
      <c r="J611"/>
      <c r="K611" s="3"/>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c r="AS611"/>
      <c r="AT611"/>
      <c r="AU611"/>
      <c r="AV611"/>
      <c r="AW611"/>
      <c r="AX611"/>
      <c r="AY611" s="55"/>
      <c r="BE611" s="179" t="s">
        <v>1006</v>
      </c>
      <c r="CS611" s="278"/>
    </row>
    <row r="612" spans="1:97" s="1" customFormat="1" ht="13.5" customHeight="1" x14ac:dyDescent="0.2">
      <c r="A612"/>
      <c r="B612"/>
      <c r="C612"/>
      <c r="D612"/>
      <c r="E612"/>
      <c r="F612"/>
      <c r="G612"/>
      <c r="H612"/>
      <c r="I612"/>
      <c r="J612"/>
      <c r="K612" s="3"/>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c r="AS612"/>
      <c r="AT612"/>
      <c r="AU612"/>
      <c r="AV612"/>
      <c r="AW612"/>
      <c r="AX612"/>
      <c r="AY612" s="55"/>
      <c r="BE612" s="176" t="s">
        <v>828</v>
      </c>
      <c r="CS612" s="278"/>
    </row>
    <row r="613" spans="1:97" s="1" customFormat="1" ht="13.5" customHeight="1" x14ac:dyDescent="0.2">
      <c r="A613"/>
      <c r="B613"/>
      <c r="C613"/>
      <c r="D613"/>
      <c r="E613"/>
      <c r="F613"/>
      <c r="G613"/>
      <c r="H613"/>
      <c r="I613"/>
      <c r="J613"/>
      <c r="K613" s="3"/>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c r="AS613"/>
      <c r="AT613"/>
      <c r="AU613"/>
      <c r="AV613"/>
      <c r="AW613"/>
      <c r="AX613"/>
      <c r="AY613" s="55"/>
      <c r="BE613" s="179" t="s">
        <v>1098</v>
      </c>
      <c r="CS613" s="278"/>
    </row>
    <row r="614" spans="1:97" s="1" customFormat="1" ht="13.5" customHeight="1" x14ac:dyDescent="0.2">
      <c r="A614"/>
      <c r="B614"/>
      <c r="C614"/>
      <c r="D614"/>
      <c r="E614"/>
      <c r="F614"/>
      <c r="G614"/>
      <c r="H614"/>
      <c r="I614"/>
      <c r="J614"/>
      <c r="K614" s="3"/>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s="55"/>
      <c r="BE614" s="179" t="s">
        <v>1099</v>
      </c>
      <c r="CS614" s="278"/>
    </row>
    <row r="615" spans="1:97" s="1" customFormat="1" ht="13.5" customHeight="1" x14ac:dyDescent="0.2">
      <c r="A615"/>
      <c r="B615"/>
      <c r="C615"/>
      <c r="D615"/>
      <c r="E615"/>
      <c r="F615"/>
      <c r="G615"/>
      <c r="H615"/>
      <c r="I615"/>
      <c r="J615"/>
      <c r="K615" s="3"/>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s="55"/>
      <c r="BE615" s="176" t="s">
        <v>1007</v>
      </c>
      <c r="CS615" s="278"/>
    </row>
    <row r="616" spans="1:97" s="1" customFormat="1" ht="13.5" customHeight="1" x14ac:dyDescent="0.2">
      <c r="A616"/>
      <c r="B616"/>
      <c r="C616"/>
      <c r="D616"/>
      <c r="E616"/>
      <c r="F616"/>
      <c r="G616"/>
      <c r="H616"/>
      <c r="I616"/>
      <c r="J616"/>
      <c r="K616" s="3"/>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c r="AS616"/>
      <c r="AT616"/>
      <c r="AU616"/>
      <c r="AV616"/>
      <c r="AW616"/>
      <c r="AX616"/>
      <c r="AY616" s="55"/>
      <c r="BE616" s="179" t="s">
        <v>1008</v>
      </c>
      <c r="CS616" s="278"/>
    </row>
    <row r="617" spans="1:97" s="1" customFormat="1" ht="13.5" customHeight="1" x14ac:dyDescent="0.2">
      <c r="A617"/>
      <c r="B617"/>
      <c r="C617"/>
      <c r="D617"/>
      <c r="E617"/>
      <c r="F617"/>
      <c r="G617"/>
      <c r="H617"/>
      <c r="I617"/>
      <c r="J617"/>
      <c r="K617" s="3"/>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c r="AS617"/>
      <c r="AT617"/>
      <c r="AU617"/>
      <c r="AV617"/>
      <c r="AW617"/>
      <c r="AX617"/>
      <c r="AY617" s="55"/>
      <c r="BE617" s="179" t="s">
        <v>1304</v>
      </c>
      <c r="CS617" s="278"/>
    </row>
    <row r="618" spans="1:97" s="1" customFormat="1" ht="13.5" customHeight="1" x14ac:dyDescent="0.2">
      <c r="A618"/>
      <c r="B618"/>
      <c r="C618"/>
      <c r="D618"/>
      <c r="E618"/>
      <c r="F618"/>
      <c r="G618"/>
      <c r="H618"/>
      <c r="I618"/>
      <c r="J618"/>
      <c r="K618" s="3"/>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c r="AS618"/>
      <c r="AT618"/>
      <c r="AU618"/>
      <c r="AV618"/>
      <c r="AW618"/>
      <c r="AX618"/>
      <c r="AY618" s="55"/>
      <c r="BE618" s="176" t="s">
        <v>1009</v>
      </c>
      <c r="CS618" s="278"/>
    </row>
    <row r="619" spans="1:97" s="1" customFormat="1" ht="13.5" customHeight="1" x14ac:dyDescent="0.2">
      <c r="A619"/>
      <c r="B619"/>
      <c r="C619"/>
      <c r="D619"/>
      <c r="E619"/>
      <c r="F619"/>
      <c r="G619"/>
      <c r="H619"/>
      <c r="I619"/>
      <c r="J619"/>
      <c r="K619" s="3"/>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c r="AS619"/>
      <c r="AT619"/>
      <c r="AU619"/>
      <c r="AV619"/>
      <c r="AW619"/>
      <c r="AX619"/>
      <c r="AY619" s="55"/>
      <c r="BE619" s="176" t="s">
        <v>712</v>
      </c>
      <c r="CS619" s="278"/>
    </row>
    <row r="620" spans="1:97" s="1" customFormat="1" ht="13.5" customHeight="1" x14ac:dyDescent="0.2">
      <c r="A620"/>
      <c r="B620"/>
      <c r="C620"/>
      <c r="D620"/>
      <c r="E620"/>
      <c r="F620"/>
      <c r="G620"/>
      <c r="H620"/>
      <c r="I620"/>
      <c r="J620"/>
      <c r="K620" s="3"/>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c r="AS620"/>
      <c r="AT620"/>
      <c r="AU620"/>
      <c r="AV620"/>
      <c r="AW620"/>
      <c r="AX620"/>
      <c r="AY620" s="55"/>
      <c r="BE620" s="176" t="s">
        <v>638</v>
      </c>
      <c r="CS620" s="278"/>
    </row>
    <row r="621" spans="1:97" s="1" customFormat="1" ht="13.5" customHeight="1" x14ac:dyDescent="0.2">
      <c r="A621"/>
      <c r="B621"/>
      <c r="C621"/>
      <c r="D621"/>
      <c r="E621"/>
      <c r="F621"/>
      <c r="G621"/>
      <c r="H621"/>
      <c r="I621"/>
      <c r="J621"/>
      <c r="K621" s="3"/>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c r="AS621"/>
      <c r="AT621"/>
      <c r="AU621"/>
      <c r="AV621"/>
      <c r="AW621"/>
      <c r="AX621"/>
      <c r="AY621" s="55"/>
      <c r="BE621" s="179" t="s">
        <v>640</v>
      </c>
      <c r="CS621" s="278"/>
    </row>
    <row r="622" spans="1:97" s="1" customFormat="1" ht="13.5" customHeight="1" x14ac:dyDescent="0.2">
      <c r="A622"/>
      <c r="B622"/>
      <c r="C622"/>
      <c r="D622"/>
      <c r="E622"/>
      <c r="F622"/>
      <c r="G622"/>
      <c r="H622"/>
      <c r="I622"/>
      <c r="J622"/>
      <c r="K622" s="3"/>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c r="AS622"/>
      <c r="AT622"/>
      <c r="AU622"/>
      <c r="AV622"/>
      <c r="AW622"/>
      <c r="AX622"/>
      <c r="AY622" s="55"/>
      <c r="BE622" s="179" t="s">
        <v>643</v>
      </c>
      <c r="CS622" s="278"/>
    </row>
    <row r="623" spans="1:97" s="1" customFormat="1" ht="13.5" customHeight="1" x14ac:dyDescent="0.2">
      <c r="A623"/>
      <c r="B623"/>
      <c r="C623"/>
      <c r="D623"/>
      <c r="E623"/>
      <c r="F623"/>
      <c r="G623"/>
      <c r="H623"/>
      <c r="I623"/>
      <c r="J623"/>
      <c r="K623" s="3"/>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c r="AS623"/>
      <c r="AT623"/>
      <c r="AU623"/>
      <c r="AV623"/>
      <c r="AW623"/>
      <c r="AX623"/>
      <c r="AY623" s="55"/>
      <c r="BE623" s="176" t="s">
        <v>709</v>
      </c>
      <c r="CS623" s="278"/>
    </row>
    <row r="624" spans="1:97" s="1" customFormat="1" ht="13.5" customHeight="1" x14ac:dyDescent="0.2">
      <c r="A624"/>
      <c r="B624"/>
      <c r="C624"/>
      <c r="D624"/>
      <c r="E624"/>
      <c r="F624"/>
      <c r="G624"/>
      <c r="H624"/>
      <c r="I624"/>
      <c r="J624"/>
      <c r="K624" s="3"/>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c r="AS624"/>
      <c r="AT624"/>
      <c r="AU624"/>
      <c r="AV624"/>
      <c r="AW624"/>
      <c r="AX624"/>
      <c r="AY624" s="55"/>
      <c r="BE624" s="179" t="s">
        <v>634</v>
      </c>
      <c r="CS624" s="278"/>
    </row>
    <row r="625" spans="1:97" s="1" customFormat="1" ht="13.5" customHeight="1" x14ac:dyDescent="0.2">
      <c r="A625"/>
      <c r="B625"/>
      <c r="C625"/>
      <c r="D625"/>
      <c r="E625"/>
      <c r="F625"/>
      <c r="G625"/>
      <c r="H625"/>
      <c r="I625"/>
      <c r="J625"/>
      <c r="K625" s="3"/>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c r="AS625"/>
      <c r="AT625"/>
      <c r="AU625"/>
      <c r="AV625"/>
      <c r="AW625"/>
      <c r="AX625"/>
      <c r="AY625" s="55"/>
      <c r="BE625" s="179" t="s">
        <v>639</v>
      </c>
      <c r="CS625" s="278"/>
    </row>
    <row r="626" spans="1:97" s="1" customFormat="1" ht="13.5" customHeight="1" x14ac:dyDescent="0.2">
      <c r="A626"/>
      <c r="B626"/>
      <c r="C626"/>
      <c r="D626"/>
      <c r="E626"/>
      <c r="F626"/>
      <c r="G626"/>
      <c r="H626"/>
      <c r="I626"/>
      <c r="J626"/>
      <c r="K626" s="3"/>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c r="AS626"/>
      <c r="AT626"/>
      <c r="AU626"/>
      <c r="AV626"/>
      <c r="AW626"/>
      <c r="AX626"/>
      <c r="AY626" s="55"/>
      <c r="BE626" s="176" t="s">
        <v>642</v>
      </c>
      <c r="CS626" s="278"/>
    </row>
    <row r="627" spans="1:97" s="1" customFormat="1" ht="13.5" customHeight="1" x14ac:dyDescent="0.2">
      <c r="A627"/>
      <c r="B627"/>
      <c r="C627"/>
      <c r="D627"/>
      <c r="E627"/>
      <c r="F627"/>
      <c r="G627"/>
      <c r="H627"/>
      <c r="I627"/>
      <c r="J627"/>
      <c r="K627" s="3"/>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c r="AS627"/>
      <c r="AT627"/>
      <c r="AU627"/>
      <c r="AV627"/>
      <c r="AW627"/>
      <c r="AX627"/>
      <c r="AY627" s="55"/>
      <c r="BE627" s="179" t="s">
        <v>720</v>
      </c>
      <c r="CS627" s="278"/>
    </row>
    <row r="628" spans="1:97" s="1" customFormat="1" ht="13.5" customHeight="1" x14ac:dyDescent="0.2">
      <c r="A628"/>
      <c r="B628"/>
      <c r="C628"/>
      <c r="D628"/>
      <c r="E628"/>
      <c r="F628"/>
      <c r="G628"/>
      <c r="H628"/>
      <c r="I628"/>
      <c r="J628"/>
      <c r="K628" s="3"/>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s="55"/>
      <c r="BE628" s="179" t="s">
        <v>650</v>
      </c>
      <c r="CS628" s="278"/>
    </row>
    <row r="629" spans="1:97" s="1" customFormat="1" ht="13.5" customHeight="1" x14ac:dyDescent="0.2">
      <c r="A629"/>
      <c r="B629"/>
      <c r="C629"/>
      <c r="D629"/>
      <c r="E629"/>
      <c r="F629"/>
      <c r="G629"/>
      <c r="H629"/>
      <c r="I629"/>
      <c r="J629"/>
      <c r="K629" s="3"/>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c r="AS629"/>
      <c r="AT629"/>
      <c r="AU629"/>
      <c r="AV629"/>
      <c r="AW629"/>
      <c r="AX629"/>
      <c r="AY629" s="55"/>
      <c r="BE629" s="176" t="s">
        <v>655</v>
      </c>
      <c r="CS629" s="278"/>
    </row>
    <row r="630" spans="1:97" s="1" customFormat="1" ht="13.5" customHeight="1" x14ac:dyDescent="0.2">
      <c r="A630"/>
      <c r="B630"/>
      <c r="C630"/>
      <c r="D630"/>
      <c r="E630"/>
      <c r="F630"/>
      <c r="G630"/>
      <c r="H630"/>
      <c r="I630"/>
      <c r="J630"/>
      <c r="K630" s="3"/>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c r="AS630"/>
      <c r="AT630"/>
      <c r="AU630"/>
      <c r="AV630"/>
      <c r="AW630"/>
      <c r="AX630"/>
      <c r="AY630" s="55"/>
      <c r="BE630" s="179" t="s">
        <v>675</v>
      </c>
      <c r="CS630" s="278"/>
    </row>
    <row r="631" spans="1:97" s="1" customFormat="1" ht="13.5" customHeight="1" x14ac:dyDescent="0.2">
      <c r="A631"/>
      <c r="B631"/>
      <c r="C631"/>
      <c r="D631"/>
      <c r="E631"/>
      <c r="F631"/>
      <c r="G631"/>
      <c r="H631"/>
      <c r="I631"/>
      <c r="J631"/>
      <c r="K631" s="3"/>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c r="AY631" s="55"/>
      <c r="BE631" s="179" t="s">
        <v>719</v>
      </c>
      <c r="CS631" s="278"/>
    </row>
    <row r="632" spans="1:97" s="1" customFormat="1" ht="13.5" customHeight="1" x14ac:dyDescent="0.2">
      <c r="A632"/>
      <c r="B632"/>
      <c r="C632"/>
      <c r="D632"/>
      <c r="E632"/>
      <c r="F632"/>
      <c r="G632"/>
      <c r="H632"/>
      <c r="I632"/>
      <c r="J632"/>
      <c r="K632" s="3"/>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c r="AY632" s="55"/>
      <c r="BE632" s="202" t="s">
        <v>649</v>
      </c>
      <c r="CS632" s="278"/>
    </row>
    <row r="633" spans="1:97" s="1" customFormat="1" ht="13.5" customHeight="1" x14ac:dyDescent="0.2">
      <c r="A633"/>
      <c r="B633"/>
      <c r="C633"/>
      <c r="D633"/>
      <c r="E633"/>
      <c r="F633"/>
      <c r="G633"/>
      <c r="H633"/>
      <c r="I633"/>
      <c r="J633"/>
      <c r="K633" s="3"/>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c r="AS633"/>
      <c r="AT633"/>
      <c r="AU633"/>
      <c r="AV633"/>
      <c r="AW633"/>
      <c r="AX633"/>
      <c r="AY633" s="55"/>
      <c r="BE633" s="176" t="s">
        <v>654</v>
      </c>
      <c r="CS633" s="278"/>
    </row>
    <row r="634" spans="1:97" s="1" customFormat="1" ht="13.5" customHeight="1" x14ac:dyDescent="0.2">
      <c r="A634"/>
      <c r="B634"/>
      <c r="C634"/>
      <c r="D634"/>
      <c r="E634"/>
      <c r="F634"/>
      <c r="G634"/>
      <c r="H634"/>
      <c r="I634"/>
      <c r="J634"/>
      <c r="K634" s="3"/>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c r="AY634" s="55"/>
      <c r="BE634" s="176" t="s">
        <v>671</v>
      </c>
      <c r="CS634" s="278"/>
    </row>
    <row r="635" spans="1:97" s="1" customFormat="1" ht="13.5" customHeight="1" x14ac:dyDescent="0.2">
      <c r="A635"/>
      <c r="B635"/>
      <c r="C635"/>
      <c r="D635"/>
      <c r="E635"/>
      <c r="F635"/>
      <c r="G635"/>
      <c r="H635"/>
      <c r="I635"/>
      <c r="J635"/>
      <c r="K635" s="3"/>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c r="AS635"/>
      <c r="AT635"/>
      <c r="AU635"/>
      <c r="AV635"/>
      <c r="AW635"/>
      <c r="AX635"/>
      <c r="AY635" s="55"/>
      <c r="BE635" s="176" t="s">
        <v>723</v>
      </c>
      <c r="CS635" s="278"/>
    </row>
    <row r="636" spans="1:97" s="1" customFormat="1" ht="13.5" customHeight="1" x14ac:dyDescent="0.2">
      <c r="A636"/>
      <c r="B636"/>
      <c r="C636"/>
      <c r="D636"/>
      <c r="E636"/>
      <c r="F636"/>
      <c r="G636"/>
      <c r="H636"/>
      <c r="I636"/>
      <c r="J636"/>
      <c r="K636" s="3"/>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c r="AS636"/>
      <c r="AT636"/>
      <c r="AU636"/>
      <c r="AV636"/>
      <c r="AW636"/>
      <c r="AX636"/>
      <c r="AY636" s="55"/>
      <c r="BE636" s="176" t="s">
        <v>691</v>
      </c>
      <c r="CS636" s="278"/>
    </row>
    <row r="637" spans="1:97" s="1" customFormat="1" ht="13.5" customHeight="1" x14ac:dyDescent="0.2">
      <c r="A637"/>
      <c r="B637"/>
      <c r="C637"/>
      <c r="D637"/>
      <c r="E637"/>
      <c r="F637"/>
      <c r="G637"/>
      <c r="H637"/>
      <c r="I637"/>
      <c r="J637"/>
      <c r="K637" s="3"/>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s="55"/>
      <c r="BE637" s="176" t="s">
        <v>693</v>
      </c>
      <c r="CS637" s="278"/>
    </row>
    <row r="638" spans="1:97" s="1" customFormat="1" ht="13.5" customHeight="1" x14ac:dyDescent="0.2">
      <c r="A638"/>
      <c r="B638"/>
      <c r="C638"/>
      <c r="D638"/>
      <c r="E638"/>
      <c r="F638"/>
      <c r="G638"/>
      <c r="H638"/>
      <c r="I638"/>
      <c r="J638"/>
      <c r="K638" s="3"/>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s="55"/>
      <c r="BE638" s="176" t="s">
        <v>697</v>
      </c>
      <c r="CS638" s="278"/>
    </row>
    <row r="639" spans="1:97" s="1" customFormat="1" ht="13.5" customHeight="1" x14ac:dyDescent="0.2">
      <c r="A639"/>
      <c r="B639"/>
      <c r="C639"/>
      <c r="D639"/>
      <c r="E639"/>
      <c r="F639"/>
      <c r="G639"/>
      <c r="H639"/>
      <c r="I639"/>
      <c r="J639"/>
      <c r="K639" s="3"/>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s="55"/>
      <c r="BE639" s="176" t="s">
        <v>722</v>
      </c>
      <c r="CS639" s="278"/>
    </row>
    <row r="640" spans="1:97" s="1" customFormat="1" ht="13.5" customHeight="1" x14ac:dyDescent="0.2">
      <c r="A640"/>
      <c r="B640"/>
      <c r="C640"/>
      <c r="D640"/>
      <c r="E640"/>
      <c r="F640"/>
      <c r="G640"/>
      <c r="H640"/>
      <c r="I640"/>
      <c r="J640"/>
      <c r="K640" s="3"/>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c r="AS640"/>
      <c r="AT640"/>
      <c r="AU640"/>
      <c r="AV640"/>
      <c r="AW640"/>
      <c r="AX640"/>
      <c r="AY640" s="55"/>
      <c r="BE640" s="176" t="s">
        <v>689</v>
      </c>
      <c r="CS640" s="278"/>
    </row>
    <row r="641" spans="1:97" s="1" customFormat="1" ht="13.5" customHeight="1" x14ac:dyDescent="0.2">
      <c r="A641"/>
      <c r="B641"/>
      <c r="C641"/>
      <c r="D641"/>
      <c r="E641"/>
      <c r="F641"/>
      <c r="G641"/>
      <c r="H641"/>
      <c r="I641"/>
      <c r="J641"/>
      <c r="K641" s="3"/>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c r="AS641"/>
      <c r="AT641"/>
      <c r="AU641"/>
      <c r="AV641"/>
      <c r="AW641"/>
      <c r="AX641"/>
      <c r="AY641" s="55"/>
      <c r="BE641" s="176" t="s">
        <v>692</v>
      </c>
      <c r="CS641" s="278"/>
    </row>
    <row r="642" spans="1:97" s="1" customFormat="1" ht="13.5" customHeight="1" x14ac:dyDescent="0.2">
      <c r="A642"/>
      <c r="B642"/>
      <c r="C642"/>
      <c r="D642"/>
      <c r="E642"/>
      <c r="F642"/>
      <c r="G642"/>
      <c r="H642"/>
      <c r="I642"/>
      <c r="J642"/>
      <c r="K642" s="3"/>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c r="AS642"/>
      <c r="AT642"/>
      <c r="AU642"/>
      <c r="AV642"/>
      <c r="AW642"/>
      <c r="AX642"/>
      <c r="AY642" s="55"/>
      <c r="BE642" s="176" t="s">
        <v>696</v>
      </c>
      <c r="CS642" s="278"/>
    </row>
    <row r="643" spans="1:97" s="1" customFormat="1" ht="13.5" customHeight="1" x14ac:dyDescent="0.2">
      <c r="A643"/>
      <c r="B643"/>
      <c r="C643"/>
      <c r="D643"/>
      <c r="E643"/>
      <c r="F643"/>
      <c r="G643"/>
      <c r="H643"/>
      <c r="I643"/>
      <c r="J643"/>
      <c r="K643" s="3"/>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c r="AS643"/>
      <c r="AT643"/>
      <c r="AU643"/>
      <c r="AV643"/>
      <c r="AW643"/>
      <c r="AX643"/>
      <c r="AY643" s="55"/>
      <c r="BE643" s="176" t="s">
        <v>726</v>
      </c>
      <c r="CS643" s="278"/>
    </row>
    <row r="644" spans="1:97" s="1" customFormat="1" ht="13.5" customHeight="1" x14ac:dyDescent="0.2">
      <c r="A644"/>
      <c r="B644"/>
      <c r="C644"/>
      <c r="D644"/>
      <c r="E644"/>
      <c r="F644"/>
      <c r="G644"/>
      <c r="H644"/>
      <c r="I644"/>
      <c r="J644"/>
      <c r="K644" s="3"/>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c r="AS644"/>
      <c r="AT644"/>
      <c r="AU644"/>
      <c r="AV644"/>
      <c r="AW644"/>
      <c r="AX644"/>
      <c r="AY644" s="55"/>
      <c r="BE644" s="176" t="s">
        <v>702</v>
      </c>
      <c r="CS644" s="278"/>
    </row>
    <row r="645" spans="1:97" s="1" customFormat="1" ht="13.5" customHeight="1" x14ac:dyDescent="0.2">
      <c r="A645"/>
      <c r="B645"/>
      <c r="C645"/>
      <c r="D645"/>
      <c r="E645"/>
      <c r="F645"/>
      <c r="G645"/>
      <c r="H645"/>
      <c r="I645"/>
      <c r="J645"/>
      <c r="K645" s="3"/>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s="55"/>
      <c r="BE645" s="176" t="s">
        <v>704</v>
      </c>
      <c r="CS645" s="278"/>
    </row>
    <row r="646" spans="1:97" s="1" customFormat="1" ht="13.5" customHeight="1" x14ac:dyDescent="0.2">
      <c r="A646"/>
      <c r="B646"/>
      <c r="C646"/>
      <c r="D646"/>
      <c r="E646"/>
      <c r="F646"/>
      <c r="G646"/>
      <c r="H646"/>
      <c r="I646"/>
      <c r="J646"/>
      <c r="K646" s="3"/>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c r="AS646"/>
      <c r="AT646"/>
      <c r="AU646"/>
      <c r="AV646"/>
      <c r="AW646"/>
      <c r="AX646"/>
      <c r="AY646" s="55"/>
      <c r="BE646" s="176" t="s">
        <v>706</v>
      </c>
      <c r="CS646" s="278"/>
    </row>
    <row r="647" spans="1:97" s="1" customFormat="1" ht="13.5" customHeight="1" x14ac:dyDescent="0.2">
      <c r="A647"/>
      <c r="B647"/>
      <c r="C647"/>
      <c r="D647"/>
      <c r="E647"/>
      <c r="F647"/>
      <c r="G647"/>
      <c r="H647"/>
      <c r="I647"/>
      <c r="J647"/>
      <c r="K647" s="3"/>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c r="AS647"/>
      <c r="AT647"/>
      <c r="AU647"/>
      <c r="AV647"/>
      <c r="AW647"/>
      <c r="AX647"/>
      <c r="AY647" s="55"/>
      <c r="BE647" s="176" t="s">
        <v>725</v>
      </c>
      <c r="CS647" s="278"/>
    </row>
    <row r="648" spans="1:97" s="1" customFormat="1" ht="13.5" customHeight="1" x14ac:dyDescent="0.2">
      <c r="A648"/>
      <c r="B648"/>
      <c r="C648"/>
      <c r="D648"/>
      <c r="E648"/>
      <c r="F648"/>
      <c r="G648"/>
      <c r="H648"/>
      <c r="I648"/>
      <c r="J648"/>
      <c r="K648" s="3"/>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c r="AS648"/>
      <c r="AT648"/>
      <c r="AU648"/>
      <c r="AV648"/>
      <c r="AW648"/>
      <c r="AX648"/>
      <c r="AY648" s="55"/>
      <c r="BE648" s="176" t="s">
        <v>700</v>
      </c>
      <c r="CS648" s="278"/>
    </row>
    <row r="649" spans="1:97" s="1" customFormat="1" ht="13.5" customHeight="1" x14ac:dyDescent="0.2">
      <c r="A649"/>
      <c r="B649"/>
      <c r="C649"/>
      <c r="D649"/>
      <c r="E649"/>
      <c r="F649"/>
      <c r="G649"/>
      <c r="H649"/>
      <c r="I649"/>
      <c r="J649"/>
      <c r="K649" s="3"/>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c r="AY649" s="55"/>
      <c r="BE649" s="176" t="s">
        <v>703</v>
      </c>
      <c r="CS649" s="278"/>
    </row>
    <row r="650" spans="1:97" s="1" customFormat="1" ht="13.5" customHeight="1" x14ac:dyDescent="0.2">
      <c r="A650"/>
      <c r="B650"/>
      <c r="C650"/>
      <c r="D650"/>
      <c r="E650"/>
      <c r="F650"/>
      <c r="G650"/>
      <c r="H650"/>
      <c r="I650"/>
      <c r="J650"/>
      <c r="K650" s="3"/>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c r="AY650" s="55"/>
      <c r="BE650" s="176" t="s">
        <v>705</v>
      </c>
      <c r="CS650" s="278"/>
    </row>
    <row r="651" spans="1:97" s="1" customFormat="1" ht="13.5" customHeight="1" x14ac:dyDescent="0.2">
      <c r="A651"/>
      <c r="B651"/>
      <c r="C651"/>
      <c r="D651"/>
      <c r="E651"/>
      <c r="F651"/>
      <c r="G651"/>
      <c r="H651"/>
      <c r="I651"/>
      <c r="J651"/>
      <c r="K651" s="3"/>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c r="AS651"/>
      <c r="AT651"/>
      <c r="AU651"/>
      <c r="AV651"/>
      <c r="AW651"/>
      <c r="AX651"/>
      <c r="AY651" s="55"/>
      <c r="BE651" s="176" t="s">
        <v>676</v>
      </c>
      <c r="CS651" s="278"/>
    </row>
    <row r="652" spans="1:97" s="1" customFormat="1" ht="13.5" customHeight="1" x14ac:dyDescent="0.2">
      <c r="A652"/>
      <c r="B652"/>
      <c r="C652"/>
      <c r="D652"/>
      <c r="E652"/>
      <c r="F652"/>
      <c r="G652"/>
      <c r="H652"/>
      <c r="I652"/>
      <c r="J652"/>
      <c r="K652" s="3"/>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c r="AY652" s="55"/>
      <c r="BE652" s="176" t="s">
        <v>672</v>
      </c>
      <c r="CS652" s="278"/>
    </row>
    <row r="653" spans="1:97" s="1" customFormat="1" ht="13.5" customHeight="1" x14ac:dyDescent="0.2">
      <c r="A653"/>
      <c r="B653"/>
      <c r="C653"/>
      <c r="D653"/>
      <c r="E653"/>
      <c r="F653"/>
      <c r="G653"/>
      <c r="H653"/>
      <c r="I653"/>
      <c r="J653"/>
      <c r="K653" s="3"/>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c r="AY653" s="55"/>
      <c r="BE653" s="176" t="s">
        <v>714</v>
      </c>
      <c r="CS653" s="278"/>
    </row>
    <row r="654" spans="1:97" s="1" customFormat="1" ht="13.5" customHeight="1" x14ac:dyDescent="0.2">
      <c r="A654"/>
      <c r="B654"/>
      <c r="C654"/>
      <c r="D654"/>
      <c r="E654"/>
      <c r="F654"/>
      <c r="G654"/>
      <c r="H654"/>
      <c r="I654"/>
      <c r="J654"/>
      <c r="K654" s="3"/>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s="55"/>
      <c r="BE654" s="176" t="s">
        <v>854</v>
      </c>
      <c r="CS654" s="278"/>
    </row>
    <row r="655" spans="1:97" s="1" customFormat="1" ht="13.5" customHeight="1" x14ac:dyDescent="0.2">
      <c r="A655"/>
      <c r="B655"/>
      <c r="C655"/>
      <c r="D655"/>
      <c r="E655"/>
      <c r="F655"/>
      <c r="G655"/>
      <c r="H655"/>
      <c r="I655"/>
      <c r="J655"/>
      <c r="K655" s="3"/>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s="55"/>
      <c r="BE655" s="176" t="s">
        <v>883</v>
      </c>
      <c r="CS655" s="278"/>
    </row>
    <row r="656" spans="1:97" s="1" customFormat="1" ht="13.5" customHeight="1" x14ac:dyDescent="0.2">
      <c r="A656"/>
      <c r="B656"/>
      <c r="C656"/>
      <c r="D656"/>
      <c r="E656"/>
      <c r="F656"/>
      <c r="G656"/>
      <c r="H656"/>
      <c r="I656"/>
      <c r="J656"/>
      <c r="K656" s="3"/>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c r="AY656" s="55"/>
      <c r="BE656" s="176" t="s">
        <v>909</v>
      </c>
      <c r="CS656" s="278"/>
    </row>
    <row r="657" spans="1:97" s="1" customFormat="1" ht="13.5" customHeight="1" x14ac:dyDescent="0.2">
      <c r="A657"/>
      <c r="B657"/>
      <c r="C657"/>
      <c r="D657"/>
      <c r="E657"/>
      <c r="F657"/>
      <c r="G657"/>
      <c r="H657"/>
      <c r="I657"/>
      <c r="J657"/>
      <c r="K657" s="3"/>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c r="AY657" s="55"/>
      <c r="BE657" s="176" t="s">
        <v>721</v>
      </c>
      <c r="CS657" s="278"/>
    </row>
    <row r="658" spans="1:97" s="1" customFormat="1" ht="13.5" customHeight="1" x14ac:dyDescent="0.2">
      <c r="A658"/>
      <c r="B658"/>
      <c r="C658"/>
      <c r="D658"/>
      <c r="E658"/>
      <c r="F658"/>
      <c r="G658"/>
      <c r="H658"/>
      <c r="I658"/>
      <c r="J658"/>
      <c r="K658" s="3"/>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c r="AY658" s="55"/>
      <c r="BE658" s="176" t="s">
        <v>1311</v>
      </c>
      <c r="CS658" s="278"/>
    </row>
    <row r="659" spans="1:97" s="1" customFormat="1" ht="13.5" customHeight="1" x14ac:dyDescent="0.2">
      <c r="A659"/>
      <c r="B659"/>
      <c r="C659"/>
      <c r="D659"/>
      <c r="E659"/>
      <c r="F659"/>
      <c r="G659"/>
      <c r="H659"/>
      <c r="I659"/>
      <c r="J659"/>
      <c r="K659" s="3"/>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c r="AY659" s="55"/>
      <c r="BE659" s="176" t="s">
        <v>1329</v>
      </c>
      <c r="CS659" s="278"/>
    </row>
    <row r="660" spans="1:97" s="1" customFormat="1" ht="13.5" customHeight="1" x14ac:dyDescent="0.2">
      <c r="A660"/>
      <c r="B660"/>
      <c r="C660"/>
      <c r="D660"/>
      <c r="E660"/>
      <c r="F660"/>
      <c r="G660"/>
      <c r="H660"/>
      <c r="I660"/>
      <c r="J660"/>
      <c r="K660" s="3"/>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c r="AY660" s="55"/>
      <c r="BE660" s="176" t="s">
        <v>1030</v>
      </c>
      <c r="CS660" s="278"/>
    </row>
    <row r="661" spans="1:97" s="1" customFormat="1" ht="13.5" customHeight="1" x14ac:dyDescent="0.2">
      <c r="A661"/>
      <c r="B661"/>
      <c r="C661"/>
      <c r="D661"/>
      <c r="E661"/>
      <c r="F661"/>
      <c r="G661"/>
      <c r="H661"/>
      <c r="I661"/>
      <c r="J661"/>
      <c r="K661" s="3"/>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c r="AY661" s="55"/>
      <c r="BE661" s="176" t="s">
        <v>677</v>
      </c>
      <c r="CS661" s="278"/>
    </row>
    <row r="662" spans="1:97" s="1" customFormat="1" ht="13.5" customHeight="1" x14ac:dyDescent="0.2">
      <c r="A662"/>
      <c r="B662"/>
      <c r="C662"/>
      <c r="D662"/>
      <c r="E662"/>
      <c r="F662"/>
      <c r="G662"/>
      <c r="H662"/>
      <c r="I662"/>
      <c r="J662"/>
      <c r="K662" s="3"/>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c r="AY662" s="55"/>
      <c r="BE662" s="176" t="s">
        <v>673</v>
      </c>
      <c r="CS662" s="278"/>
    </row>
    <row r="663" spans="1:97" s="1" customFormat="1" ht="13.5" customHeight="1" x14ac:dyDescent="0.2">
      <c r="A663"/>
      <c r="B663"/>
      <c r="C663"/>
      <c r="D663"/>
      <c r="E663"/>
      <c r="F663"/>
      <c r="G663"/>
      <c r="H663"/>
      <c r="I663"/>
      <c r="J663"/>
      <c r="K663" s="3"/>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c r="AY663" s="55"/>
      <c r="BE663" s="176" t="s">
        <v>678</v>
      </c>
      <c r="CS663" s="278"/>
    </row>
    <row r="664" spans="1:97" s="1" customFormat="1" ht="13.5" customHeight="1" x14ac:dyDescent="0.2">
      <c r="A664"/>
      <c r="B664"/>
      <c r="C664"/>
      <c r="D664"/>
      <c r="E664"/>
      <c r="F664"/>
      <c r="G664"/>
      <c r="H664"/>
      <c r="I664"/>
      <c r="J664"/>
      <c r="K664" s="3"/>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c r="AY664" s="55"/>
      <c r="BE664" s="176" t="s">
        <v>674</v>
      </c>
      <c r="CS664" s="278"/>
    </row>
    <row r="665" spans="1:97" s="1" customFormat="1" ht="13.5" customHeight="1" x14ac:dyDescent="0.2">
      <c r="A665"/>
      <c r="B665"/>
      <c r="C665"/>
      <c r="D665"/>
      <c r="E665"/>
      <c r="F665"/>
      <c r="G665"/>
      <c r="H665"/>
      <c r="I665"/>
      <c r="J665"/>
      <c r="K665" s="3"/>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c r="AY665" s="55"/>
      <c r="BE665" s="176" t="s">
        <v>1029</v>
      </c>
      <c r="CS665" s="278"/>
    </row>
    <row r="666" spans="1:97" s="1" customFormat="1" ht="13.5" customHeight="1" x14ac:dyDescent="0.2">
      <c r="A666"/>
      <c r="B666"/>
      <c r="C666"/>
      <c r="D666"/>
      <c r="E666"/>
      <c r="F666"/>
      <c r="G666"/>
      <c r="H666"/>
      <c r="I666"/>
      <c r="J666"/>
      <c r="K666" s="3"/>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s="55"/>
      <c r="BE666" s="176" t="s">
        <v>836</v>
      </c>
      <c r="CS666" s="278"/>
    </row>
    <row r="667" spans="1:97" s="1" customFormat="1" ht="13.5" customHeight="1" x14ac:dyDescent="0.2">
      <c r="A667"/>
      <c r="B667"/>
      <c r="C667"/>
      <c r="D667"/>
      <c r="E667"/>
      <c r="F667"/>
      <c r="G667"/>
      <c r="H667"/>
      <c r="I667"/>
      <c r="J667"/>
      <c r="K667" s="3"/>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s="55"/>
      <c r="BE667" s="176" t="s">
        <v>1190</v>
      </c>
      <c r="CS667" s="278"/>
    </row>
    <row r="668" spans="1:97" s="1" customFormat="1" ht="13.5" customHeight="1" x14ac:dyDescent="0.2">
      <c r="A668"/>
      <c r="B668"/>
      <c r="C668"/>
      <c r="D668"/>
      <c r="E668"/>
      <c r="F668"/>
      <c r="G668"/>
      <c r="H668"/>
      <c r="I668"/>
      <c r="J668"/>
      <c r="K668" s="3"/>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s="55"/>
      <c r="BE668" s="176" t="s">
        <v>852</v>
      </c>
      <c r="CS668" s="278"/>
    </row>
    <row r="669" spans="1:97" s="1" customFormat="1" ht="13.5" customHeight="1" x14ac:dyDescent="0.2">
      <c r="A669"/>
      <c r="B669"/>
      <c r="C669"/>
      <c r="D669"/>
      <c r="E669"/>
      <c r="F669"/>
      <c r="G669"/>
      <c r="H669"/>
      <c r="I669"/>
      <c r="J669"/>
      <c r="K669" s="3"/>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c r="AY669" s="55"/>
      <c r="BE669" s="176" t="s">
        <v>881</v>
      </c>
      <c r="CS669" s="278"/>
    </row>
    <row r="670" spans="1:97" s="1" customFormat="1" ht="13.5" customHeight="1" x14ac:dyDescent="0.2">
      <c r="A670"/>
      <c r="B670"/>
      <c r="C670"/>
      <c r="D670"/>
      <c r="E670"/>
      <c r="F670"/>
      <c r="G670"/>
      <c r="H670"/>
      <c r="I670"/>
      <c r="J670"/>
      <c r="K670" s="3"/>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c r="AS670"/>
      <c r="AT670"/>
      <c r="AU670"/>
      <c r="AV670"/>
      <c r="AW670"/>
      <c r="AX670"/>
      <c r="AY670" s="55"/>
      <c r="BE670" s="176" t="s">
        <v>907</v>
      </c>
      <c r="CS670" s="278"/>
    </row>
    <row r="671" spans="1:97" s="1" customFormat="1" ht="13.5" customHeight="1" x14ac:dyDescent="0.2">
      <c r="A671"/>
      <c r="B671"/>
      <c r="C671"/>
      <c r="D671"/>
      <c r="E671"/>
      <c r="F671"/>
      <c r="G671"/>
      <c r="H671"/>
      <c r="I671"/>
      <c r="J671"/>
      <c r="K671" s="3"/>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c r="AS671"/>
      <c r="AT671"/>
      <c r="AU671"/>
      <c r="AV671"/>
      <c r="AW671"/>
      <c r="AX671"/>
      <c r="AY671" s="55"/>
      <c r="BE671" s="176" t="s">
        <v>1189</v>
      </c>
      <c r="CS671" s="278"/>
    </row>
    <row r="672" spans="1:97" s="1" customFormat="1" ht="13.5" customHeight="1" x14ac:dyDescent="0.2">
      <c r="A672"/>
      <c r="B672"/>
      <c r="C672"/>
      <c r="D672"/>
      <c r="E672"/>
      <c r="F672"/>
      <c r="G672"/>
      <c r="H672"/>
      <c r="I672"/>
      <c r="J672"/>
      <c r="K672" s="3"/>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c r="AS672"/>
      <c r="AT672"/>
      <c r="AU672"/>
      <c r="AV672"/>
      <c r="AW672"/>
      <c r="AX672"/>
      <c r="AY672" s="55"/>
      <c r="BE672" s="176" t="s">
        <v>851</v>
      </c>
      <c r="CS672" s="278"/>
    </row>
    <row r="673" spans="1:97" s="1" customFormat="1" ht="13.5" customHeight="1" x14ac:dyDescent="0.2">
      <c r="A673"/>
      <c r="B673"/>
      <c r="C673"/>
      <c r="D673"/>
      <c r="E673"/>
      <c r="F673"/>
      <c r="G673"/>
      <c r="H673"/>
      <c r="I673"/>
      <c r="J673"/>
      <c r="K673" s="3"/>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c r="AS673"/>
      <c r="AT673"/>
      <c r="AU673"/>
      <c r="AV673"/>
      <c r="AW673"/>
      <c r="AX673"/>
      <c r="AY673" s="55"/>
      <c r="BE673" s="176" t="s">
        <v>880</v>
      </c>
      <c r="CS673" s="278"/>
    </row>
    <row r="674" spans="1:97" s="1" customFormat="1" ht="13.5" customHeight="1" x14ac:dyDescent="0.2">
      <c r="A674"/>
      <c r="B674"/>
      <c r="C674"/>
      <c r="D674"/>
      <c r="E674"/>
      <c r="F674"/>
      <c r="G674"/>
      <c r="H674"/>
      <c r="I674"/>
      <c r="J674"/>
      <c r="K674" s="3"/>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c r="AS674"/>
      <c r="AT674"/>
      <c r="AU674"/>
      <c r="AV674"/>
      <c r="AW674"/>
      <c r="AX674"/>
      <c r="AY674" s="55"/>
      <c r="BE674" s="176" t="s">
        <v>906</v>
      </c>
      <c r="CS674" s="278"/>
    </row>
    <row r="675" spans="1:97" s="1" customFormat="1" ht="13.5" customHeight="1" x14ac:dyDescent="0.2">
      <c r="A675"/>
      <c r="B675"/>
      <c r="C675"/>
      <c r="D675"/>
      <c r="E675"/>
      <c r="F675"/>
      <c r="G675"/>
      <c r="H675"/>
      <c r="I675"/>
      <c r="J675"/>
      <c r="K675" s="3"/>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c r="AS675"/>
      <c r="AT675"/>
      <c r="AU675"/>
      <c r="AV675"/>
      <c r="AW675"/>
      <c r="AX675"/>
      <c r="AY675" s="55"/>
      <c r="BE675" s="176" t="s">
        <v>396</v>
      </c>
      <c r="CS675" s="278"/>
    </row>
    <row r="676" spans="1:97" s="1" customFormat="1" ht="13.5" customHeight="1" x14ac:dyDescent="0.2">
      <c r="A676"/>
      <c r="B676"/>
      <c r="C676"/>
      <c r="D676"/>
      <c r="E676"/>
      <c r="F676"/>
      <c r="G676"/>
      <c r="H676"/>
      <c r="I676"/>
      <c r="J676"/>
      <c r="K676" s="3"/>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c r="AS676"/>
      <c r="AT676"/>
      <c r="AU676"/>
      <c r="AV676"/>
      <c r="AW676"/>
      <c r="AX676"/>
      <c r="AY676" s="55"/>
      <c r="BE676" s="176" t="s">
        <v>918</v>
      </c>
      <c r="CS676" s="278"/>
    </row>
    <row r="677" spans="1:97" s="1" customFormat="1" ht="13.5" customHeight="1" x14ac:dyDescent="0.2">
      <c r="A677"/>
      <c r="B677"/>
      <c r="C677"/>
      <c r="D677"/>
      <c r="E677"/>
      <c r="F677"/>
      <c r="G677"/>
      <c r="H677"/>
      <c r="I677"/>
      <c r="J677"/>
      <c r="K677" s="3"/>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c r="AS677"/>
      <c r="AT677"/>
      <c r="AU677"/>
      <c r="AV677"/>
      <c r="AW677"/>
      <c r="AX677"/>
      <c r="AY677" s="55"/>
      <c r="BE677" s="176" t="s">
        <v>962</v>
      </c>
      <c r="CS677" s="278"/>
    </row>
    <row r="678" spans="1:97" s="1" customFormat="1" ht="13.5" customHeight="1" x14ac:dyDescent="0.2">
      <c r="A678"/>
      <c r="B678"/>
      <c r="C678"/>
      <c r="D678"/>
      <c r="E678"/>
      <c r="F678"/>
      <c r="G678"/>
      <c r="H678"/>
      <c r="I678"/>
      <c r="J678"/>
      <c r="K678" s="3"/>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c r="AS678"/>
      <c r="AT678"/>
      <c r="AU678"/>
      <c r="AV678"/>
      <c r="AW678"/>
      <c r="AX678"/>
      <c r="AY678" s="55"/>
      <c r="BE678" s="176" t="s">
        <v>1026</v>
      </c>
      <c r="CS678" s="278"/>
    </row>
    <row r="679" spans="1:97" s="1" customFormat="1" ht="13.5" customHeight="1" x14ac:dyDescent="0.2">
      <c r="A679"/>
      <c r="B679"/>
      <c r="C679"/>
      <c r="D679"/>
      <c r="E679"/>
      <c r="F679"/>
      <c r="G679"/>
      <c r="H679"/>
      <c r="I679"/>
      <c r="J679"/>
      <c r="K679" s="3"/>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c r="AS679"/>
      <c r="AT679"/>
      <c r="AU679"/>
      <c r="AV679"/>
      <c r="AW679"/>
      <c r="AX679"/>
      <c r="AY679" s="55"/>
      <c r="BE679" s="176" t="s">
        <v>397</v>
      </c>
      <c r="CS679" s="278"/>
    </row>
    <row r="680" spans="1:97" s="1" customFormat="1" ht="13.5" customHeight="1" x14ac:dyDescent="0.2">
      <c r="A680"/>
      <c r="B680"/>
      <c r="C680"/>
      <c r="D680"/>
      <c r="E680"/>
      <c r="F680"/>
      <c r="G680"/>
      <c r="H680"/>
      <c r="I680"/>
      <c r="J680"/>
      <c r="K680" s="3"/>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s="55"/>
      <c r="BE680" s="176" t="s">
        <v>917</v>
      </c>
      <c r="CS680" s="278"/>
    </row>
    <row r="681" spans="1:97" s="1" customFormat="1" ht="13.5" customHeight="1" x14ac:dyDescent="0.2">
      <c r="A681"/>
      <c r="B681"/>
      <c r="C681"/>
      <c r="D681"/>
      <c r="E681"/>
      <c r="F681"/>
      <c r="G681"/>
      <c r="H681"/>
      <c r="I681"/>
      <c r="J681"/>
      <c r="K681" s="3"/>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c r="AS681"/>
      <c r="AT681"/>
      <c r="AU681"/>
      <c r="AV681"/>
      <c r="AW681"/>
      <c r="AX681"/>
      <c r="AY681" s="55"/>
      <c r="BE681" s="176" t="s">
        <v>961</v>
      </c>
      <c r="CS681" s="278"/>
    </row>
    <row r="682" spans="1:97" s="1" customFormat="1" ht="13.5" customHeight="1" x14ac:dyDescent="0.2">
      <c r="A682"/>
      <c r="B682"/>
      <c r="C682"/>
      <c r="D682"/>
      <c r="E682"/>
      <c r="F682"/>
      <c r="G682"/>
      <c r="H682"/>
      <c r="I682"/>
      <c r="J682"/>
      <c r="K682" s="3"/>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c r="AS682"/>
      <c r="AT682"/>
      <c r="AU682"/>
      <c r="AV682"/>
      <c r="AW682"/>
      <c r="AX682"/>
      <c r="AY682" s="55"/>
      <c r="BE682" s="176" t="s">
        <v>1024</v>
      </c>
      <c r="CS682" s="278"/>
    </row>
    <row r="683" spans="1:97" s="1" customFormat="1" ht="13.5" customHeight="1" x14ac:dyDescent="0.2">
      <c r="A683"/>
      <c r="B683"/>
      <c r="C683"/>
      <c r="D683"/>
      <c r="E683"/>
      <c r="F683"/>
      <c r="G683"/>
      <c r="H683"/>
      <c r="I683"/>
      <c r="J683"/>
      <c r="K683" s="3"/>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c r="AS683"/>
      <c r="AT683"/>
      <c r="AU683"/>
      <c r="AV683"/>
      <c r="AW683"/>
      <c r="AX683"/>
      <c r="AY683" s="55"/>
      <c r="BE683" s="176" t="s">
        <v>1260</v>
      </c>
      <c r="CS683" s="278"/>
    </row>
    <row r="684" spans="1:97" s="1" customFormat="1" ht="13.5" customHeight="1" x14ac:dyDescent="0.2">
      <c r="A684"/>
      <c r="B684"/>
      <c r="C684"/>
      <c r="D684"/>
      <c r="E684"/>
      <c r="F684"/>
      <c r="G684"/>
      <c r="H684"/>
      <c r="I684"/>
      <c r="J684"/>
      <c r="K684" s="3"/>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c r="AS684"/>
      <c r="AT684"/>
      <c r="AU684"/>
      <c r="AV684"/>
      <c r="AW684"/>
      <c r="AX684"/>
      <c r="AY684" s="55"/>
      <c r="BE684" s="176" t="s">
        <v>1066</v>
      </c>
      <c r="CS684" s="278"/>
    </row>
    <row r="685" spans="1:97" s="1" customFormat="1" ht="13.5" customHeight="1" x14ac:dyDescent="0.2">
      <c r="A685"/>
      <c r="B685"/>
      <c r="C685"/>
      <c r="D685"/>
      <c r="E685"/>
      <c r="F685"/>
      <c r="G685"/>
      <c r="H685"/>
      <c r="I685"/>
      <c r="J685"/>
      <c r="K685" s="3"/>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c r="AY685" s="55"/>
      <c r="BE685" s="176" t="s">
        <v>1082</v>
      </c>
      <c r="CS685" s="278"/>
    </row>
    <row r="686" spans="1:97" s="1" customFormat="1" ht="13.5" customHeight="1" x14ac:dyDescent="0.2">
      <c r="A686"/>
      <c r="B686"/>
      <c r="C686"/>
      <c r="D686"/>
      <c r="E686"/>
      <c r="F686"/>
      <c r="G686"/>
      <c r="H686"/>
      <c r="I686"/>
      <c r="J686"/>
      <c r="K686" s="3"/>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c r="AY686" s="55"/>
      <c r="BE686" s="176" t="s">
        <v>1107</v>
      </c>
      <c r="CS686" s="278"/>
    </row>
    <row r="687" spans="1:97" s="1" customFormat="1" ht="13.5" customHeight="1" x14ac:dyDescent="0.2">
      <c r="A687"/>
      <c r="B687"/>
      <c r="C687"/>
      <c r="D687"/>
      <c r="E687"/>
      <c r="F687"/>
      <c r="G687"/>
      <c r="H687"/>
      <c r="I687"/>
      <c r="J687"/>
      <c r="K687" s="3"/>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c r="AY687" s="55"/>
      <c r="BE687" s="176" t="s">
        <v>1259</v>
      </c>
      <c r="CS687" s="278"/>
    </row>
    <row r="688" spans="1:97" s="1" customFormat="1" ht="13.5" customHeight="1" x14ac:dyDescent="0.2">
      <c r="A688"/>
      <c r="B688"/>
      <c r="C688"/>
      <c r="D688"/>
      <c r="E688"/>
      <c r="F688"/>
      <c r="G688"/>
      <c r="H688"/>
      <c r="I688"/>
      <c r="J688"/>
      <c r="K688" s="3"/>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c r="AS688"/>
      <c r="AT688"/>
      <c r="AU688"/>
      <c r="AV688"/>
      <c r="AW688"/>
      <c r="AX688"/>
      <c r="AY688" s="55"/>
      <c r="BE688" s="176" t="s">
        <v>1065</v>
      </c>
      <c r="CS688" s="278"/>
    </row>
    <row r="689" spans="1:97" s="1" customFormat="1" ht="13.5" customHeight="1" x14ac:dyDescent="0.2">
      <c r="A689"/>
      <c r="B689"/>
      <c r="C689"/>
      <c r="D689"/>
      <c r="E689"/>
      <c r="F689"/>
      <c r="G689"/>
      <c r="H689"/>
      <c r="I689"/>
      <c r="J689"/>
      <c r="K689" s="3"/>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c r="AS689"/>
      <c r="AT689"/>
      <c r="AU689"/>
      <c r="AV689"/>
      <c r="AW689"/>
      <c r="AX689"/>
      <c r="AY689" s="55"/>
      <c r="BE689" s="176" t="s">
        <v>1081</v>
      </c>
      <c r="CS689" s="278"/>
    </row>
    <row r="690" spans="1:97" s="1" customFormat="1" ht="13.5" customHeight="1" x14ac:dyDescent="0.2">
      <c r="A690"/>
      <c r="B690"/>
      <c r="C690"/>
      <c r="D690"/>
      <c r="E690"/>
      <c r="F690"/>
      <c r="G690"/>
      <c r="H690"/>
      <c r="I690"/>
      <c r="J690"/>
      <c r="K690" s="3"/>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c r="AS690"/>
      <c r="AT690"/>
      <c r="AU690"/>
      <c r="AV690"/>
      <c r="AW690"/>
      <c r="AX690"/>
      <c r="AY690" s="55"/>
      <c r="BE690" s="176" t="s">
        <v>1106</v>
      </c>
      <c r="CS690" s="278"/>
    </row>
    <row r="691" spans="1:97" s="1" customFormat="1" ht="13.5" customHeight="1" x14ac:dyDescent="0.2">
      <c r="A691"/>
      <c r="B691"/>
      <c r="C691"/>
      <c r="D691"/>
      <c r="E691"/>
      <c r="F691"/>
      <c r="G691"/>
      <c r="H691"/>
      <c r="I691"/>
      <c r="J691"/>
      <c r="K691" s="3"/>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c r="AS691"/>
      <c r="AT691"/>
      <c r="AU691"/>
      <c r="AV691"/>
      <c r="AW691"/>
      <c r="AX691"/>
      <c r="AY691" s="55"/>
      <c r="BE691" s="176" t="s">
        <v>1280</v>
      </c>
      <c r="CS691" s="278"/>
    </row>
    <row r="692" spans="1:97" s="1" customFormat="1" ht="13.5" customHeight="1" x14ac:dyDescent="0.2">
      <c r="A692"/>
      <c r="B692"/>
      <c r="C692"/>
      <c r="D692"/>
      <c r="E692"/>
      <c r="F692"/>
      <c r="G692"/>
      <c r="H692"/>
      <c r="I692"/>
      <c r="J692"/>
      <c r="K692" s="3"/>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c r="AS692"/>
      <c r="AT692"/>
      <c r="AU692"/>
      <c r="AV692"/>
      <c r="AW692"/>
      <c r="AX692"/>
      <c r="AY692" s="55"/>
      <c r="BE692" s="176" t="s">
        <v>1130</v>
      </c>
      <c r="CS692" s="278"/>
    </row>
    <row r="693" spans="1:97" s="1" customFormat="1" ht="13.5" customHeight="1" x14ac:dyDescent="0.2">
      <c r="A693"/>
      <c r="B693"/>
      <c r="C693"/>
      <c r="D693"/>
      <c r="E693"/>
      <c r="F693"/>
      <c r="G693"/>
      <c r="H693"/>
      <c r="I693"/>
      <c r="J693"/>
      <c r="K693" s="3"/>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c r="AS693"/>
      <c r="AT693"/>
      <c r="AU693"/>
      <c r="AV693"/>
      <c r="AW693"/>
      <c r="AX693"/>
      <c r="AY693" s="55"/>
      <c r="BE693" s="176" t="s">
        <v>1150</v>
      </c>
      <c r="CS693" s="278"/>
    </row>
    <row r="694" spans="1:97" s="1" customFormat="1" ht="13.5" customHeight="1" x14ac:dyDescent="0.2">
      <c r="A694"/>
      <c r="B694"/>
      <c r="C694"/>
      <c r="D694"/>
      <c r="E694"/>
      <c r="F694"/>
      <c r="G694"/>
      <c r="H694"/>
      <c r="I694"/>
      <c r="J694"/>
      <c r="K694" s="3"/>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c r="AS694"/>
      <c r="AT694"/>
      <c r="AU694"/>
      <c r="AV694"/>
      <c r="AW694"/>
      <c r="AX694"/>
      <c r="AY694" s="55"/>
      <c r="BE694" s="176" t="s">
        <v>1170</v>
      </c>
      <c r="CS694" s="278"/>
    </row>
    <row r="695" spans="1:97" s="1" customFormat="1" ht="13.5" customHeight="1" x14ac:dyDescent="0.2">
      <c r="A695"/>
      <c r="B695"/>
      <c r="C695"/>
      <c r="D695"/>
      <c r="E695"/>
      <c r="F695"/>
      <c r="G695"/>
      <c r="H695"/>
      <c r="I695"/>
      <c r="J695"/>
      <c r="K695" s="3"/>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c r="AS695"/>
      <c r="AT695"/>
      <c r="AU695"/>
      <c r="AV695"/>
      <c r="AW695"/>
      <c r="AX695"/>
      <c r="AY695" s="55"/>
      <c r="BE695" s="176" t="s">
        <v>1279</v>
      </c>
      <c r="CS695" s="278"/>
    </row>
    <row r="696" spans="1:97" s="1" customFormat="1" ht="13.5" customHeight="1" x14ac:dyDescent="0.2">
      <c r="A696"/>
      <c r="B696"/>
      <c r="C696"/>
      <c r="D696"/>
      <c r="E696"/>
      <c r="F696"/>
      <c r="G696"/>
      <c r="H696"/>
      <c r="I696"/>
      <c r="J696"/>
      <c r="K696" s="3"/>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c r="AS696"/>
      <c r="AT696"/>
      <c r="AU696"/>
      <c r="AV696"/>
      <c r="AW696"/>
      <c r="AX696"/>
      <c r="AY696" s="55"/>
      <c r="BE696" s="176" t="s">
        <v>1129</v>
      </c>
      <c r="CS696" s="278"/>
    </row>
    <row r="697" spans="1:97" s="1" customFormat="1" ht="13.5" customHeight="1" x14ac:dyDescent="0.2">
      <c r="A697"/>
      <c r="B697"/>
      <c r="C697"/>
      <c r="D697"/>
      <c r="E697"/>
      <c r="F697"/>
      <c r="G697"/>
      <c r="H697"/>
      <c r="I697"/>
      <c r="J697"/>
      <c r="K697" s="3"/>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c r="AS697"/>
      <c r="AT697"/>
      <c r="AU697"/>
      <c r="AV697"/>
      <c r="AW697"/>
      <c r="AX697"/>
      <c r="AY697" s="55"/>
      <c r="BE697" s="176" t="s">
        <v>1149</v>
      </c>
      <c r="CS697" s="278"/>
    </row>
    <row r="698" spans="1:97" s="1" customFormat="1" ht="13.5" customHeight="1" x14ac:dyDescent="0.2">
      <c r="A698"/>
      <c r="B698"/>
      <c r="C698"/>
      <c r="D698"/>
      <c r="E698"/>
      <c r="F698"/>
      <c r="G698"/>
      <c r="H698"/>
      <c r="I698"/>
      <c r="J698"/>
      <c r="K698" s="3"/>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c r="AS698"/>
      <c r="AT698"/>
      <c r="AU698"/>
      <c r="AV698"/>
      <c r="AW698"/>
      <c r="AX698"/>
      <c r="AY698" s="55"/>
      <c r="BE698" s="176" t="s">
        <v>1169</v>
      </c>
      <c r="CS698" s="278"/>
    </row>
    <row r="699" spans="1:97" s="1" customFormat="1" ht="13.5" customHeight="1" x14ac:dyDescent="0.2">
      <c r="A699"/>
      <c r="B699"/>
      <c r="C699"/>
      <c r="D699"/>
      <c r="E699"/>
      <c r="F699"/>
      <c r="G699"/>
      <c r="H699"/>
      <c r="I699"/>
      <c r="J699"/>
      <c r="K699" s="3"/>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c r="AS699"/>
      <c r="AT699"/>
      <c r="AU699"/>
      <c r="AV699"/>
      <c r="AW699"/>
      <c r="AX699"/>
      <c r="AY699" s="55"/>
      <c r="BE699" s="176" t="s">
        <v>1027</v>
      </c>
      <c r="CS699" s="278"/>
    </row>
    <row r="700" spans="1:97" s="1" customFormat="1" ht="13.5" customHeight="1" x14ac:dyDescent="0.2">
      <c r="A700"/>
      <c r="B700"/>
      <c r="C700"/>
      <c r="D700"/>
      <c r="E700"/>
      <c r="F700"/>
      <c r="G700"/>
      <c r="H700"/>
      <c r="I700"/>
      <c r="J700"/>
      <c r="K700" s="3"/>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c r="AS700"/>
      <c r="AT700"/>
      <c r="AU700"/>
      <c r="AV700"/>
      <c r="AW700"/>
      <c r="AX700"/>
      <c r="AY700" s="55"/>
      <c r="BE700" s="176" t="s">
        <v>1025</v>
      </c>
      <c r="CS700" s="278"/>
    </row>
    <row r="701" spans="1:97" s="1" customFormat="1" ht="13.5" customHeight="1" x14ac:dyDescent="0.2">
      <c r="A701"/>
      <c r="B701"/>
      <c r="C701"/>
      <c r="D701"/>
      <c r="E701"/>
      <c r="F701"/>
      <c r="G701"/>
      <c r="H701"/>
      <c r="I701"/>
      <c r="J701"/>
      <c r="K701" s="3"/>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c r="AS701"/>
      <c r="AT701"/>
      <c r="AU701"/>
      <c r="AV701"/>
      <c r="AW701"/>
      <c r="AX701"/>
      <c r="AY701" s="55"/>
      <c r="BE701" s="176" t="s">
        <v>1191</v>
      </c>
      <c r="CS701" s="278"/>
    </row>
    <row r="702" spans="1:97" s="1" customFormat="1" ht="13.5" customHeight="1" x14ac:dyDescent="0.2">
      <c r="A702"/>
      <c r="B702"/>
      <c r="C702"/>
      <c r="D702"/>
      <c r="E702"/>
      <c r="F702"/>
      <c r="G702"/>
      <c r="H702"/>
      <c r="I702"/>
      <c r="J702"/>
      <c r="K702" s="3"/>
      <c r="L702"/>
      <c r="M702"/>
      <c r="N702"/>
      <c r="O702"/>
      <c r="P702"/>
      <c r="Q702"/>
      <c r="R702"/>
      <c r="S702"/>
      <c r="T702"/>
      <c r="U702"/>
      <c r="V702"/>
      <c r="W702"/>
      <c r="X702"/>
      <c r="Y702"/>
      <c r="Z702"/>
      <c r="AA702"/>
      <c r="AB702"/>
      <c r="AC702"/>
      <c r="AD702"/>
      <c r="AE702"/>
      <c r="AF702"/>
      <c r="AG702"/>
      <c r="AH702"/>
      <c r="AI702"/>
      <c r="AJ702"/>
      <c r="AK702"/>
      <c r="AL702"/>
      <c r="AM702"/>
      <c r="AN702"/>
      <c r="AO702"/>
      <c r="AP702"/>
      <c r="AQ702"/>
      <c r="AR702"/>
      <c r="AS702"/>
      <c r="AT702"/>
      <c r="AU702"/>
      <c r="AV702"/>
      <c r="AW702"/>
      <c r="AX702"/>
      <c r="AY702" s="55"/>
      <c r="BE702" s="176" t="s">
        <v>853</v>
      </c>
      <c r="CS702" s="278"/>
    </row>
    <row r="703" spans="1:97" s="1" customFormat="1" ht="13.5" customHeight="1" x14ac:dyDescent="0.2">
      <c r="A703"/>
      <c r="B703"/>
      <c r="C703"/>
      <c r="D703"/>
      <c r="E703"/>
      <c r="F703"/>
      <c r="G703"/>
      <c r="H703"/>
      <c r="I703"/>
      <c r="J703"/>
      <c r="K703" s="3"/>
      <c r="L703"/>
      <c r="M703"/>
      <c r="N703"/>
      <c r="O703"/>
      <c r="P703"/>
      <c r="Q703"/>
      <c r="R703"/>
      <c r="S703"/>
      <c r="T703"/>
      <c r="U703"/>
      <c r="V703"/>
      <c r="W703"/>
      <c r="X703"/>
      <c r="Y703"/>
      <c r="Z703"/>
      <c r="AA703"/>
      <c r="AB703"/>
      <c r="AC703"/>
      <c r="AD703"/>
      <c r="AE703"/>
      <c r="AF703"/>
      <c r="AG703"/>
      <c r="AH703"/>
      <c r="AI703"/>
      <c r="AJ703"/>
      <c r="AK703"/>
      <c r="AL703"/>
      <c r="AM703"/>
      <c r="AN703"/>
      <c r="AO703"/>
      <c r="AP703"/>
      <c r="AQ703"/>
      <c r="AR703"/>
      <c r="AS703"/>
      <c r="AT703"/>
      <c r="AU703"/>
      <c r="AV703"/>
      <c r="AW703"/>
      <c r="AX703"/>
      <c r="AY703" s="55"/>
      <c r="BE703" s="176" t="s">
        <v>882</v>
      </c>
      <c r="CS703" s="278"/>
    </row>
    <row r="704" spans="1:97" s="1" customFormat="1" ht="13.5" customHeight="1" x14ac:dyDescent="0.2">
      <c r="A704"/>
      <c r="B704"/>
      <c r="C704"/>
      <c r="D704"/>
      <c r="E704"/>
      <c r="F704"/>
      <c r="G704"/>
      <c r="H704"/>
      <c r="I704"/>
      <c r="J704"/>
      <c r="K704" s="3"/>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s="55"/>
      <c r="BE704" s="176" t="s">
        <v>908</v>
      </c>
      <c r="CS704" s="278"/>
    </row>
    <row r="705" spans="1:97" s="1" customFormat="1" ht="13.5" customHeight="1" x14ac:dyDescent="0.2">
      <c r="A705"/>
      <c r="B705"/>
      <c r="C705"/>
      <c r="D705"/>
      <c r="E705"/>
      <c r="F705"/>
      <c r="G705"/>
      <c r="H705"/>
      <c r="I705"/>
      <c r="J705"/>
      <c r="K705" s="3"/>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c r="AY705" s="55"/>
      <c r="BE705" s="176" t="s">
        <v>398</v>
      </c>
      <c r="CS705" s="278"/>
    </row>
    <row r="706" spans="1:97" s="1" customFormat="1" ht="13.5" customHeight="1" x14ac:dyDescent="0.2">
      <c r="A706"/>
      <c r="B706"/>
      <c r="C706"/>
      <c r="D706"/>
      <c r="E706"/>
      <c r="F706"/>
      <c r="G706"/>
      <c r="H706"/>
      <c r="I706"/>
      <c r="J706"/>
      <c r="K706" s="3"/>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s="55"/>
      <c r="BE706" s="176" t="s">
        <v>1310</v>
      </c>
      <c r="CS706" s="278"/>
    </row>
    <row r="707" spans="1:97" s="1" customFormat="1" ht="13.5" customHeight="1" x14ac:dyDescent="0.2">
      <c r="A707"/>
      <c r="B707"/>
      <c r="C707"/>
      <c r="D707"/>
      <c r="E707"/>
      <c r="F707"/>
      <c r="G707"/>
      <c r="H707"/>
      <c r="I707"/>
      <c r="J707"/>
      <c r="K707" s="3"/>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c r="AY707" s="55"/>
      <c r="BE707" s="176" t="s">
        <v>1328</v>
      </c>
      <c r="CS707" s="278"/>
    </row>
    <row r="708" spans="1:97" s="1" customFormat="1" ht="13.5" customHeight="1" x14ac:dyDescent="0.2">
      <c r="A708"/>
      <c r="B708"/>
      <c r="C708"/>
      <c r="D708"/>
      <c r="E708"/>
      <c r="F708"/>
      <c r="G708"/>
      <c r="H708"/>
      <c r="I708"/>
      <c r="J708"/>
      <c r="K708" s="3"/>
      <c r="L708"/>
      <c r="M708"/>
      <c r="N708"/>
      <c r="O708"/>
      <c r="P708"/>
      <c r="Q708"/>
      <c r="R708"/>
      <c r="S708"/>
      <c r="T708"/>
      <c r="U708"/>
      <c r="V708"/>
      <c r="W708"/>
      <c r="X708"/>
      <c r="Y708"/>
      <c r="Z708"/>
      <c r="AA708"/>
      <c r="AB708"/>
      <c r="AC708"/>
      <c r="AD708"/>
      <c r="AE708"/>
      <c r="AF708"/>
      <c r="AG708"/>
      <c r="AH708"/>
      <c r="AI708"/>
      <c r="AJ708"/>
      <c r="AK708"/>
      <c r="AL708"/>
      <c r="AM708"/>
      <c r="AN708"/>
      <c r="AO708"/>
      <c r="AP708"/>
      <c r="AQ708"/>
      <c r="AR708"/>
      <c r="AS708"/>
      <c r="AT708"/>
      <c r="AU708"/>
      <c r="AV708"/>
      <c r="AW708"/>
      <c r="AX708"/>
      <c r="AY708" s="55"/>
      <c r="BE708" s="176" t="s">
        <v>1028</v>
      </c>
      <c r="CS708" s="278"/>
    </row>
    <row r="709" spans="1:97" s="1" customFormat="1" ht="13.5" customHeight="1" x14ac:dyDescent="0.2">
      <c r="A709"/>
      <c r="B709"/>
      <c r="C709"/>
      <c r="D709"/>
      <c r="E709"/>
      <c r="F709"/>
      <c r="G709"/>
      <c r="H709"/>
      <c r="I709"/>
      <c r="J709"/>
      <c r="K709" s="3"/>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s="55"/>
      <c r="BE709" s="176" t="s">
        <v>665</v>
      </c>
      <c r="CS709" s="278"/>
    </row>
    <row r="710" spans="1:97" s="1" customFormat="1" ht="13.5" customHeight="1" x14ac:dyDescent="0.2">
      <c r="A710"/>
      <c r="B710"/>
      <c r="C710"/>
      <c r="D710"/>
      <c r="E710"/>
      <c r="F710"/>
      <c r="G710"/>
      <c r="H710"/>
      <c r="I710"/>
      <c r="J710"/>
      <c r="K710" s="3"/>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s="55"/>
      <c r="BE710" s="176" t="s">
        <v>663</v>
      </c>
      <c r="CS710" s="278"/>
    </row>
    <row r="711" spans="1:97" s="1" customFormat="1" ht="13.5" customHeight="1" x14ac:dyDescent="0.2">
      <c r="A711"/>
      <c r="B711"/>
      <c r="C711"/>
      <c r="D711"/>
      <c r="E711"/>
      <c r="F711"/>
      <c r="G711"/>
      <c r="H711"/>
      <c r="I711"/>
      <c r="J711"/>
      <c r="K711" s="3"/>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s="55"/>
      <c r="BE711" s="176" t="s">
        <v>666</v>
      </c>
      <c r="CS711" s="278"/>
    </row>
    <row r="712" spans="1:97" s="1" customFormat="1" ht="13.5" customHeight="1" x14ac:dyDescent="0.2">
      <c r="A712"/>
      <c r="B712"/>
      <c r="C712"/>
      <c r="D712"/>
      <c r="E712"/>
      <c r="F712"/>
      <c r="G712"/>
      <c r="H712"/>
      <c r="I712"/>
      <c r="J712"/>
      <c r="K712" s="3"/>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s="55"/>
      <c r="BE712" s="176" t="s">
        <v>664</v>
      </c>
      <c r="CS712" s="278"/>
    </row>
    <row r="713" spans="1:97" s="1" customFormat="1" ht="13.5" customHeight="1" x14ac:dyDescent="0.2">
      <c r="A713"/>
      <c r="B713"/>
      <c r="C713"/>
      <c r="D713"/>
      <c r="E713"/>
      <c r="F713"/>
      <c r="G713"/>
      <c r="H713"/>
      <c r="I713"/>
      <c r="J713"/>
      <c r="K713" s="3"/>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c r="AV713"/>
      <c r="AW713"/>
      <c r="AX713"/>
      <c r="AY713" s="55"/>
      <c r="BE713" s="176" t="s">
        <v>938</v>
      </c>
      <c r="CS713" s="278"/>
    </row>
    <row r="714" spans="1:97" s="1" customFormat="1" ht="13.5" customHeight="1" x14ac:dyDescent="0.2">
      <c r="A714"/>
      <c r="B714"/>
      <c r="C714"/>
      <c r="D714"/>
      <c r="E714"/>
      <c r="F714"/>
      <c r="G714"/>
      <c r="H714"/>
      <c r="I714"/>
      <c r="J714"/>
      <c r="K714" s="3"/>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c r="AY714" s="55"/>
      <c r="BE714" s="176" t="s">
        <v>1035</v>
      </c>
      <c r="CS714" s="278"/>
    </row>
    <row r="715" spans="1:97" s="1" customFormat="1" ht="13.5" customHeight="1" x14ac:dyDescent="0.2">
      <c r="A715"/>
      <c r="B715"/>
      <c r="C715"/>
      <c r="D715"/>
      <c r="E715"/>
      <c r="F715"/>
      <c r="G715"/>
      <c r="H715"/>
      <c r="I715"/>
      <c r="J715"/>
      <c r="K715" s="3"/>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s="55"/>
      <c r="BE715" s="176" t="s">
        <v>937</v>
      </c>
      <c r="CS715" s="278"/>
    </row>
    <row r="716" spans="1:97" s="1" customFormat="1" ht="13.5" customHeight="1" x14ac:dyDescent="0.2">
      <c r="A716"/>
      <c r="B716"/>
      <c r="C716"/>
      <c r="D716"/>
      <c r="E716"/>
      <c r="F716"/>
      <c r="G716"/>
      <c r="H716"/>
      <c r="I716"/>
      <c r="J716"/>
      <c r="K716" s="3"/>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s="55"/>
      <c r="BE716" s="176" t="s">
        <v>1032</v>
      </c>
      <c r="CS716" s="278"/>
    </row>
    <row r="717" spans="1:97" s="1" customFormat="1" ht="13.5" customHeight="1" x14ac:dyDescent="0.2">
      <c r="A717"/>
      <c r="B717"/>
      <c r="C717"/>
      <c r="D717"/>
      <c r="E717"/>
      <c r="F717"/>
      <c r="G717"/>
      <c r="H717"/>
      <c r="I717"/>
      <c r="J717"/>
      <c r="K717" s="3"/>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c r="AY717" s="55"/>
      <c r="BE717" s="176" t="s">
        <v>1110</v>
      </c>
      <c r="CS717" s="278"/>
    </row>
    <row r="718" spans="1:97" s="1" customFormat="1" ht="13.5" customHeight="1" x14ac:dyDescent="0.2">
      <c r="A718"/>
      <c r="B718"/>
      <c r="C718"/>
      <c r="D718"/>
      <c r="E718"/>
      <c r="F718"/>
      <c r="G718"/>
      <c r="H718"/>
      <c r="I718"/>
      <c r="J718"/>
      <c r="K718" s="3"/>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s="55"/>
      <c r="BE718" s="176" t="s">
        <v>1109</v>
      </c>
      <c r="CS718" s="278"/>
    </row>
    <row r="719" spans="1:97" s="1" customFormat="1" ht="13.5" customHeight="1" x14ac:dyDescent="0.2">
      <c r="A719"/>
      <c r="B719"/>
      <c r="C719"/>
      <c r="D719"/>
      <c r="E719"/>
      <c r="F719"/>
      <c r="G719"/>
      <c r="H719"/>
      <c r="I719"/>
      <c r="J719"/>
      <c r="K719" s="3"/>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c r="AY719" s="55"/>
      <c r="BE719" s="176" t="s">
        <v>1173</v>
      </c>
      <c r="CS719" s="278"/>
    </row>
    <row r="720" spans="1:97" s="1" customFormat="1" ht="13.5" customHeight="1" x14ac:dyDescent="0.2">
      <c r="A720"/>
      <c r="B720"/>
      <c r="C720"/>
      <c r="D720"/>
      <c r="E720"/>
      <c r="F720"/>
      <c r="G720"/>
      <c r="H720"/>
      <c r="I720"/>
      <c r="J720"/>
      <c r="K720" s="3"/>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s="55"/>
      <c r="BE720" s="176" t="s">
        <v>1172</v>
      </c>
      <c r="CS720" s="278"/>
    </row>
    <row r="721" spans="1:97" s="1" customFormat="1" ht="13.5" customHeight="1" x14ac:dyDescent="0.2">
      <c r="A721"/>
      <c r="B721"/>
      <c r="C721"/>
      <c r="D721"/>
      <c r="E721"/>
      <c r="F721"/>
      <c r="G721"/>
      <c r="H721"/>
      <c r="I721"/>
      <c r="J721"/>
      <c r="K721" s="3"/>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c r="AY721" s="55"/>
      <c r="BE721" s="176" t="s">
        <v>1036</v>
      </c>
      <c r="CS721" s="278"/>
    </row>
    <row r="722" spans="1:97" s="1" customFormat="1" ht="13.5" customHeight="1" x14ac:dyDescent="0.2">
      <c r="A722"/>
      <c r="B722"/>
      <c r="C722"/>
      <c r="D722"/>
      <c r="E722"/>
      <c r="F722"/>
      <c r="G722"/>
      <c r="H722"/>
      <c r="I722"/>
      <c r="J722"/>
      <c r="K722" s="3"/>
      <c r="L722"/>
      <c r="M722"/>
      <c r="N722"/>
      <c r="O722"/>
      <c r="P722"/>
      <c r="Q722"/>
      <c r="R722"/>
      <c r="S722"/>
      <c r="T722"/>
      <c r="U722"/>
      <c r="V722"/>
      <c r="W722"/>
      <c r="X722"/>
      <c r="Y722"/>
      <c r="Z722"/>
      <c r="AA722"/>
      <c r="AB722"/>
      <c r="AC722"/>
      <c r="AD722"/>
      <c r="AE722"/>
      <c r="AF722"/>
      <c r="AG722"/>
      <c r="AH722"/>
      <c r="AI722"/>
      <c r="AJ722"/>
      <c r="AK722"/>
      <c r="AL722"/>
      <c r="AM722"/>
      <c r="AN722"/>
      <c r="AO722"/>
      <c r="AP722"/>
      <c r="AQ722"/>
      <c r="AR722"/>
      <c r="AS722"/>
      <c r="AT722"/>
      <c r="AU722"/>
      <c r="AV722"/>
      <c r="AW722"/>
      <c r="AX722"/>
      <c r="AY722" s="55"/>
      <c r="BE722" s="176" t="s">
        <v>829</v>
      </c>
      <c r="CS722" s="278"/>
    </row>
    <row r="723" spans="1:97" s="1" customFormat="1" ht="13.5" customHeight="1" x14ac:dyDescent="0.2">
      <c r="A723"/>
      <c r="B723"/>
      <c r="C723"/>
      <c r="D723"/>
      <c r="E723"/>
      <c r="F723"/>
      <c r="G723"/>
      <c r="H723"/>
      <c r="I723"/>
      <c r="J723"/>
      <c r="K723" s="3"/>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c r="AY723" s="55"/>
      <c r="BE723" s="176" t="s">
        <v>1324</v>
      </c>
      <c r="CS723" s="278"/>
    </row>
    <row r="724" spans="1:97" s="1" customFormat="1" ht="13.5" customHeight="1" x14ac:dyDescent="0.2">
      <c r="A724"/>
      <c r="B724"/>
      <c r="C724"/>
      <c r="D724"/>
      <c r="E724"/>
      <c r="F724"/>
      <c r="G724"/>
      <c r="H724"/>
      <c r="I724"/>
      <c r="J724"/>
      <c r="K724" s="3"/>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s="55"/>
      <c r="BE724" s="176" t="s">
        <v>1038</v>
      </c>
      <c r="CS724" s="278"/>
    </row>
    <row r="725" spans="1:97" s="1" customFormat="1" ht="13.5" customHeight="1" x14ac:dyDescent="0.2">
      <c r="A725"/>
      <c r="B725"/>
      <c r="C725"/>
      <c r="D725"/>
      <c r="E725"/>
      <c r="F725"/>
      <c r="G725"/>
      <c r="H725"/>
      <c r="I725"/>
      <c r="J725"/>
      <c r="K725" s="3"/>
      <c r="L725"/>
      <c r="M725"/>
      <c r="N725"/>
      <c r="O725"/>
      <c r="P725"/>
      <c r="Q725"/>
      <c r="R725"/>
      <c r="S725"/>
      <c r="T725"/>
      <c r="U725"/>
      <c r="V725"/>
      <c r="W725"/>
      <c r="X725"/>
      <c r="Y725"/>
      <c r="Z725"/>
      <c r="AA725"/>
      <c r="AB725"/>
      <c r="AC725"/>
      <c r="AD725"/>
      <c r="AE725"/>
      <c r="AF725"/>
      <c r="AG725"/>
      <c r="AH725"/>
      <c r="AI725"/>
      <c r="AJ725"/>
      <c r="AK725"/>
      <c r="AL725"/>
      <c r="AM725"/>
      <c r="AN725"/>
      <c r="AO725"/>
      <c r="AP725"/>
      <c r="AQ725"/>
      <c r="AR725"/>
      <c r="AS725"/>
      <c r="AT725"/>
      <c r="AU725"/>
      <c r="AV725"/>
      <c r="AW725"/>
      <c r="AX725"/>
      <c r="AY725" s="55"/>
      <c r="BE725" s="176" t="s">
        <v>669</v>
      </c>
      <c r="CS725" s="278"/>
    </row>
    <row r="726" spans="1:97" s="1" customFormat="1" ht="13.5" customHeight="1" x14ac:dyDescent="0.2">
      <c r="A726"/>
      <c r="B726"/>
      <c r="C726"/>
      <c r="D726"/>
      <c r="E726"/>
      <c r="F726"/>
      <c r="G726"/>
      <c r="H726"/>
      <c r="I726"/>
      <c r="J726"/>
      <c r="K726" s="3"/>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s="55"/>
      <c r="BE726" s="176" t="s">
        <v>667</v>
      </c>
      <c r="CS726" s="278"/>
    </row>
    <row r="727" spans="1:97" s="1" customFormat="1" ht="13.5" customHeight="1" x14ac:dyDescent="0.2">
      <c r="A727"/>
      <c r="B727"/>
      <c r="C727"/>
      <c r="D727"/>
      <c r="E727"/>
      <c r="F727"/>
      <c r="G727"/>
      <c r="H727"/>
      <c r="I727"/>
      <c r="J727"/>
      <c r="K727" s="3"/>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c r="AY727" s="55"/>
      <c r="BE727" s="176" t="s">
        <v>670</v>
      </c>
      <c r="CS727" s="278"/>
    </row>
    <row r="728" spans="1:97" s="1" customFormat="1" ht="13.5" customHeight="1" x14ac:dyDescent="0.2">
      <c r="A728"/>
      <c r="B728"/>
      <c r="C728"/>
      <c r="D728"/>
      <c r="E728"/>
      <c r="F728"/>
      <c r="G728"/>
      <c r="H728"/>
      <c r="I728"/>
      <c r="J728"/>
      <c r="K728" s="3"/>
      <c r="L728"/>
      <c r="M728"/>
      <c r="N728"/>
      <c r="O728"/>
      <c r="P728"/>
      <c r="Q728"/>
      <c r="R728"/>
      <c r="S728"/>
      <c r="T728"/>
      <c r="U728"/>
      <c r="V728"/>
      <c r="W728"/>
      <c r="X728"/>
      <c r="Y728"/>
      <c r="Z728"/>
      <c r="AA728"/>
      <c r="AB728"/>
      <c r="AC728"/>
      <c r="AD728"/>
      <c r="AE728"/>
      <c r="AF728"/>
      <c r="AG728"/>
      <c r="AH728"/>
      <c r="AI728"/>
      <c r="AJ728"/>
      <c r="AK728"/>
      <c r="AL728"/>
      <c r="AM728"/>
      <c r="AN728"/>
      <c r="AO728"/>
      <c r="AP728"/>
      <c r="AQ728"/>
      <c r="AR728"/>
      <c r="AS728"/>
      <c r="AT728"/>
      <c r="AU728"/>
      <c r="AV728"/>
      <c r="AW728"/>
      <c r="AX728"/>
      <c r="AY728" s="55"/>
      <c r="BE728" s="176" t="s">
        <v>668</v>
      </c>
      <c r="CS728" s="278"/>
    </row>
    <row r="729" spans="1:97" s="1" customFormat="1" ht="13.5" customHeight="1" x14ac:dyDescent="0.2">
      <c r="A729"/>
      <c r="B729"/>
      <c r="C729"/>
      <c r="D729"/>
      <c r="E729"/>
      <c r="F729"/>
      <c r="G729"/>
      <c r="H729"/>
      <c r="I729"/>
      <c r="J729"/>
      <c r="K729" s="3"/>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c r="AY729" s="55"/>
      <c r="BE729" t="s">
        <v>1037</v>
      </c>
      <c r="CS729" s="278"/>
    </row>
    <row r="730" spans="1:97" s="1" customFormat="1" ht="13.5" customHeight="1" x14ac:dyDescent="0.2">
      <c r="A730"/>
      <c r="B730"/>
      <c r="C730"/>
      <c r="D730"/>
      <c r="E730"/>
      <c r="F730"/>
      <c r="G730"/>
      <c r="H730"/>
      <c r="I730"/>
      <c r="J730"/>
      <c r="K730" s="3"/>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s="55"/>
      <c r="BE730" t="s">
        <v>1034</v>
      </c>
      <c r="CS730" s="278"/>
    </row>
    <row r="731" spans="1:97" s="1" customFormat="1" ht="13.5" customHeight="1" x14ac:dyDescent="0.2">
      <c r="A731"/>
      <c r="B731"/>
      <c r="C731"/>
      <c r="D731"/>
      <c r="E731"/>
      <c r="F731"/>
      <c r="G731"/>
      <c r="H731"/>
      <c r="I731"/>
      <c r="J731"/>
      <c r="K731" s="3"/>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c r="AY731" s="55"/>
      <c r="BE731" t="s">
        <v>653</v>
      </c>
      <c r="CS731" s="278"/>
    </row>
    <row r="732" spans="1:97" s="1" customFormat="1" ht="13.5" customHeight="1" x14ac:dyDescent="0.2">
      <c r="A732"/>
      <c r="B732"/>
      <c r="C732"/>
      <c r="D732"/>
      <c r="E732"/>
      <c r="F732"/>
      <c r="G732"/>
      <c r="H732"/>
      <c r="I732"/>
      <c r="J732"/>
      <c r="K732" s="3"/>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c r="AY732" s="55"/>
      <c r="BE732" t="s">
        <v>683</v>
      </c>
      <c r="CS732" s="278"/>
    </row>
    <row r="733" spans="1:97" s="1" customFormat="1" ht="13.5" customHeight="1" x14ac:dyDescent="0.2">
      <c r="A733"/>
      <c r="B733"/>
      <c r="C733"/>
      <c r="D733"/>
      <c r="E733"/>
      <c r="F733"/>
      <c r="G733"/>
      <c r="H733"/>
      <c r="I733"/>
      <c r="J733"/>
      <c r="K733" s="3"/>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c r="AY733" s="55"/>
      <c r="BE733" t="s">
        <v>651</v>
      </c>
      <c r="CS733" s="278"/>
    </row>
    <row r="734" spans="1:97" s="1" customFormat="1" ht="13.5" customHeight="1" x14ac:dyDescent="0.2">
      <c r="A734"/>
      <c r="B734"/>
      <c r="C734"/>
      <c r="D734"/>
      <c r="E734"/>
      <c r="F734"/>
      <c r="G734"/>
      <c r="H734"/>
      <c r="I734"/>
      <c r="J734"/>
      <c r="K734" s="3"/>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s="55"/>
      <c r="BE734" t="s">
        <v>679</v>
      </c>
      <c r="CS734" s="278"/>
    </row>
    <row r="735" spans="1:97" s="1" customFormat="1" ht="13.5" customHeight="1" x14ac:dyDescent="0.2">
      <c r="A735"/>
      <c r="B735"/>
      <c r="C735"/>
      <c r="D735"/>
      <c r="E735"/>
      <c r="F735"/>
      <c r="G735"/>
      <c r="H735"/>
      <c r="I735"/>
      <c r="J735"/>
      <c r="K735" s="3"/>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s="55"/>
      <c r="BE735" t="s">
        <v>695</v>
      </c>
      <c r="CS735" s="278"/>
    </row>
    <row r="736" spans="1:97" s="1" customFormat="1" ht="13.5" customHeight="1" x14ac:dyDescent="0.2">
      <c r="A736"/>
      <c r="B736"/>
      <c r="C736"/>
      <c r="D736"/>
      <c r="E736"/>
      <c r="F736"/>
      <c r="G736"/>
      <c r="H736"/>
      <c r="I736"/>
      <c r="J736"/>
      <c r="K736" s="3"/>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c r="AY736" s="55"/>
      <c r="BE736" t="s">
        <v>694</v>
      </c>
      <c r="CS736" s="278"/>
    </row>
    <row r="737" spans="1:97" s="1" customFormat="1" ht="13.5" customHeight="1" x14ac:dyDescent="0.2">
      <c r="A737"/>
      <c r="B737"/>
      <c r="C737"/>
      <c r="D737"/>
      <c r="E737"/>
      <c r="F737"/>
      <c r="G737"/>
      <c r="H737"/>
      <c r="I737"/>
      <c r="J737"/>
      <c r="K737" s="3"/>
      <c r="L737"/>
      <c r="M737"/>
      <c r="N737"/>
      <c r="O737"/>
      <c r="P737"/>
      <c r="Q737"/>
      <c r="R737"/>
      <c r="S737"/>
      <c r="T737"/>
      <c r="U737"/>
      <c r="V737"/>
      <c r="W737"/>
      <c r="X737"/>
      <c r="Y737"/>
      <c r="Z737"/>
      <c r="AA737"/>
      <c r="AB737"/>
      <c r="AC737"/>
      <c r="AD737"/>
      <c r="AE737"/>
      <c r="AF737"/>
      <c r="AG737"/>
      <c r="AH737"/>
      <c r="AI737"/>
      <c r="AJ737"/>
      <c r="AK737"/>
      <c r="AL737"/>
      <c r="AM737"/>
      <c r="AN737"/>
      <c r="AO737"/>
      <c r="AP737"/>
      <c r="AQ737"/>
      <c r="AR737"/>
      <c r="AS737"/>
      <c r="AT737"/>
      <c r="AU737"/>
      <c r="AV737"/>
      <c r="AW737"/>
      <c r="AX737"/>
      <c r="AY737" s="55"/>
      <c r="BE737" t="s">
        <v>708</v>
      </c>
      <c r="CS737" s="278"/>
    </row>
    <row r="738" spans="1:97" s="1" customFormat="1" ht="13.5" customHeight="1" x14ac:dyDescent="0.2">
      <c r="A738"/>
      <c r="B738"/>
      <c r="C738"/>
      <c r="D738"/>
      <c r="E738"/>
      <c r="F738"/>
      <c r="G738"/>
      <c r="H738"/>
      <c r="I738"/>
      <c r="J738"/>
      <c r="K738" s="3"/>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s="55"/>
      <c r="BE738" t="s">
        <v>707</v>
      </c>
      <c r="CS738" s="278"/>
    </row>
    <row r="739" spans="1:97" s="1" customFormat="1" ht="13.5" customHeight="1" x14ac:dyDescent="0.2">
      <c r="A739"/>
      <c r="B739"/>
      <c r="C739"/>
      <c r="D739"/>
      <c r="E739"/>
      <c r="F739"/>
      <c r="G739"/>
      <c r="H739"/>
      <c r="I739"/>
      <c r="J739"/>
      <c r="K739" s="3"/>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s="55"/>
      <c r="BE739" t="s">
        <v>684</v>
      </c>
      <c r="CS739" s="278"/>
    </row>
    <row r="740" spans="1:97" s="1" customFormat="1" ht="13.5" customHeight="1" x14ac:dyDescent="0.2">
      <c r="A740"/>
      <c r="B740"/>
      <c r="C740"/>
      <c r="D740"/>
      <c r="E740"/>
      <c r="F740"/>
      <c r="G740"/>
      <c r="H740"/>
      <c r="I740"/>
      <c r="J740"/>
      <c r="K740" s="3"/>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s="55"/>
      <c r="BE740" t="s">
        <v>680</v>
      </c>
      <c r="CS740" s="278"/>
    </row>
    <row r="741" spans="1:97" s="1" customFormat="1" ht="13.5" customHeight="1" x14ac:dyDescent="0.2">
      <c r="A741"/>
      <c r="B741"/>
      <c r="C741"/>
      <c r="D741"/>
      <c r="E741"/>
      <c r="F741"/>
      <c r="G741"/>
      <c r="H741"/>
      <c r="I741"/>
      <c r="J741"/>
      <c r="K741" s="3"/>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s="55"/>
      <c r="BE741" t="s">
        <v>1325</v>
      </c>
      <c r="CS741" s="278"/>
    </row>
    <row r="742" spans="1:97" s="1" customFormat="1" ht="13.5" customHeight="1" x14ac:dyDescent="0.2">
      <c r="A742"/>
      <c r="B742"/>
      <c r="C742"/>
      <c r="D742"/>
      <c r="E742"/>
      <c r="F742"/>
      <c r="G742"/>
      <c r="H742"/>
      <c r="I742"/>
      <c r="J742"/>
      <c r="K742" s="3"/>
      <c r="L742"/>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c r="AY742" s="55"/>
      <c r="BE742" t="s">
        <v>1040</v>
      </c>
      <c r="CS742" s="278"/>
    </row>
    <row r="743" spans="1:97" s="1" customFormat="1" ht="13.5" customHeight="1" x14ac:dyDescent="0.2">
      <c r="A743"/>
      <c r="B743"/>
      <c r="C743"/>
      <c r="D743"/>
      <c r="E743"/>
      <c r="F743"/>
      <c r="G743"/>
      <c r="H743"/>
      <c r="I743"/>
      <c r="J743"/>
      <c r="K743" s="3"/>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c r="AY743" s="55"/>
      <c r="BE743" t="s">
        <v>685</v>
      </c>
      <c r="CS743" s="278"/>
    </row>
    <row r="744" spans="1:97" s="1" customFormat="1" ht="13.5" customHeight="1" x14ac:dyDescent="0.2">
      <c r="A744"/>
      <c r="B744"/>
      <c r="C744"/>
      <c r="D744"/>
      <c r="E744"/>
      <c r="F744"/>
      <c r="G744"/>
      <c r="H744"/>
      <c r="I744"/>
      <c r="J744"/>
      <c r="K744" s="3"/>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s="55"/>
      <c r="BE744" t="s">
        <v>681</v>
      </c>
      <c r="CS744" s="278"/>
    </row>
    <row r="745" spans="1:97" s="1" customFormat="1" ht="13.5" customHeight="1" x14ac:dyDescent="0.2">
      <c r="A745"/>
      <c r="B745"/>
      <c r="C745"/>
      <c r="D745"/>
      <c r="E745"/>
      <c r="F745"/>
      <c r="G745"/>
      <c r="H745"/>
      <c r="I745"/>
      <c r="J745"/>
      <c r="K745" s="3"/>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c r="AY745" s="55"/>
      <c r="BE745" t="s">
        <v>686</v>
      </c>
      <c r="CS745" s="278"/>
    </row>
    <row r="746" spans="1:97" s="1" customFormat="1" ht="13.5" customHeight="1" x14ac:dyDescent="0.2">
      <c r="A746"/>
      <c r="B746"/>
      <c r="C746"/>
      <c r="D746"/>
      <c r="E746"/>
      <c r="F746"/>
      <c r="G746"/>
      <c r="H746"/>
      <c r="I746"/>
      <c r="J746"/>
      <c r="K746" s="3"/>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s="55"/>
      <c r="BE746" t="s">
        <v>682</v>
      </c>
      <c r="CS746" s="278"/>
    </row>
    <row r="747" spans="1:97" s="1" customFormat="1" ht="13.5" customHeight="1" x14ac:dyDescent="0.2">
      <c r="A747"/>
      <c r="B747"/>
      <c r="C747"/>
      <c r="D747"/>
      <c r="E747"/>
      <c r="F747"/>
      <c r="G747"/>
      <c r="H747"/>
      <c r="I747"/>
      <c r="J747"/>
      <c r="K747" s="3"/>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c r="AY747" s="55"/>
      <c r="BE747" t="s">
        <v>834</v>
      </c>
      <c r="CS747" s="278"/>
    </row>
    <row r="748" spans="1:97" s="1" customFormat="1" ht="13.5" customHeight="1" x14ac:dyDescent="0.2">
      <c r="A748"/>
      <c r="B748"/>
      <c r="C748"/>
      <c r="D748"/>
      <c r="E748"/>
      <c r="F748"/>
      <c r="G748"/>
      <c r="H748"/>
      <c r="I748"/>
      <c r="J748"/>
      <c r="K748" s="3"/>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c r="AY748" s="55"/>
      <c r="BE748" t="s">
        <v>1039</v>
      </c>
      <c r="CS748" s="278"/>
    </row>
    <row r="749" spans="1:97" s="1" customFormat="1" ht="13.5" customHeight="1" x14ac:dyDescent="0.2">
      <c r="A749"/>
      <c r="B749"/>
      <c r="C749"/>
      <c r="D749"/>
      <c r="E749"/>
      <c r="F749"/>
      <c r="G749"/>
      <c r="H749"/>
      <c r="I749"/>
      <c r="J749"/>
      <c r="K749" s="3"/>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s="55"/>
      <c r="BE749" t="s">
        <v>531</v>
      </c>
      <c r="CS749" s="278"/>
    </row>
    <row r="750" spans="1:97" s="1" customFormat="1" ht="13.5" customHeight="1" x14ac:dyDescent="0.2">
      <c r="A750"/>
      <c r="B750"/>
      <c r="C750"/>
      <c r="D750"/>
      <c r="E750"/>
      <c r="F750"/>
      <c r="G750"/>
      <c r="H750"/>
      <c r="I750"/>
      <c r="J750"/>
      <c r="K750" s="3"/>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s="55"/>
      <c r="BE750" t="s">
        <v>546</v>
      </c>
      <c r="CS750" s="278"/>
    </row>
    <row r="751" spans="1:97" s="1" customFormat="1" ht="13.5" customHeight="1" x14ac:dyDescent="0.2">
      <c r="A751"/>
      <c r="B751"/>
      <c r="C751"/>
      <c r="D751"/>
      <c r="E751"/>
      <c r="F751"/>
      <c r="G751"/>
      <c r="H751"/>
      <c r="I751"/>
      <c r="J751"/>
      <c r="K751" s="3"/>
      <c r="L751"/>
      <c r="M751"/>
      <c r="N751"/>
      <c r="O751"/>
      <c r="P751"/>
      <c r="Q751"/>
      <c r="R751"/>
      <c r="S751"/>
      <c r="T751"/>
      <c r="U751"/>
      <c r="V751"/>
      <c r="W751"/>
      <c r="X751"/>
      <c r="Y751"/>
      <c r="Z751"/>
      <c r="AA751"/>
      <c r="AB751"/>
      <c r="AC751"/>
      <c r="AD751"/>
      <c r="AE751"/>
      <c r="AF751"/>
      <c r="AG751"/>
      <c r="AH751"/>
      <c r="AI751"/>
      <c r="AJ751"/>
      <c r="AK751"/>
      <c r="AL751"/>
      <c r="AM751"/>
      <c r="AN751"/>
      <c r="AO751"/>
      <c r="AP751"/>
      <c r="AQ751"/>
      <c r="AR751"/>
      <c r="AS751"/>
      <c r="AT751"/>
      <c r="AU751"/>
      <c r="AV751"/>
      <c r="AW751"/>
      <c r="AX751"/>
      <c r="AY751" s="55"/>
      <c r="BE751" t="s">
        <v>547</v>
      </c>
      <c r="CS751" s="278"/>
    </row>
    <row r="752" spans="1:97" s="1" customFormat="1" ht="13.5" customHeight="1" x14ac:dyDescent="0.2">
      <c r="A752"/>
      <c r="B752"/>
      <c r="C752"/>
      <c r="D752"/>
      <c r="E752"/>
      <c r="F752"/>
      <c r="G752"/>
      <c r="H752"/>
      <c r="I752"/>
      <c r="J752"/>
      <c r="K752" s="3"/>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c r="AY752" s="55"/>
      <c r="BE752" t="s">
        <v>548</v>
      </c>
      <c r="CS752" s="278"/>
    </row>
    <row r="753" spans="1:97" s="1" customFormat="1" ht="13.5" customHeight="1" x14ac:dyDescent="0.2">
      <c r="A753"/>
      <c r="B753"/>
      <c r="C753"/>
      <c r="D753"/>
      <c r="E753"/>
      <c r="F753"/>
      <c r="G753"/>
      <c r="H753"/>
      <c r="I753"/>
      <c r="J753"/>
      <c r="K753" s="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s="55"/>
      <c r="BE753" t="s">
        <v>549</v>
      </c>
      <c r="CS753" s="278"/>
    </row>
    <row r="754" spans="1:97" s="1" customFormat="1" ht="13.5" customHeight="1" x14ac:dyDescent="0.2">
      <c r="A754"/>
      <c r="B754"/>
      <c r="C754"/>
      <c r="D754"/>
      <c r="E754"/>
      <c r="F754"/>
      <c r="G754"/>
      <c r="H754"/>
      <c r="I754"/>
      <c r="J754"/>
      <c r="K754" s="3"/>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c r="AY754" s="55"/>
      <c r="BE754" t="s">
        <v>550</v>
      </c>
      <c r="CS754" s="278"/>
    </row>
    <row r="755" spans="1:97" s="1" customFormat="1" ht="13.5" customHeight="1" x14ac:dyDescent="0.2">
      <c r="A755"/>
      <c r="B755"/>
      <c r="C755"/>
      <c r="D755"/>
      <c r="E755"/>
      <c r="F755"/>
      <c r="G755"/>
      <c r="H755"/>
      <c r="I755"/>
      <c r="J755"/>
      <c r="K755" s="3"/>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s="55"/>
      <c r="BE755"/>
      <c r="CS755" s="278"/>
    </row>
    <row r="756" spans="1:97" s="1" customFormat="1" ht="13.5" customHeight="1" x14ac:dyDescent="0.2">
      <c r="A756"/>
      <c r="B756"/>
      <c r="C756"/>
      <c r="D756"/>
      <c r="E756"/>
      <c r="F756"/>
      <c r="G756"/>
      <c r="H756"/>
      <c r="I756"/>
      <c r="J756"/>
      <c r="K756" s="3"/>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s="55"/>
      <c r="BE756"/>
      <c r="CS756" s="278"/>
    </row>
    <row r="757" spans="1:97" s="1" customFormat="1" ht="13.5" customHeight="1" x14ac:dyDescent="0.2">
      <c r="A757"/>
      <c r="B757"/>
      <c r="C757"/>
      <c r="D757"/>
      <c r="E757"/>
      <c r="F757"/>
      <c r="G757"/>
      <c r="H757"/>
      <c r="I757"/>
      <c r="J757"/>
      <c r="K757" s="3"/>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s="55"/>
      <c r="BE757"/>
      <c r="CS757" s="278"/>
    </row>
    <row r="758" spans="1:97" s="1" customFormat="1" ht="13.5" customHeight="1" x14ac:dyDescent="0.2">
      <c r="A758"/>
      <c r="B758"/>
      <c r="C758"/>
      <c r="D758"/>
      <c r="E758"/>
      <c r="F758"/>
      <c r="G758"/>
      <c r="H758"/>
      <c r="I758"/>
      <c r="J758"/>
      <c r="K758" s="3"/>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c r="AY758" s="55"/>
      <c r="BE758"/>
      <c r="CS758" s="278"/>
    </row>
    <row r="759" spans="1:97" s="1" customFormat="1" ht="13.5" customHeight="1" x14ac:dyDescent="0.2">
      <c r="A759"/>
      <c r="B759"/>
      <c r="C759"/>
      <c r="D759"/>
      <c r="E759"/>
      <c r="F759"/>
      <c r="G759"/>
      <c r="H759"/>
      <c r="I759"/>
      <c r="J759"/>
      <c r="K759" s="3"/>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s="55"/>
      <c r="BE759"/>
      <c r="CS759" s="278"/>
    </row>
    <row r="760" spans="1:97" s="1" customFormat="1" ht="13.5" customHeight="1" x14ac:dyDescent="0.2">
      <c r="A760"/>
      <c r="B760"/>
      <c r="C760"/>
      <c r="D760"/>
      <c r="E760"/>
      <c r="F760"/>
      <c r="G760"/>
      <c r="H760"/>
      <c r="I760"/>
      <c r="J760"/>
      <c r="K760" s="3"/>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c r="AY760" s="55"/>
      <c r="BE760"/>
      <c r="CS760" s="278"/>
    </row>
    <row r="761" spans="1:97" s="1" customFormat="1" ht="13.5" customHeight="1" x14ac:dyDescent="0.2">
      <c r="A761"/>
      <c r="B761"/>
      <c r="C761"/>
      <c r="D761"/>
      <c r="E761"/>
      <c r="F761"/>
      <c r="G761"/>
      <c r="H761"/>
      <c r="I761"/>
      <c r="J761"/>
      <c r="K761" s="3"/>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c r="AY761" s="55"/>
      <c r="BE761"/>
      <c r="CS761" s="278"/>
    </row>
    <row r="762" spans="1:97" s="1" customFormat="1" ht="13.5" customHeight="1" x14ac:dyDescent="0.2">
      <c r="A762"/>
      <c r="B762"/>
      <c r="C762"/>
      <c r="D762"/>
      <c r="E762"/>
      <c r="F762"/>
      <c r="G762"/>
      <c r="H762"/>
      <c r="I762"/>
      <c r="J762"/>
      <c r="K762" s="3"/>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s="55"/>
      <c r="BE762"/>
      <c r="CS762" s="278"/>
    </row>
    <row r="763" spans="1:97" s="1" customFormat="1" ht="13.5" customHeight="1" x14ac:dyDescent="0.2">
      <c r="A763"/>
      <c r="B763"/>
      <c r="C763"/>
      <c r="D763"/>
      <c r="E763"/>
      <c r="F763"/>
      <c r="G763"/>
      <c r="H763"/>
      <c r="I763"/>
      <c r="J763"/>
      <c r="K763" s="3"/>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c r="AY763" s="55"/>
      <c r="BE763"/>
      <c r="CS763" s="278"/>
    </row>
    <row r="764" spans="1:97" s="1" customFormat="1" ht="13.5" customHeight="1" x14ac:dyDescent="0.2">
      <c r="A764"/>
      <c r="B764"/>
      <c r="C764"/>
      <c r="D764"/>
      <c r="E764"/>
      <c r="F764"/>
      <c r="G764"/>
      <c r="H764"/>
      <c r="I764"/>
      <c r="J764"/>
      <c r="K764" s="3"/>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c r="AY764" s="55"/>
      <c r="BE764"/>
      <c r="CS764" s="278"/>
    </row>
    <row r="765" spans="1:97" s="1" customFormat="1" ht="13.5" customHeight="1" x14ac:dyDescent="0.2">
      <c r="A765"/>
      <c r="B765"/>
      <c r="C765"/>
      <c r="D765"/>
      <c r="E765"/>
      <c r="F765"/>
      <c r="G765"/>
      <c r="H765"/>
      <c r="I765"/>
      <c r="J765"/>
      <c r="K765" s="3"/>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s="55"/>
      <c r="BE765"/>
      <c r="CS765" s="278"/>
    </row>
    <row r="766" spans="1:97" s="1" customFormat="1" ht="13.5" customHeight="1" x14ac:dyDescent="0.2">
      <c r="A766"/>
      <c r="B766"/>
      <c r="C766"/>
      <c r="D766"/>
      <c r="E766"/>
      <c r="F766"/>
      <c r="G766"/>
      <c r="H766"/>
      <c r="I766"/>
      <c r="J766"/>
      <c r="K766" s="3"/>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c r="AY766" s="55"/>
      <c r="BE766"/>
      <c r="CS766" s="278"/>
    </row>
    <row r="767" spans="1:97" s="1" customFormat="1" ht="13.5" customHeight="1" x14ac:dyDescent="0.2">
      <c r="A767"/>
      <c r="B767"/>
      <c r="C767"/>
      <c r="D767"/>
      <c r="E767"/>
      <c r="F767"/>
      <c r="G767"/>
      <c r="H767"/>
      <c r="I767"/>
      <c r="J767"/>
      <c r="K767" s="3"/>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c r="AY767" s="55"/>
      <c r="BE767"/>
      <c r="CS767" s="278"/>
    </row>
    <row r="768" spans="1:97" s="1" customFormat="1" ht="13.5" customHeight="1" x14ac:dyDescent="0.2">
      <c r="A768"/>
      <c r="B768"/>
      <c r="C768"/>
      <c r="D768"/>
      <c r="E768"/>
      <c r="F768"/>
      <c r="G768"/>
      <c r="H768"/>
      <c r="I768"/>
      <c r="J768"/>
      <c r="K768" s="3"/>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s="55"/>
      <c r="BE768"/>
      <c r="CS768" s="278"/>
    </row>
    <row r="769" spans="1:97" s="1" customFormat="1" ht="13.5" customHeight="1" x14ac:dyDescent="0.2">
      <c r="A769"/>
      <c r="B769"/>
      <c r="C769"/>
      <c r="D769"/>
      <c r="E769"/>
      <c r="F769"/>
      <c r="G769"/>
      <c r="H769"/>
      <c r="I769"/>
      <c r="J769"/>
      <c r="K769" s="3"/>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s="55"/>
      <c r="BE769"/>
      <c r="CS769" s="278"/>
    </row>
    <row r="770" spans="1:97" s="1" customFormat="1" ht="13.5" customHeight="1" x14ac:dyDescent="0.2">
      <c r="A770"/>
      <c r="B770"/>
      <c r="C770"/>
      <c r="D770"/>
      <c r="E770"/>
      <c r="F770"/>
      <c r="G770"/>
      <c r="H770"/>
      <c r="I770"/>
      <c r="J770"/>
      <c r="K770" s="3"/>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s="55"/>
      <c r="BE770"/>
      <c r="CS770" s="278"/>
    </row>
    <row r="771" spans="1:97" s="1" customFormat="1" ht="13.5" customHeight="1" x14ac:dyDescent="0.2">
      <c r="A771"/>
      <c r="B771"/>
      <c r="C771"/>
      <c r="D771"/>
      <c r="E771"/>
      <c r="F771"/>
      <c r="G771"/>
      <c r="H771"/>
      <c r="I771"/>
      <c r="J771"/>
      <c r="K771" s="3"/>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s="55"/>
      <c r="BE771"/>
      <c r="CS771" s="278"/>
    </row>
    <row r="772" spans="1:97" s="1" customFormat="1" ht="13.5" customHeight="1" x14ac:dyDescent="0.2">
      <c r="A772"/>
      <c r="B772"/>
      <c r="C772"/>
      <c r="D772"/>
      <c r="E772"/>
      <c r="F772"/>
      <c r="G772"/>
      <c r="H772"/>
      <c r="I772"/>
      <c r="J772"/>
      <c r="K772" s="3"/>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s="55"/>
      <c r="BE772"/>
      <c r="CS772" s="278"/>
    </row>
    <row r="773" spans="1:97" s="1" customFormat="1" ht="13.5" customHeight="1" x14ac:dyDescent="0.2">
      <c r="A773"/>
      <c r="B773"/>
      <c r="C773"/>
      <c r="D773"/>
      <c r="E773"/>
      <c r="F773"/>
      <c r="G773"/>
      <c r="H773"/>
      <c r="I773"/>
      <c r="J773"/>
      <c r="K773" s="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s="55"/>
      <c r="BE773"/>
      <c r="CS773" s="278"/>
    </row>
    <row r="774" spans="1:97" s="1" customFormat="1" ht="13.5" customHeight="1" x14ac:dyDescent="0.2">
      <c r="A774"/>
      <c r="B774"/>
      <c r="C774"/>
      <c r="D774"/>
      <c r="E774"/>
      <c r="F774"/>
      <c r="G774"/>
      <c r="H774"/>
      <c r="I774"/>
      <c r="J774"/>
      <c r="K774" s="3"/>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s="55"/>
      <c r="BE774"/>
      <c r="CS774" s="278"/>
    </row>
    <row r="775" spans="1:97" s="1" customFormat="1" ht="13.5" customHeight="1" x14ac:dyDescent="0.2">
      <c r="A775"/>
      <c r="B775"/>
      <c r="C775"/>
      <c r="D775"/>
      <c r="E775"/>
      <c r="F775"/>
      <c r="G775"/>
      <c r="H775"/>
      <c r="I775"/>
      <c r="J775"/>
      <c r="K775" s="3"/>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s="55"/>
      <c r="BE775"/>
      <c r="CS775" s="278"/>
    </row>
    <row r="776" spans="1:97" s="1" customFormat="1" ht="13.5" customHeight="1" x14ac:dyDescent="0.2">
      <c r="A776"/>
      <c r="B776"/>
      <c r="C776"/>
      <c r="D776"/>
      <c r="E776"/>
      <c r="F776"/>
      <c r="G776"/>
      <c r="H776"/>
      <c r="I776"/>
      <c r="J776"/>
      <c r="K776" s="3"/>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s="55"/>
      <c r="BE776"/>
      <c r="CS776" s="278"/>
    </row>
    <row r="777" spans="1:97" s="1" customFormat="1" ht="13.5" customHeight="1" x14ac:dyDescent="0.2">
      <c r="A777"/>
      <c r="B777"/>
      <c r="C777"/>
      <c r="D777"/>
      <c r="E777"/>
      <c r="F777"/>
      <c r="G777"/>
      <c r="H777"/>
      <c r="I777"/>
      <c r="J777"/>
      <c r="K777" s="3"/>
      <c r="L777"/>
      <c r="M777"/>
      <c r="N777"/>
      <c r="O777"/>
      <c r="P777"/>
      <c r="Q777"/>
      <c r="R777"/>
      <c r="S777"/>
      <c r="T777"/>
      <c r="U777"/>
      <c r="V777"/>
      <c r="W777"/>
      <c r="X777"/>
      <c r="Y777"/>
      <c r="Z777"/>
      <c r="AA777"/>
      <c r="AB777"/>
      <c r="AC777"/>
      <c r="AD777"/>
      <c r="AE777"/>
      <c r="AF777"/>
      <c r="AG777"/>
      <c r="AH777"/>
      <c r="AI777"/>
      <c r="AJ777"/>
      <c r="AK777"/>
      <c r="AL777"/>
      <c r="AM777"/>
      <c r="AN777"/>
      <c r="AO777"/>
      <c r="AP777"/>
      <c r="AQ777"/>
      <c r="AR777"/>
      <c r="AS777"/>
      <c r="AT777"/>
      <c r="AU777"/>
      <c r="AV777"/>
      <c r="AW777"/>
      <c r="AX777"/>
      <c r="AY777" s="55"/>
      <c r="BE777"/>
      <c r="CS777" s="278"/>
    </row>
    <row r="778" spans="1:97" s="1" customFormat="1" ht="13.5" customHeight="1" x14ac:dyDescent="0.2">
      <c r="A778"/>
      <c r="B778"/>
      <c r="C778"/>
      <c r="D778"/>
      <c r="E778"/>
      <c r="F778"/>
      <c r="G778"/>
      <c r="H778"/>
      <c r="I778"/>
      <c r="J778"/>
      <c r="K778" s="3"/>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s="55"/>
      <c r="BE778"/>
      <c r="CS778" s="278"/>
    </row>
    <row r="779" spans="1:97" s="1" customFormat="1" ht="13.5" customHeight="1" x14ac:dyDescent="0.2">
      <c r="A779"/>
      <c r="B779"/>
      <c r="C779"/>
      <c r="D779"/>
      <c r="E779"/>
      <c r="F779"/>
      <c r="G779"/>
      <c r="H779"/>
      <c r="I779"/>
      <c r="J779"/>
      <c r="K779" s="3"/>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s="55"/>
      <c r="BE779"/>
      <c r="CS779" s="278"/>
    </row>
    <row r="780" spans="1:97" s="1" customFormat="1" ht="13.5" customHeight="1" x14ac:dyDescent="0.2">
      <c r="A780"/>
      <c r="B780"/>
      <c r="C780"/>
      <c r="D780"/>
      <c r="E780"/>
      <c r="F780"/>
      <c r="G780"/>
      <c r="H780"/>
      <c r="I780"/>
      <c r="J780"/>
      <c r="K780" s="3"/>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s="55"/>
      <c r="BE780"/>
      <c r="CS780" s="278"/>
    </row>
    <row r="781" spans="1:97" s="1" customFormat="1" ht="13.5" customHeight="1" x14ac:dyDescent="0.2">
      <c r="A781"/>
      <c r="B781"/>
      <c r="C781"/>
      <c r="D781"/>
      <c r="E781"/>
      <c r="F781"/>
      <c r="G781"/>
      <c r="H781"/>
      <c r="I781"/>
      <c r="J781"/>
      <c r="K781" s="3"/>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c r="AY781" s="55"/>
      <c r="BE781"/>
      <c r="CS781" s="278"/>
    </row>
    <row r="782" spans="1:97" s="1" customFormat="1" ht="13.5" customHeight="1" x14ac:dyDescent="0.2">
      <c r="A782"/>
      <c r="B782"/>
      <c r="C782"/>
      <c r="D782"/>
      <c r="E782"/>
      <c r="F782"/>
      <c r="G782"/>
      <c r="H782"/>
      <c r="I782"/>
      <c r="J782"/>
      <c r="K782" s="3"/>
      <c r="L782"/>
      <c r="M782"/>
      <c r="N782"/>
      <c r="O782"/>
      <c r="P782"/>
      <c r="Q782"/>
      <c r="R782"/>
      <c r="S782"/>
      <c r="T782"/>
      <c r="U782"/>
      <c r="V782"/>
      <c r="W782"/>
      <c r="X782"/>
      <c r="Y782"/>
      <c r="Z782"/>
      <c r="AA782"/>
      <c r="AB782"/>
      <c r="AC782"/>
      <c r="AD782"/>
      <c r="AE782"/>
      <c r="AF782"/>
      <c r="AG782"/>
      <c r="AH782"/>
      <c r="AI782"/>
      <c r="AJ782"/>
      <c r="AK782"/>
      <c r="AL782"/>
      <c r="AM782"/>
      <c r="AN782"/>
      <c r="AO782"/>
      <c r="AP782"/>
      <c r="AQ782"/>
      <c r="AR782"/>
      <c r="AS782"/>
      <c r="AT782"/>
      <c r="AU782"/>
      <c r="AV782"/>
      <c r="AW782"/>
      <c r="AX782"/>
      <c r="AY782" s="55"/>
      <c r="BE782"/>
      <c r="CS782" s="278"/>
    </row>
    <row r="783" spans="1:97" s="1" customFormat="1" ht="13.5" customHeight="1" x14ac:dyDescent="0.2">
      <c r="A783"/>
      <c r="B783"/>
      <c r="C783"/>
      <c r="D783"/>
      <c r="E783"/>
      <c r="F783"/>
      <c r="G783"/>
      <c r="H783"/>
      <c r="I783"/>
      <c r="J783"/>
      <c r="K783" s="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s="55"/>
      <c r="BE783"/>
      <c r="CS783" s="278"/>
    </row>
    <row r="784" spans="1:97" s="1" customFormat="1" ht="13.5" customHeight="1" x14ac:dyDescent="0.2">
      <c r="A784"/>
      <c r="B784"/>
      <c r="C784"/>
      <c r="D784"/>
      <c r="E784"/>
      <c r="F784"/>
      <c r="G784"/>
      <c r="H784"/>
      <c r="I784"/>
      <c r="J784"/>
      <c r="K784" s="3"/>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s="55"/>
      <c r="BE784"/>
      <c r="CS784" s="278"/>
    </row>
    <row r="785" spans="1:97" s="1" customFormat="1" ht="13.5" customHeight="1" x14ac:dyDescent="0.2">
      <c r="A785"/>
      <c r="B785"/>
      <c r="C785"/>
      <c r="D785"/>
      <c r="E785"/>
      <c r="F785"/>
      <c r="G785"/>
      <c r="H785"/>
      <c r="I785"/>
      <c r="J785"/>
      <c r="K785" s="3"/>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s="55"/>
      <c r="BE785"/>
      <c r="CS785" s="278"/>
    </row>
    <row r="786" spans="1:97" s="1" customFormat="1" ht="13.5" customHeight="1" x14ac:dyDescent="0.2">
      <c r="A786"/>
      <c r="B786"/>
      <c r="C786"/>
      <c r="D786"/>
      <c r="E786"/>
      <c r="F786"/>
      <c r="G786"/>
      <c r="H786"/>
      <c r="I786"/>
      <c r="J786"/>
      <c r="K786" s="3"/>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s="55"/>
      <c r="BE786"/>
      <c r="CS786" s="278"/>
    </row>
    <row r="787" spans="1:97" s="1" customFormat="1" ht="13.5" customHeight="1" x14ac:dyDescent="0.2">
      <c r="A787"/>
      <c r="B787"/>
      <c r="C787"/>
      <c r="D787"/>
      <c r="E787"/>
      <c r="F787"/>
      <c r="G787"/>
      <c r="H787"/>
      <c r="I787"/>
      <c r="J787"/>
      <c r="K787" s="3"/>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s="55"/>
      <c r="BE787"/>
      <c r="CS787" s="278"/>
    </row>
    <row r="788" spans="1:97" s="1" customFormat="1" ht="13.5" customHeight="1" x14ac:dyDescent="0.2">
      <c r="A788"/>
      <c r="B788"/>
      <c r="C788"/>
      <c r="D788"/>
      <c r="E788"/>
      <c r="F788"/>
      <c r="G788"/>
      <c r="H788"/>
      <c r="I788"/>
      <c r="J788"/>
      <c r="K788" s="3"/>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s="55"/>
      <c r="BE788"/>
      <c r="CS788" s="278"/>
    </row>
    <row r="789" spans="1:97" s="1" customFormat="1" ht="13.5" customHeight="1" x14ac:dyDescent="0.2">
      <c r="A789"/>
      <c r="B789"/>
      <c r="C789"/>
      <c r="D789"/>
      <c r="E789"/>
      <c r="F789"/>
      <c r="G789"/>
      <c r="H789"/>
      <c r="I789"/>
      <c r="J789"/>
      <c r="K789" s="3"/>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s="55"/>
      <c r="BE789"/>
      <c r="CS789" s="278"/>
    </row>
    <row r="790" spans="1:97" s="1" customFormat="1" ht="13.5" customHeight="1" x14ac:dyDescent="0.2">
      <c r="A790"/>
      <c r="B790"/>
      <c r="C790"/>
      <c r="D790"/>
      <c r="E790"/>
      <c r="F790"/>
      <c r="G790"/>
      <c r="H790"/>
      <c r="I790"/>
      <c r="J790"/>
      <c r="K790" s="3"/>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s="55"/>
      <c r="BE790"/>
      <c r="CS790" s="278"/>
    </row>
    <row r="791" spans="1:97" s="1" customFormat="1" ht="13.5" customHeight="1" x14ac:dyDescent="0.2">
      <c r="A791"/>
      <c r="B791"/>
      <c r="C791"/>
      <c r="D791"/>
      <c r="E791"/>
      <c r="F791"/>
      <c r="G791"/>
      <c r="H791"/>
      <c r="I791"/>
      <c r="J791"/>
      <c r="K791" s="3"/>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s="55"/>
      <c r="BE791"/>
      <c r="CS791" s="278"/>
    </row>
    <row r="792" spans="1:97" s="1" customFormat="1" ht="13.5" customHeight="1" x14ac:dyDescent="0.2">
      <c r="A792"/>
      <c r="B792"/>
      <c r="C792"/>
      <c r="D792"/>
      <c r="E792"/>
      <c r="F792"/>
      <c r="G792"/>
      <c r="H792"/>
      <c r="I792"/>
      <c r="J792"/>
      <c r="K792" s="3"/>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s="55"/>
      <c r="BE792"/>
      <c r="CS792" s="278"/>
    </row>
    <row r="793" spans="1:97" s="1" customFormat="1" ht="13.5" customHeight="1" x14ac:dyDescent="0.2">
      <c r="A793"/>
      <c r="B793"/>
      <c r="C793"/>
      <c r="D793"/>
      <c r="E793"/>
      <c r="F793"/>
      <c r="G793"/>
      <c r="H793"/>
      <c r="I793"/>
      <c r="J793"/>
      <c r="K793" s="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s="55"/>
      <c r="BE793"/>
      <c r="CS793" s="278"/>
    </row>
    <row r="794" spans="1:97" s="1" customFormat="1" ht="13.5" customHeight="1" x14ac:dyDescent="0.2">
      <c r="A794"/>
      <c r="B794"/>
      <c r="C794"/>
      <c r="D794"/>
      <c r="E794"/>
      <c r="F794"/>
      <c r="G794"/>
      <c r="H794"/>
      <c r="I794"/>
      <c r="J794"/>
      <c r="K794" s="3"/>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s="55"/>
      <c r="BE794"/>
      <c r="CS794" s="278"/>
    </row>
    <row r="795" spans="1:97" s="1" customFormat="1" ht="13.5" customHeight="1" x14ac:dyDescent="0.2">
      <c r="A795"/>
      <c r="B795"/>
      <c r="C795"/>
      <c r="D795"/>
      <c r="E795"/>
      <c r="F795"/>
      <c r="G795"/>
      <c r="H795"/>
      <c r="I795"/>
      <c r="J795"/>
      <c r="K795" s="3"/>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s="55"/>
      <c r="BE795"/>
      <c r="CS795" s="278"/>
    </row>
    <row r="796" spans="1:97" s="1" customFormat="1" ht="13.5" customHeight="1" x14ac:dyDescent="0.2">
      <c r="A796"/>
      <c r="B796"/>
      <c r="C796"/>
      <c r="D796"/>
      <c r="E796"/>
      <c r="F796"/>
      <c r="G796"/>
      <c r="H796"/>
      <c r="I796"/>
      <c r="J796"/>
      <c r="K796" s="3"/>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s="55"/>
      <c r="BE796"/>
      <c r="CS796" s="278"/>
    </row>
    <row r="797" spans="1:97" s="1" customFormat="1" ht="13.5" customHeight="1" x14ac:dyDescent="0.2">
      <c r="A797"/>
      <c r="B797"/>
      <c r="C797"/>
      <c r="D797"/>
      <c r="E797"/>
      <c r="F797"/>
      <c r="G797"/>
      <c r="H797"/>
      <c r="I797"/>
      <c r="J797"/>
      <c r="K797" s="3"/>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s="55"/>
      <c r="BE797"/>
      <c r="CS797" s="278"/>
    </row>
    <row r="798" spans="1:97" s="1" customFormat="1" ht="13.5" customHeight="1" x14ac:dyDescent="0.2">
      <c r="A798"/>
      <c r="B798"/>
      <c r="C798"/>
      <c r="D798"/>
      <c r="E798"/>
      <c r="F798"/>
      <c r="G798"/>
      <c r="H798"/>
      <c r="I798"/>
      <c r="J798"/>
      <c r="K798" s="3"/>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s="55"/>
      <c r="BE798"/>
      <c r="CS798" s="278"/>
    </row>
    <row r="799" spans="1:97" s="1" customFormat="1" ht="13.5" customHeight="1" x14ac:dyDescent="0.2">
      <c r="A799"/>
      <c r="B799"/>
      <c r="C799"/>
      <c r="D799"/>
      <c r="E799"/>
      <c r="F799"/>
      <c r="G799"/>
      <c r="H799"/>
      <c r="I799"/>
      <c r="J799"/>
      <c r="K799" s="3"/>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s="55"/>
      <c r="BE799"/>
      <c r="CS799" s="278"/>
    </row>
    <row r="800" spans="1:97" s="1" customFormat="1" ht="13.5" customHeight="1" x14ac:dyDescent="0.2">
      <c r="A800"/>
      <c r="B800"/>
      <c r="C800"/>
      <c r="D800"/>
      <c r="E800"/>
      <c r="F800"/>
      <c r="G800"/>
      <c r="H800"/>
      <c r="I800"/>
      <c r="J800"/>
      <c r="K800" s="3"/>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s="55"/>
      <c r="BE800"/>
      <c r="CS800" s="278"/>
    </row>
    <row r="801" spans="1:97" s="1" customFormat="1" ht="13.5" customHeight="1" x14ac:dyDescent="0.2">
      <c r="A801"/>
      <c r="B801"/>
      <c r="C801"/>
      <c r="D801"/>
      <c r="E801"/>
      <c r="F801"/>
      <c r="G801"/>
      <c r="H801"/>
      <c r="I801"/>
      <c r="J801"/>
      <c r="K801" s="3"/>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s="55"/>
      <c r="BE801"/>
      <c r="CS801" s="278"/>
    </row>
    <row r="802" spans="1:97" s="1" customFormat="1" ht="13.5" customHeight="1" x14ac:dyDescent="0.2">
      <c r="A802"/>
      <c r="B802"/>
      <c r="C802"/>
      <c r="D802"/>
      <c r="E802"/>
      <c r="F802"/>
      <c r="G802"/>
      <c r="H802"/>
      <c r="I802"/>
      <c r="J802"/>
      <c r="K802" s="3"/>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s="55"/>
      <c r="BE802"/>
      <c r="CS802" s="278"/>
    </row>
    <row r="803" spans="1:97" s="1" customFormat="1" ht="13.5" customHeight="1" x14ac:dyDescent="0.2">
      <c r="A803"/>
      <c r="B803"/>
      <c r="C803"/>
      <c r="D803"/>
      <c r="E803"/>
      <c r="F803"/>
      <c r="G803"/>
      <c r="H803"/>
      <c r="I803"/>
      <c r="J803"/>
      <c r="K803" s="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s="55"/>
      <c r="BE803"/>
      <c r="CS803" s="278"/>
    </row>
    <row r="804" spans="1:97" s="1" customFormat="1" ht="13.5" customHeight="1" x14ac:dyDescent="0.2">
      <c r="A804"/>
      <c r="B804"/>
      <c r="C804"/>
      <c r="D804"/>
      <c r="E804"/>
      <c r="F804"/>
      <c r="G804"/>
      <c r="H804"/>
      <c r="I804"/>
      <c r="J804"/>
      <c r="K804" s="3"/>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s="55"/>
      <c r="BE804"/>
      <c r="CS804" s="278"/>
    </row>
    <row r="805" spans="1:97" s="1" customFormat="1" ht="13.5" customHeight="1" x14ac:dyDescent="0.2">
      <c r="A805"/>
      <c r="B805"/>
      <c r="C805"/>
      <c r="D805"/>
      <c r="E805"/>
      <c r="F805"/>
      <c r="G805"/>
      <c r="H805"/>
      <c r="I805"/>
      <c r="J805"/>
      <c r="K805" s="3"/>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s="55"/>
      <c r="BE805"/>
      <c r="CS805" s="278"/>
    </row>
    <row r="806" spans="1:97" s="1" customFormat="1" ht="13.5" customHeight="1" x14ac:dyDescent="0.2">
      <c r="A806"/>
      <c r="B806"/>
      <c r="C806"/>
      <c r="D806"/>
      <c r="E806"/>
      <c r="F806"/>
      <c r="G806"/>
      <c r="H806"/>
      <c r="I806"/>
      <c r="J806"/>
      <c r="K806" s="3"/>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s="55"/>
      <c r="BE806"/>
      <c r="CS806" s="278"/>
    </row>
    <row r="807" spans="1:97" s="1" customFormat="1" ht="13.5" customHeight="1" x14ac:dyDescent="0.2">
      <c r="A807"/>
      <c r="B807"/>
      <c r="C807"/>
      <c r="D807"/>
      <c r="E807"/>
      <c r="F807"/>
      <c r="G807"/>
      <c r="H807"/>
      <c r="I807"/>
      <c r="J807"/>
      <c r="K807" s="3"/>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s="55"/>
      <c r="BE807"/>
      <c r="CS807" s="278"/>
    </row>
    <row r="808" spans="1:97" s="1" customFormat="1" ht="13.5" customHeight="1" x14ac:dyDescent="0.2">
      <c r="A808"/>
      <c r="B808"/>
      <c r="C808"/>
      <c r="D808"/>
      <c r="E808"/>
      <c r="F808"/>
      <c r="G808"/>
      <c r="H808"/>
      <c r="I808"/>
      <c r="J808"/>
      <c r="K808" s="3"/>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s="55"/>
      <c r="BE808"/>
      <c r="CS808" s="278"/>
    </row>
    <row r="809" spans="1:97" s="1" customFormat="1" ht="13.5" customHeight="1" x14ac:dyDescent="0.2">
      <c r="A809"/>
      <c r="B809"/>
      <c r="C809"/>
      <c r="D809"/>
      <c r="E809"/>
      <c r="F809"/>
      <c r="G809"/>
      <c r="H809"/>
      <c r="I809"/>
      <c r="J809"/>
      <c r="K809" s="3"/>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s="55"/>
      <c r="BE809"/>
      <c r="CS809" s="278"/>
    </row>
    <row r="810" spans="1:97" s="1" customFormat="1" ht="13.5" customHeight="1" x14ac:dyDescent="0.2">
      <c r="A810"/>
      <c r="B810"/>
      <c r="C810"/>
      <c r="D810"/>
      <c r="E810"/>
      <c r="F810"/>
      <c r="G810"/>
      <c r="H810"/>
      <c r="I810"/>
      <c r="J810"/>
      <c r="K810" s="3"/>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s="55"/>
      <c r="BE810"/>
      <c r="CS810" s="278"/>
    </row>
    <row r="811" spans="1:97" s="1" customFormat="1" ht="13.5" customHeight="1" x14ac:dyDescent="0.2">
      <c r="A811"/>
      <c r="B811"/>
      <c r="C811"/>
      <c r="D811"/>
      <c r="E811"/>
      <c r="F811"/>
      <c r="G811"/>
      <c r="H811"/>
      <c r="I811"/>
      <c r="J811"/>
      <c r="K811" s="3"/>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s="55"/>
      <c r="BE811"/>
      <c r="CS811" s="278"/>
    </row>
    <row r="812" spans="1:97" s="1" customFormat="1" ht="13.5" customHeight="1" x14ac:dyDescent="0.2">
      <c r="A812"/>
      <c r="B812"/>
      <c r="C812"/>
      <c r="D812"/>
      <c r="E812"/>
      <c r="F812"/>
      <c r="G812"/>
      <c r="H812"/>
      <c r="I812"/>
      <c r="J812"/>
      <c r="K812" s="3"/>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c r="AY812" s="55"/>
      <c r="BE812"/>
      <c r="CS812" s="278"/>
    </row>
    <row r="813" spans="1:97" s="1" customFormat="1" ht="13.5" customHeight="1" x14ac:dyDescent="0.2">
      <c r="A813"/>
      <c r="B813"/>
      <c r="C813"/>
      <c r="D813"/>
      <c r="E813"/>
      <c r="F813"/>
      <c r="G813"/>
      <c r="H813"/>
      <c r="I813"/>
      <c r="J813"/>
      <c r="K813" s="3"/>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s="55"/>
      <c r="BE813"/>
      <c r="CS813" s="278"/>
    </row>
    <row r="814" spans="1:97" s="1" customFormat="1" ht="13.5" customHeight="1" x14ac:dyDescent="0.2">
      <c r="A814"/>
      <c r="B814"/>
      <c r="C814"/>
      <c r="D814"/>
      <c r="E814"/>
      <c r="F814"/>
      <c r="G814"/>
      <c r="H814"/>
      <c r="I814"/>
      <c r="J814"/>
      <c r="K814" s="3"/>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s="55"/>
      <c r="BE814"/>
      <c r="CS814" s="278"/>
    </row>
    <row r="815" spans="1:97" s="1" customFormat="1" ht="13.5" customHeight="1" x14ac:dyDescent="0.2">
      <c r="A815"/>
      <c r="B815"/>
      <c r="C815"/>
      <c r="D815"/>
      <c r="E815"/>
      <c r="F815"/>
      <c r="G815"/>
      <c r="H815"/>
      <c r="I815"/>
      <c r="J815"/>
      <c r="K815" s="3"/>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s="55"/>
      <c r="BE815"/>
      <c r="CS815" s="278"/>
    </row>
    <row r="816" spans="1:97" s="1" customFormat="1" ht="13.5" customHeight="1" x14ac:dyDescent="0.2">
      <c r="A816"/>
      <c r="B816"/>
      <c r="C816"/>
      <c r="D816"/>
      <c r="E816"/>
      <c r="F816"/>
      <c r="G816"/>
      <c r="H816"/>
      <c r="I816"/>
      <c r="J816"/>
      <c r="K816" s="3"/>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s="55"/>
      <c r="BE816"/>
      <c r="CS816" s="278"/>
    </row>
    <row r="817" spans="1:97" s="1" customFormat="1" ht="13.5" customHeight="1" x14ac:dyDescent="0.2">
      <c r="A817"/>
      <c r="B817"/>
      <c r="C817"/>
      <c r="D817"/>
      <c r="E817"/>
      <c r="F817"/>
      <c r="G817"/>
      <c r="H817"/>
      <c r="I817"/>
      <c r="J817"/>
      <c r="K817" s="3"/>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s="55"/>
      <c r="BE817"/>
      <c r="CS817" s="278"/>
    </row>
    <row r="818" spans="1:97" s="1" customFormat="1" ht="13.5" customHeight="1" x14ac:dyDescent="0.2">
      <c r="A818"/>
      <c r="B818"/>
      <c r="C818"/>
      <c r="D818"/>
      <c r="E818"/>
      <c r="F818"/>
      <c r="G818"/>
      <c r="H818"/>
      <c r="I818"/>
      <c r="J818"/>
      <c r="K818" s="3"/>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s="55"/>
      <c r="BE818"/>
      <c r="CS818" s="278"/>
    </row>
    <row r="819" spans="1:97" s="1" customFormat="1" ht="13.5" customHeight="1" x14ac:dyDescent="0.2">
      <c r="A819"/>
      <c r="B819"/>
      <c r="C819"/>
      <c r="D819"/>
      <c r="E819"/>
      <c r="F819"/>
      <c r="G819"/>
      <c r="H819"/>
      <c r="I819"/>
      <c r="J819"/>
      <c r="K819" s="3"/>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c r="AY819" s="55"/>
      <c r="BE819"/>
      <c r="CS819" s="278"/>
    </row>
    <row r="820" spans="1:97" s="1" customFormat="1" ht="13.5" customHeight="1" x14ac:dyDescent="0.2">
      <c r="A820"/>
      <c r="B820"/>
      <c r="C820"/>
      <c r="D820"/>
      <c r="E820"/>
      <c r="F820"/>
      <c r="G820"/>
      <c r="H820"/>
      <c r="I820"/>
      <c r="J820"/>
      <c r="K820" s="3"/>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c r="AY820" s="55"/>
      <c r="BE820"/>
      <c r="CS820" s="278"/>
    </row>
    <row r="821" spans="1:97" s="1" customFormat="1" ht="13.5" customHeight="1" x14ac:dyDescent="0.2">
      <c r="A821"/>
      <c r="B821"/>
      <c r="C821"/>
      <c r="D821"/>
      <c r="E821"/>
      <c r="F821"/>
      <c r="G821"/>
      <c r="H821"/>
      <c r="I821"/>
      <c r="J821"/>
      <c r="K821" s="3"/>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c r="AY821" s="55"/>
      <c r="BE821"/>
      <c r="CS821" s="278"/>
    </row>
    <row r="822" spans="1:97" s="1" customFormat="1" ht="13.5" customHeight="1" x14ac:dyDescent="0.2">
      <c r="A822"/>
      <c r="B822"/>
      <c r="C822"/>
      <c r="D822"/>
      <c r="E822"/>
      <c r="F822"/>
      <c r="G822"/>
      <c r="H822"/>
      <c r="I822"/>
      <c r="J822"/>
      <c r="K822" s="3"/>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s="55"/>
      <c r="BE822"/>
      <c r="CS822" s="278"/>
    </row>
    <row r="823" spans="1:97" s="1" customFormat="1" ht="13.5" customHeight="1" x14ac:dyDescent="0.2">
      <c r="A823"/>
      <c r="B823"/>
      <c r="C823"/>
      <c r="D823"/>
      <c r="E823"/>
      <c r="F823"/>
      <c r="G823"/>
      <c r="H823"/>
      <c r="I823"/>
      <c r="J823"/>
      <c r="K823" s="3"/>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c r="AY823" s="55"/>
      <c r="BE823"/>
      <c r="CS823" s="278"/>
    </row>
    <row r="824" spans="1:97" s="1" customFormat="1" ht="13.5" customHeight="1" x14ac:dyDescent="0.2">
      <c r="A824"/>
      <c r="B824"/>
      <c r="C824"/>
      <c r="D824"/>
      <c r="E824"/>
      <c r="F824"/>
      <c r="G824"/>
      <c r="H824"/>
      <c r="I824"/>
      <c r="J824"/>
      <c r="K824" s="3"/>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c r="AY824" s="55"/>
      <c r="BE824"/>
      <c r="CS824" s="278"/>
    </row>
    <row r="825" spans="1:97" s="1" customFormat="1" ht="13.5" customHeight="1" x14ac:dyDescent="0.2">
      <c r="A825"/>
      <c r="B825"/>
      <c r="C825"/>
      <c r="D825"/>
      <c r="E825"/>
      <c r="F825"/>
      <c r="G825"/>
      <c r="H825"/>
      <c r="I825"/>
      <c r="J825"/>
      <c r="K825" s="3"/>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s="55"/>
      <c r="BE825"/>
      <c r="CS825" s="278"/>
    </row>
    <row r="826" spans="1:97" s="1" customFormat="1" ht="13.5" customHeight="1" x14ac:dyDescent="0.2">
      <c r="A826"/>
      <c r="B826"/>
      <c r="C826"/>
      <c r="D826"/>
      <c r="E826"/>
      <c r="F826"/>
      <c r="G826"/>
      <c r="H826"/>
      <c r="I826"/>
      <c r="J826"/>
      <c r="K826" s="3"/>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s="55"/>
      <c r="BE826"/>
      <c r="CS826" s="278"/>
    </row>
    <row r="827" spans="1:97" s="1" customFormat="1" ht="13.5" customHeight="1" x14ac:dyDescent="0.2">
      <c r="A827"/>
      <c r="B827"/>
      <c r="C827"/>
      <c r="D827"/>
      <c r="E827"/>
      <c r="F827"/>
      <c r="G827"/>
      <c r="H827"/>
      <c r="I827"/>
      <c r="J827"/>
      <c r="K827" s="3"/>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c r="AY827" s="55"/>
      <c r="BE827"/>
      <c r="CS827" s="278"/>
    </row>
    <row r="828" spans="1:97" s="1" customFormat="1" ht="13.5" customHeight="1" x14ac:dyDescent="0.2">
      <c r="A828"/>
      <c r="B828"/>
      <c r="C828"/>
      <c r="D828"/>
      <c r="E828"/>
      <c r="F828"/>
      <c r="G828"/>
      <c r="H828"/>
      <c r="I828"/>
      <c r="J828"/>
      <c r="K828" s="3"/>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c r="AY828" s="55"/>
      <c r="BE828"/>
      <c r="CS828" s="278"/>
    </row>
    <row r="829" spans="1:97" s="1" customFormat="1" ht="13.5" customHeight="1" x14ac:dyDescent="0.2">
      <c r="A829"/>
      <c r="B829"/>
      <c r="C829"/>
      <c r="D829"/>
      <c r="E829"/>
      <c r="F829"/>
      <c r="G829"/>
      <c r="H829"/>
      <c r="I829"/>
      <c r="J829"/>
      <c r="K829" s="3"/>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s="55"/>
      <c r="BE829"/>
      <c r="CS829" s="278"/>
    </row>
    <row r="830" spans="1:97" s="1" customFormat="1" ht="13.5" customHeight="1" x14ac:dyDescent="0.2">
      <c r="A830"/>
      <c r="B830"/>
      <c r="C830"/>
      <c r="D830"/>
      <c r="E830"/>
      <c r="F830"/>
      <c r="G830"/>
      <c r="H830"/>
      <c r="I830"/>
      <c r="J830"/>
      <c r="K830" s="3"/>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c r="AY830" s="55"/>
      <c r="BE830"/>
      <c r="CS830" s="278"/>
    </row>
    <row r="831" spans="1:97" s="1" customFormat="1" ht="13.5" customHeight="1" x14ac:dyDescent="0.2">
      <c r="A831"/>
      <c r="B831"/>
      <c r="C831"/>
      <c r="D831"/>
      <c r="E831"/>
      <c r="F831"/>
      <c r="G831"/>
      <c r="H831"/>
      <c r="I831"/>
      <c r="J831"/>
      <c r="K831" s="3"/>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s="55"/>
      <c r="BE831"/>
      <c r="CS831" s="278"/>
    </row>
    <row r="832" spans="1:97" s="1" customFormat="1" ht="13.5" customHeight="1" x14ac:dyDescent="0.2">
      <c r="A832"/>
      <c r="B832"/>
      <c r="C832"/>
      <c r="D832"/>
      <c r="E832"/>
      <c r="F832"/>
      <c r="G832"/>
      <c r="H832"/>
      <c r="I832"/>
      <c r="J832"/>
      <c r="K832" s="3"/>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s="55"/>
      <c r="BE832"/>
      <c r="CS832" s="278"/>
    </row>
    <row r="833" spans="1:97" s="1" customFormat="1" ht="13.5" customHeight="1" x14ac:dyDescent="0.2">
      <c r="A833"/>
      <c r="B833"/>
      <c r="C833"/>
      <c r="D833"/>
      <c r="E833"/>
      <c r="F833"/>
      <c r="G833"/>
      <c r="H833"/>
      <c r="I833"/>
      <c r="J833"/>
      <c r="K833" s="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s="55"/>
      <c r="BE833"/>
      <c r="CS833" s="278"/>
    </row>
    <row r="834" spans="1:97" s="1" customFormat="1" ht="13.5" customHeight="1" x14ac:dyDescent="0.2">
      <c r="A834"/>
      <c r="B834"/>
      <c r="C834"/>
      <c r="D834"/>
      <c r="E834"/>
      <c r="F834"/>
      <c r="G834"/>
      <c r="H834"/>
      <c r="I834"/>
      <c r="J834"/>
      <c r="K834" s="3"/>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s="55"/>
      <c r="BE834"/>
      <c r="CS834" s="278"/>
    </row>
    <row r="835" spans="1:97" s="1" customFormat="1" ht="13.5" customHeight="1" x14ac:dyDescent="0.2">
      <c r="A835"/>
      <c r="B835"/>
      <c r="C835"/>
      <c r="D835"/>
      <c r="E835"/>
      <c r="F835"/>
      <c r="G835"/>
      <c r="H835"/>
      <c r="I835"/>
      <c r="J835"/>
      <c r="K835" s="3"/>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s="55"/>
      <c r="BE835"/>
      <c r="CS835" s="278"/>
    </row>
    <row r="836" spans="1:97" s="1" customFormat="1" ht="13.5" customHeight="1" x14ac:dyDescent="0.2">
      <c r="A836"/>
      <c r="B836"/>
      <c r="C836"/>
      <c r="D836"/>
      <c r="E836"/>
      <c r="F836"/>
      <c r="G836"/>
      <c r="H836"/>
      <c r="I836"/>
      <c r="J836"/>
      <c r="K836" s="3"/>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s="55"/>
      <c r="BE836"/>
      <c r="CS836" s="278"/>
    </row>
    <row r="837" spans="1:97" s="1" customFormat="1" ht="13.5" customHeight="1" x14ac:dyDescent="0.2">
      <c r="A837"/>
      <c r="B837"/>
      <c r="C837"/>
      <c r="D837"/>
      <c r="E837"/>
      <c r="F837"/>
      <c r="G837"/>
      <c r="H837"/>
      <c r="I837"/>
      <c r="J837"/>
      <c r="K837" s="3"/>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s="55"/>
      <c r="BE837"/>
      <c r="CS837" s="278"/>
    </row>
    <row r="838" spans="1:97" s="1" customFormat="1" ht="13.5" customHeight="1" x14ac:dyDescent="0.2">
      <c r="A838"/>
      <c r="B838"/>
      <c r="C838"/>
      <c r="D838"/>
      <c r="E838"/>
      <c r="F838"/>
      <c r="G838"/>
      <c r="H838"/>
      <c r="I838"/>
      <c r="J838"/>
      <c r="K838" s="3"/>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s="55"/>
      <c r="BE838"/>
      <c r="CS838" s="278"/>
    </row>
    <row r="839" spans="1:97" s="1" customFormat="1" ht="13.5" customHeight="1" x14ac:dyDescent="0.2">
      <c r="A839"/>
      <c r="B839"/>
      <c r="C839"/>
      <c r="D839"/>
      <c r="E839"/>
      <c r="F839"/>
      <c r="G839"/>
      <c r="H839"/>
      <c r="I839"/>
      <c r="J839"/>
      <c r="K839" s="3"/>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s="55"/>
      <c r="BE839"/>
      <c r="CS839" s="278"/>
    </row>
    <row r="840" spans="1:97" s="1" customFormat="1" ht="13.5" customHeight="1" x14ac:dyDescent="0.2">
      <c r="A840"/>
      <c r="B840"/>
      <c r="C840"/>
      <c r="D840"/>
      <c r="E840"/>
      <c r="F840"/>
      <c r="G840"/>
      <c r="H840"/>
      <c r="I840"/>
      <c r="J840"/>
      <c r="K840" s="3"/>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s="55"/>
      <c r="BE840"/>
      <c r="CS840" s="278"/>
    </row>
    <row r="841" spans="1:97" s="1" customFormat="1" ht="13.5" customHeight="1" x14ac:dyDescent="0.2">
      <c r="A841"/>
      <c r="B841"/>
      <c r="C841"/>
      <c r="D841"/>
      <c r="E841"/>
      <c r="F841"/>
      <c r="G841"/>
      <c r="H841"/>
      <c r="I841"/>
      <c r="J841"/>
      <c r="K841" s="3"/>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s="55"/>
      <c r="BE841"/>
      <c r="CS841" s="278"/>
    </row>
    <row r="842" spans="1:97" s="1" customFormat="1" ht="13.5" customHeight="1" x14ac:dyDescent="0.2">
      <c r="A842"/>
      <c r="B842"/>
      <c r="C842"/>
      <c r="D842"/>
      <c r="E842"/>
      <c r="F842"/>
      <c r="G842"/>
      <c r="H842"/>
      <c r="I842"/>
      <c r="J842"/>
      <c r="K842" s="3"/>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s="55"/>
      <c r="BE842"/>
      <c r="CS842" s="278"/>
    </row>
    <row r="843" spans="1:97" s="1" customFormat="1" ht="13.5" customHeight="1" x14ac:dyDescent="0.2">
      <c r="A843"/>
      <c r="B843"/>
      <c r="C843"/>
      <c r="D843"/>
      <c r="E843"/>
      <c r="F843"/>
      <c r="G843"/>
      <c r="H843"/>
      <c r="I843"/>
      <c r="J843"/>
      <c r="K843" s="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s="55"/>
      <c r="BE843"/>
      <c r="CS843" s="278"/>
    </row>
    <row r="844" spans="1:97" s="1" customFormat="1" ht="13.5" customHeight="1" x14ac:dyDescent="0.2">
      <c r="A844"/>
      <c r="B844"/>
      <c r="C844"/>
      <c r="D844"/>
      <c r="E844"/>
      <c r="F844"/>
      <c r="G844"/>
      <c r="H844"/>
      <c r="I844"/>
      <c r="J844"/>
      <c r="K844" s="3"/>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c r="AY844" s="55"/>
      <c r="BE844"/>
      <c r="CS844" s="278"/>
    </row>
    <row r="845" spans="1:97" s="1" customFormat="1" ht="13.5" customHeight="1" x14ac:dyDescent="0.2">
      <c r="A845"/>
      <c r="B845"/>
      <c r="C845"/>
      <c r="D845"/>
      <c r="E845"/>
      <c r="F845"/>
      <c r="G845"/>
      <c r="H845"/>
      <c r="I845"/>
      <c r="J845"/>
      <c r="K845" s="3"/>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s="55"/>
      <c r="BE845"/>
      <c r="CS845" s="278"/>
    </row>
    <row r="846" spans="1:97" s="1" customFormat="1" ht="13.5" customHeight="1" x14ac:dyDescent="0.2">
      <c r="A846"/>
      <c r="B846"/>
      <c r="C846"/>
      <c r="D846"/>
      <c r="E846"/>
      <c r="F846"/>
      <c r="G846"/>
      <c r="H846"/>
      <c r="I846"/>
      <c r="J846"/>
      <c r="K846" s="3"/>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s="55"/>
      <c r="BE846"/>
      <c r="CS846" s="278"/>
    </row>
    <row r="847" spans="1:97" s="1" customFormat="1" ht="13.5" customHeight="1" x14ac:dyDescent="0.2">
      <c r="A847"/>
      <c r="B847"/>
      <c r="C847"/>
      <c r="D847"/>
      <c r="E847"/>
      <c r="F847"/>
      <c r="G847"/>
      <c r="H847"/>
      <c r="I847"/>
      <c r="J847"/>
      <c r="K847" s="3"/>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s="55"/>
      <c r="BE847"/>
      <c r="CS847" s="278"/>
    </row>
    <row r="848" spans="1:97" s="1" customFormat="1" ht="13.5" customHeight="1" x14ac:dyDescent="0.2">
      <c r="A848"/>
      <c r="B848"/>
      <c r="C848"/>
      <c r="D848"/>
      <c r="E848"/>
      <c r="F848"/>
      <c r="G848"/>
      <c r="H848"/>
      <c r="I848"/>
      <c r="J848"/>
      <c r="K848" s="3"/>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s="55"/>
      <c r="BE848"/>
      <c r="CS848" s="278"/>
    </row>
    <row r="849" spans="1:97" s="1" customFormat="1" ht="13.5" customHeight="1" x14ac:dyDescent="0.2">
      <c r="A849"/>
      <c r="B849"/>
      <c r="C849"/>
      <c r="D849"/>
      <c r="E849"/>
      <c r="F849"/>
      <c r="G849"/>
      <c r="H849"/>
      <c r="I849"/>
      <c r="J849"/>
      <c r="K849" s="3"/>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s="55"/>
      <c r="BE849"/>
      <c r="CS849" s="278"/>
    </row>
    <row r="850" spans="1:97" s="1" customFormat="1" ht="13.5" customHeight="1" x14ac:dyDescent="0.2">
      <c r="A850"/>
      <c r="B850"/>
      <c r="C850"/>
      <c r="D850"/>
      <c r="E850"/>
      <c r="F850"/>
      <c r="G850"/>
      <c r="H850"/>
      <c r="I850"/>
      <c r="J850"/>
      <c r="K850" s="3"/>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s="55"/>
      <c r="BE850"/>
      <c r="CS850" s="278"/>
    </row>
    <row r="851" spans="1:97" s="1" customFormat="1" ht="13.5" customHeight="1" x14ac:dyDescent="0.2">
      <c r="A851"/>
      <c r="B851"/>
      <c r="C851"/>
      <c r="D851"/>
      <c r="E851"/>
      <c r="F851"/>
      <c r="G851"/>
      <c r="H851"/>
      <c r="I851"/>
      <c r="J851"/>
      <c r="K851" s="3"/>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s="55"/>
      <c r="BE851"/>
      <c r="CS851" s="278"/>
    </row>
    <row r="852" spans="1:97" s="1" customFormat="1" ht="13.5" customHeight="1" x14ac:dyDescent="0.2">
      <c r="A852"/>
      <c r="B852"/>
      <c r="C852"/>
      <c r="D852"/>
      <c r="E852"/>
      <c r="F852"/>
      <c r="G852"/>
      <c r="H852"/>
      <c r="I852"/>
      <c r="J852"/>
      <c r="K852" s="3"/>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s="55"/>
      <c r="BE852"/>
      <c r="CS852" s="278"/>
    </row>
    <row r="853" spans="1:97" s="1" customFormat="1" ht="13.5" customHeight="1" x14ac:dyDescent="0.2">
      <c r="A853"/>
      <c r="B853"/>
      <c r="C853"/>
      <c r="D853"/>
      <c r="E853"/>
      <c r="F853"/>
      <c r="G853"/>
      <c r="H853"/>
      <c r="I853"/>
      <c r="J853"/>
      <c r="K853" s="3"/>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c r="AY853" s="55"/>
      <c r="BE853"/>
      <c r="CS853" s="278"/>
    </row>
    <row r="854" spans="1:97" s="1" customFormat="1" ht="13.5" customHeight="1" x14ac:dyDescent="0.2">
      <c r="A854"/>
      <c r="B854"/>
      <c r="C854"/>
      <c r="D854"/>
      <c r="E854"/>
      <c r="F854"/>
      <c r="G854"/>
      <c r="H854"/>
      <c r="I854"/>
      <c r="J854"/>
      <c r="K854" s="3"/>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s="55"/>
      <c r="BE854"/>
      <c r="CS854" s="278"/>
    </row>
    <row r="855" spans="1:97" s="1" customFormat="1" ht="13.5" customHeight="1" x14ac:dyDescent="0.2">
      <c r="A855"/>
      <c r="B855"/>
      <c r="C855"/>
      <c r="D855"/>
      <c r="E855"/>
      <c r="F855"/>
      <c r="G855"/>
      <c r="H855"/>
      <c r="I855"/>
      <c r="J855"/>
      <c r="K855" s="3"/>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c r="AY855" s="55"/>
      <c r="BE855"/>
      <c r="CS855" s="278"/>
    </row>
    <row r="856" spans="1:97" s="1" customFormat="1" ht="13.5" customHeight="1" x14ac:dyDescent="0.2">
      <c r="A856"/>
      <c r="B856"/>
      <c r="C856"/>
      <c r="D856"/>
      <c r="E856"/>
      <c r="F856"/>
      <c r="G856"/>
      <c r="H856"/>
      <c r="I856"/>
      <c r="J856"/>
      <c r="K856" s="3"/>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s="55"/>
      <c r="BE856"/>
      <c r="CS856" s="278"/>
    </row>
    <row r="857" spans="1:97" s="1" customFormat="1" ht="13.5" customHeight="1" x14ac:dyDescent="0.2">
      <c r="A857"/>
      <c r="B857"/>
      <c r="C857"/>
      <c r="D857"/>
      <c r="E857"/>
      <c r="F857"/>
      <c r="G857"/>
      <c r="H857"/>
      <c r="I857"/>
      <c r="J857"/>
      <c r="K857" s="3"/>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s="55"/>
      <c r="BE857"/>
      <c r="CS857" s="278"/>
    </row>
    <row r="858" spans="1:97" s="1" customFormat="1" ht="13.5" customHeight="1" x14ac:dyDescent="0.2">
      <c r="A858"/>
      <c r="B858"/>
      <c r="C858"/>
      <c r="D858"/>
      <c r="E858"/>
      <c r="F858"/>
      <c r="G858"/>
      <c r="H858"/>
      <c r="I858"/>
      <c r="J858"/>
      <c r="K858" s="3"/>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s="55"/>
      <c r="BE858"/>
      <c r="CS858" s="278"/>
    </row>
    <row r="859" spans="1:97" s="1" customFormat="1" ht="13.5" customHeight="1" x14ac:dyDescent="0.2">
      <c r="A859"/>
      <c r="B859"/>
      <c r="C859"/>
      <c r="D859"/>
      <c r="E859"/>
      <c r="F859"/>
      <c r="G859"/>
      <c r="H859"/>
      <c r="I859"/>
      <c r="J859"/>
      <c r="K859" s="3"/>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c r="AY859" s="55"/>
      <c r="BE859"/>
      <c r="CS859" s="278"/>
    </row>
    <row r="860" spans="1:97" s="1" customFormat="1" ht="13.5" customHeight="1" x14ac:dyDescent="0.2">
      <c r="A860"/>
      <c r="B860"/>
      <c r="C860"/>
      <c r="D860"/>
      <c r="E860"/>
      <c r="F860"/>
      <c r="G860"/>
      <c r="H860"/>
      <c r="I860"/>
      <c r="J860"/>
      <c r="K860" s="3"/>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c r="AY860" s="55"/>
      <c r="BE860"/>
      <c r="CS860" s="278"/>
    </row>
    <row r="861" spans="1:97" s="1" customFormat="1" ht="13.5" customHeight="1" x14ac:dyDescent="0.2">
      <c r="A861"/>
      <c r="B861"/>
      <c r="C861"/>
      <c r="D861"/>
      <c r="E861"/>
      <c r="F861"/>
      <c r="G861"/>
      <c r="H861"/>
      <c r="I861"/>
      <c r="J861"/>
      <c r="K861" s="3"/>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s="55"/>
      <c r="BE861"/>
      <c r="CS861" s="278"/>
    </row>
    <row r="862" spans="1:97" s="1" customFormat="1" ht="13.5" customHeight="1" x14ac:dyDescent="0.2">
      <c r="A862"/>
      <c r="B862"/>
      <c r="C862"/>
      <c r="D862"/>
      <c r="E862"/>
      <c r="F862"/>
      <c r="G862"/>
      <c r="H862"/>
      <c r="I862"/>
      <c r="J862"/>
      <c r="K862" s="3"/>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s="55"/>
      <c r="BE862"/>
      <c r="CS862" s="278"/>
    </row>
    <row r="863" spans="1:97" s="1" customFormat="1" ht="13.5" customHeight="1" x14ac:dyDescent="0.2">
      <c r="A863"/>
      <c r="B863"/>
      <c r="C863"/>
      <c r="D863"/>
      <c r="E863"/>
      <c r="F863"/>
      <c r="G863"/>
      <c r="H863"/>
      <c r="I863"/>
      <c r="J863"/>
      <c r="K863" s="3"/>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c r="AY863" s="55"/>
      <c r="BE863"/>
      <c r="CS863" s="278"/>
    </row>
    <row r="864" spans="1:97" s="1" customFormat="1" ht="13.5" customHeight="1" x14ac:dyDescent="0.2">
      <c r="A864"/>
      <c r="B864"/>
      <c r="C864"/>
      <c r="D864"/>
      <c r="E864"/>
      <c r="F864"/>
      <c r="G864"/>
      <c r="H864"/>
      <c r="I864"/>
      <c r="J864"/>
      <c r="K864" s="3"/>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s="55"/>
      <c r="BE864"/>
      <c r="CS864" s="278"/>
    </row>
    <row r="865" spans="1:97" s="1" customFormat="1" ht="13.5" customHeight="1" x14ac:dyDescent="0.2">
      <c r="A865"/>
      <c r="B865"/>
      <c r="C865"/>
      <c r="D865"/>
      <c r="E865"/>
      <c r="F865"/>
      <c r="G865"/>
      <c r="H865"/>
      <c r="I865"/>
      <c r="J865"/>
      <c r="K865" s="3"/>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c r="AY865" s="55"/>
      <c r="BE865"/>
      <c r="CS865" s="278"/>
    </row>
    <row r="866" spans="1:97" s="1" customFormat="1" ht="13.5" customHeight="1" x14ac:dyDescent="0.2">
      <c r="A866"/>
      <c r="B866"/>
      <c r="C866"/>
      <c r="D866"/>
      <c r="E866"/>
      <c r="F866"/>
      <c r="G866"/>
      <c r="H866"/>
      <c r="I866"/>
      <c r="J866"/>
      <c r="K866" s="3"/>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s="55"/>
      <c r="BE866"/>
      <c r="CS866" s="278"/>
    </row>
    <row r="867" spans="1:97" s="1" customFormat="1" ht="13.5" customHeight="1" x14ac:dyDescent="0.2">
      <c r="A867"/>
      <c r="B867"/>
      <c r="C867"/>
      <c r="D867"/>
      <c r="E867"/>
      <c r="F867"/>
      <c r="G867"/>
      <c r="H867"/>
      <c r="I867"/>
      <c r="J867"/>
      <c r="K867" s="3"/>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s="55"/>
      <c r="BE867"/>
      <c r="CS867" s="278"/>
    </row>
    <row r="868" spans="1:97" x14ac:dyDescent="0.2">
      <c r="AZ868" s="1"/>
      <c r="BA868" s="1"/>
      <c r="BB868" s="1"/>
      <c r="BC868" s="1"/>
      <c r="BD868" s="1"/>
      <c r="BG868" s="1"/>
      <c r="BH868" s="1"/>
      <c r="BI868" s="1"/>
      <c r="BJ868" s="1"/>
      <c r="BK868" s="1"/>
      <c r="BL868" s="1"/>
      <c r="CJ868" s="1"/>
      <c r="CK868" s="1"/>
      <c r="CL868" s="1"/>
      <c r="CQ868" s="1"/>
      <c r="CR868" s="1"/>
      <c r="CS868" s="278"/>
    </row>
    <row r="869" spans="1:97" x14ac:dyDescent="0.2">
      <c r="BJ869" s="1"/>
      <c r="BK869" s="1"/>
      <c r="BL869" s="1"/>
      <c r="CK869" s="1"/>
      <c r="CQ869" s="1"/>
      <c r="CR869" s="1"/>
      <c r="CS869" s="278"/>
    </row>
    <row r="870" spans="1:97" x14ac:dyDescent="0.2">
      <c r="BJ870" s="1"/>
      <c r="BK870" s="1"/>
      <c r="BL870" s="1"/>
      <c r="CK870" s="1"/>
      <c r="CQ870" s="1"/>
      <c r="CR870" s="1"/>
      <c r="CS870" s="278"/>
    </row>
    <row r="871" spans="1:97" x14ac:dyDescent="0.2">
      <c r="BJ871" s="1"/>
      <c r="BK871" s="1"/>
      <c r="BL871" s="1"/>
      <c r="CK871" s="1"/>
      <c r="CQ871" s="1"/>
      <c r="CR871" s="1"/>
      <c r="CS871" s="278"/>
    </row>
    <row r="872" spans="1:97" x14ac:dyDescent="0.2">
      <c r="BJ872" s="1"/>
      <c r="BK872" s="1"/>
      <c r="BL872" s="1"/>
      <c r="CK872" s="1"/>
      <c r="CQ872" s="1"/>
      <c r="CR872" s="1"/>
      <c r="CS872" s="278"/>
    </row>
    <row r="873" spans="1:97" x14ac:dyDescent="0.2">
      <c r="BJ873" s="1"/>
      <c r="BK873" s="1"/>
      <c r="BL873" s="1"/>
      <c r="CK873" s="1"/>
      <c r="CQ873" s="1"/>
      <c r="CR873" s="1"/>
      <c r="CS873" s="278"/>
    </row>
    <row r="874" spans="1:97" x14ac:dyDescent="0.2">
      <c r="BJ874" s="1"/>
      <c r="BK874" s="1"/>
      <c r="BL874" s="1"/>
      <c r="CQ874" s="1"/>
      <c r="CR874" s="1"/>
      <c r="CS874" s="278"/>
    </row>
    <row r="875" spans="1:97" x14ac:dyDescent="0.2">
      <c r="CQ875" s="1"/>
      <c r="CR875" s="1"/>
      <c r="CS875" s="278"/>
    </row>
    <row r="876" spans="1:97" x14ac:dyDescent="0.2">
      <c r="CQ876" s="1"/>
      <c r="CR876" s="1"/>
      <c r="CS876" s="278"/>
    </row>
    <row r="877" spans="1:97" x14ac:dyDescent="0.2">
      <c r="CQ877" s="1"/>
      <c r="CR877" s="1"/>
      <c r="CS877" s="278"/>
    </row>
    <row r="878" spans="1:97" x14ac:dyDescent="0.2">
      <c r="CQ878" s="1"/>
      <c r="CR878" s="1"/>
      <c r="CS878" s="278"/>
    </row>
    <row r="879" spans="1:97" x14ac:dyDescent="0.2">
      <c r="CQ879" s="1"/>
      <c r="CR879" s="1"/>
      <c r="CS879" s="278"/>
    </row>
    <row r="880" spans="1:97" x14ac:dyDescent="0.2">
      <c r="CQ880" s="1"/>
      <c r="CR880" s="1"/>
      <c r="CS880" s="278"/>
    </row>
    <row r="881" spans="95:97" x14ac:dyDescent="0.2">
      <c r="CQ881" s="1"/>
      <c r="CR881" s="1"/>
      <c r="CS881" s="278"/>
    </row>
    <row r="882" spans="95:97" x14ac:dyDescent="0.2">
      <c r="CQ882" s="1"/>
      <c r="CR882" s="1"/>
      <c r="CS882" s="278"/>
    </row>
    <row r="883" spans="95:97" x14ac:dyDescent="0.2">
      <c r="CQ883" s="1"/>
      <c r="CR883" s="1"/>
      <c r="CS883" s="278"/>
    </row>
    <row r="884" spans="95:97" x14ac:dyDescent="0.2">
      <c r="CQ884" s="1"/>
      <c r="CR884" s="1"/>
      <c r="CS884" s="278"/>
    </row>
    <row r="885" spans="95:97" x14ac:dyDescent="0.2">
      <c r="CQ885" s="1"/>
      <c r="CR885" s="1"/>
      <c r="CS885" s="278"/>
    </row>
    <row r="886" spans="95:97" x14ac:dyDescent="0.2">
      <c r="CQ886" s="1"/>
      <c r="CR886" s="1"/>
      <c r="CS886" s="278"/>
    </row>
    <row r="887" spans="95:97" x14ac:dyDescent="0.2">
      <c r="CQ887" s="1"/>
      <c r="CR887" s="1"/>
      <c r="CS887" s="278"/>
    </row>
    <row r="888" spans="95:97" x14ac:dyDescent="0.2">
      <c r="CQ888" s="1"/>
      <c r="CR888" s="1"/>
      <c r="CS888" s="278"/>
    </row>
    <row r="889" spans="95:97" x14ac:dyDescent="0.2">
      <c r="CQ889" s="1"/>
      <c r="CR889" s="1"/>
      <c r="CS889" s="278"/>
    </row>
    <row r="890" spans="95:97" x14ac:dyDescent="0.2">
      <c r="CQ890" s="1"/>
      <c r="CR890" s="1"/>
      <c r="CS890" s="278"/>
    </row>
    <row r="891" spans="95:97" x14ac:dyDescent="0.2">
      <c r="CQ891" s="1"/>
      <c r="CR891" s="1"/>
      <c r="CS891" s="278"/>
    </row>
    <row r="892" spans="95:97" x14ac:dyDescent="0.2">
      <c r="CQ892" s="1"/>
      <c r="CR892" s="1"/>
      <c r="CS892" s="278"/>
    </row>
    <row r="893" spans="95:97" x14ac:dyDescent="0.2">
      <c r="CQ893" s="1"/>
      <c r="CR893" s="1"/>
      <c r="CS893" s="278"/>
    </row>
    <row r="894" spans="95:97" x14ac:dyDescent="0.2">
      <c r="CQ894" s="1"/>
      <c r="CR894" s="1"/>
      <c r="CS894" s="278"/>
    </row>
    <row r="895" spans="95:97" x14ac:dyDescent="0.2">
      <c r="CQ895" s="1"/>
      <c r="CR895" s="1"/>
      <c r="CS895" s="278"/>
    </row>
    <row r="896" spans="95:97" x14ac:dyDescent="0.2">
      <c r="CQ896" s="1"/>
      <c r="CR896" s="1"/>
      <c r="CS896" s="278"/>
    </row>
    <row r="897" spans="95:97" x14ac:dyDescent="0.2">
      <c r="CQ897" s="1"/>
      <c r="CR897" s="1"/>
      <c r="CS897" s="278"/>
    </row>
    <row r="898" spans="95:97" x14ac:dyDescent="0.2">
      <c r="CQ898" s="1"/>
      <c r="CR898" s="1"/>
      <c r="CS898" s="278"/>
    </row>
    <row r="899" spans="95:97" x14ac:dyDescent="0.2">
      <c r="CQ899" s="1"/>
      <c r="CR899" s="1"/>
      <c r="CS899" s="278"/>
    </row>
    <row r="900" spans="95:97" x14ac:dyDescent="0.2">
      <c r="CQ900" s="1"/>
      <c r="CR900" s="1"/>
      <c r="CS900" s="278"/>
    </row>
    <row r="901" spans="95:97" x14ac:dyDescent="0.2">
      <c r="CQ901" s="1"/>
      <c r="CR901" s="1"/>
      <c r="CS901" s="278"/>
    </row>
    <row r="902" spans="95:97" x14ac:dyDescent="0.2">
      <c r="CQ902" s="1"/>
      <c r="CR902" s="1"/>
      <c r="CS902" s="278"/>
    </row>
    <row r="903" spans="95:97" x14ac:dyDescent="0.2">
      <c r="CQ903" s="1"/>
      <c r="CR903" s="1"/>
      <c r="CS903" s="278"/>
    </row>
    <row r="904" spans="95:97" x14ac:dyDescent="0.2">
      <c r="CQ904" s="1"/>
      <c r="CR904" s="1"/>
      <c r="CS904" s="278"/>
    </row>
    <row r="905" spans="95:97" x14ac:dyDescent="0.2">
      <c r="CQ905" s="1"/>
      <c r="CR905" s="1"/>
      <c r="CS905" s="278"/>
    </row>
    <row r="906" spans="95:97" x14ac:dyDescent="0.2">
      <c r="CQ906" s="1"/>
      <c r="CR906" s="1"/>
      <c r="CS906" s="278"/>
    </row>
    <row r="907" spans="95:97" x14ac:dyDescent="0.2">
      <c r="CQ907" s="1"/>
      <c r="CR907" s="1"/>
      <c r="CS907" s="278"/>
    </row>
    <row r="908" spans="95:97" x14ac:dyDescent="0.2">
      <c r="CQ908" s="1"/>
      <c r="CR908" s="1"/>
      <c r="CS908" s="278"/>
    </row>
    <row r="909" spans="95:97" x14ac:dyDescent="0.2">
      <c r="CQ909" s="1"/>
      <c r="CR909" s="1"/>
      <c r="CS909" s="278"/>
    </row>
    <row r="910" spans="95:97" x14ac:dyDescent="0.2">
      <c r="CQ910" s="1"/>
      <c r="CR910" s="1"/>
      <c r="CS910" s="278"/>
    </row>
    <row r="911" spans="95:97" x14ac:dyDescent="0.2">
      <c r="CQ911" s="1"/>
      <c r="CR911" s="1"/>
      <c r="CS911" s="278"/>
    </row>
    <row r="912" spans="95:97" x14ac:dyDescent="0.2">
      <c r="CQ912" s="1"/>
      <c r="CR912" s="1"/>
      <c r="CS912" s="278"/>
    </row>
    <row r="913" spans="95:97" x14ac:dyDescent="0.2">
      <c r="CQ913" s="1"/>
      <c r="CR913" s="1"/>
      <c r="CS913" s="278"/>
    </row>
    <row r="914" spans="95:97" x14ac:dyDescent="0.2">
      <c r="CQ914" s="1"/>
      <c r="CR914" s="1"/>
      <c r="CS914" s="278"/>
    </row>
    <row r="915" spans="95:97" x14ac:dyDescent="0.2">
      <c r="CQ915" s="1"/>
      <c r="CR915" s="1"/>
      <c r="CS915" s="278"/>
    </row>
    <row r="916" spans="95:97" x14ac:dyDescent="0.2">
      <c r="CQ916" s="1"/>
      <c r="CR916" s="1"/>
      <c r="CS916" s="278"/>
    </row>
    <row r="917" spans="95:97" x14ac:dyDescent="0.2">
      <c r="CQ917" s="1"/>
      <c r="CR917" s="1"/>
      <c r="CS917" s="278"/>
    </row>
    <row r="918" spans="95:97" x14ac:dyDescent="0.2">
      <c r="CQ918" s="1"/>
      <c r="CR918" s="1"/>
      <c r="CS918" s="278"/>
    </row>
    <row r="919" spans="95:97" x14ac:dyDescent="0.2">
      <c r="CQ919" s="1"/>
      <c r="CR919" s="1"/>
      <c r="CS919" s="278"/>
    </row>
    <row r="920" spans="95:97" x14ac:dyDescent="0.2">
      <c r="CQ920" s="1"/>
      <c r="CR920" s="1"/>
      <c r="CS920" s="278"/>
    </row>
    <row r="921" spans="95:97" x14ac:dyDescent="0.2">
      <c r="CQ921" s="1"/>
      <c r="CR921" s="1"/>
      <c r="CS921" s="278"/>
    </row>
    <row r="922" spans="95:97" x14ac:dyDescent="0.2">
      <c r="CQ922" s="1"/>
      <c r="CR922" s="1"/>
      <c r="CS922" s="278"/>
    </row>
    <row r="923" spans="95:97" x14ac:dyDescent="0.2">
      <c r="CQ923" s="1"/>
      <c r="CR923" s="1"/>
      <c r="CS923" s="278"/>
    </row>
    <row r="924" spans="95:97" x14ac:dyDescent="0.2">
      <c r="CQ924" s="1"/>
      <c r="CR924" s="1"/>
      <c r="CS924" s="278"/>
    </row>
    <row r="925" spans="95:97" x14ac:dyDescent="0.2">
      <c r="CQ925" s="1"/>
      <c r="CR925" s="1"/>
      <c r="CS925" s="278"/>
    </row>
    <row r="926" spans="95:97" x14ac:dyDescent="0.2">
      <c r="CQ926" s="1"/>
      <c r="CR926" s="1"/>
      <c r="CS926" s="278"/>
    </row>
    <row r="927" spans="95:97" x14ac:dyDescent="0.2">
      <c r="CQ927" s="1"/>
      <c r="CR927" s="1"/>
      <c r="CS927" s="278"/>
    </row>
    <row r="928" spans="95:97" x14ac:dyDescent="0.2">
      <c r="CQ928" s="1"/>
      <c r="CR928" s="1"/>
      <c r="CS928" s="278"/>
    </row>
    <row r="929" spans="95:97" x14ac:dyDescent="0.2">
      <c r="CQ929" s="1"/>
      <c r="CR929" s="1"/>
      <c r="CS929" s="278"/>
    </row>
    <row r="930" spans="95:97" x14ac:dyDescent="0.2">
      <c r="CQ930" s="1"/>
      <c r="CR930" s="1"/>
      <c r="CS930" s="278"/>
    </row>
    <row r="931" spans="95:97" x14ac:dyDescent="0.2">
      <c r="CQ931" s="1"/>
      <c r="CR931" s="1"/>
      <c r="CS931" s="278"/>
    </row>
    <row r="932" spans="95:97" x14ac:dyDescent="0.2">
      <c r="CQ932" s="1"/>
      <c r="CR932" s="1"/>
      <c r="CS932" s="278"/>
    </row>
    <row r="933" spans="95:97" x14ac:dyDescent="0.2">
      <c r="CQ933" s="1"/>
      <c r="CR933" s="1"/>
      <c r="CS933" s="278"/>
    </row>
    <row r="934" spans="95:97" x14ac:dyDescent="0.2">
      <c r="CQ934" s="1"/>
      <c r="CR934" s="1"/>
      <c r="CS934" s="278"/>
    </row>
    <row r="935" spans="95:97" x14ac:dyDescent="0.2">
      <c r="CQ935" s="1"/>
      <c r="CR935" s="1"/>
      <c r="CS935" s="278"/>
    </row>
    <row r="936" spans="95:97" x14ac:dyDescent="0.2">
      <c r="CQ936" s="1"/>
      <c r="CR936" s="1"/>
      <c r="CS936" s="278"/>
    </row>
    <row r="937" spans="95:97" x14ac:dyDescent="0.2">
      <c r="CQ937" s="1"/>
      <c r="CR937" s="1"/>
      <c r="CS937" s="278"/>
    </row>
    <row r="938" spans="95:97" x14ac:dyDescent="0.2">
      <c r="CQ938" s="1"/>
      <c r="CR938" s="1"/>
      <c r="CS938" s="278"/>
    </row>
    <row r="939" spans="95:97" x14ac:dyDescent="0.2">
      <c r="CQ939" s="1"/>
      <c r="CR939" s="1"/>
      <c r="CS939" s="278"/>
    </row>
    <row r="940" spans="95:97" x14ac:dyDescent="0.2">
      <c r="CQ940" s="1"/>
      <c r="CR940" s="1"/>
      <c r="CS940" s="278"/>
    </row>
    <row r="941" spans="95:97" x14ac:dyDescent="0.2">
      <c r="CQ941" s="1"/>
      <c r="CR941" s="1"/>
      <c r="CS941" s="278"/>
    </row>
    <row r="942" spans="95:97" x14ac:dyDescent="0.2">
      <c r="CQ942" s="1"/>
      <c r="CR942" s="1"/>
      <c r="CS942" s="278"/>
    </row>
    <row r="943" spans="95:97" x14ac:dyDescent="0.2">
      <c r="CQ943" s="1"/>
      <c r="CR943" s="1"/>
      <c r="CS943" s="278"/>
    </row>
    <row r="944" spans="95:97" x14ac:dyDescent="0.2">
      <c r="CQ944" s="1"/>
      <c r="CR944" s="1"/>
      <c r="CS944" s="278"/>
    </row>
    <row r="945" spans="95:97" x14ac:dyDescent="0.2">
      <c r="CQ945" s="1"/>
      <c r="CR945" s="1"/>
      <c r="CS945" s="278"/>
    </row>
    <row r="946" spans="95:97" x14ac:dyDescent="0.2">
      <c r="CQ946" s="1"/>
      <c r="CR946" s="1"/>
      <c r="CS946" s="278"/>
    </row>
    <row r="947" spans="95:97" x14ac:dyDescent="0.2">
      <c r="CQ947" s="1"/>
      <c r="CR947" s="1"/>
      <c r="CS947" s="278"/>
    </row>
    <row r="948" spans="95:97" x14ac:dyDescent="0.2">
      <c r="CQ948" s="1"/>
      <c r="CR948" s="1"/>
      <c r="CS948" s="278"/>
    </row>
    <row r="949" spans="95:97" x14ac:dyDescent="0.2">
      <c r="CQ949" s="1"/>
      <c r="CR949" s="1"/>
      <c r="CS949" s="278"/>
    </row>
    <row r="950" spans="95:97" x14ac:dyDescent="0.2">
      <c r="CQ950" s="1"/>
      <c r="CR950" s="1"/>
      <c r="CS950" s="278"/>
    </row>
    <row r="951" spans="95:97" x14ac:dyDescent="0.2">
      <c r="CQ951" s="1"/>
      <c r="CR951" s="1"/>
      <c r="CS951" s="278"/>
    </row>
    <row r="952" spans="95:97" x14ac:dyDescent="0.2">
      <c r="CQ952" s="1"/>
      <c r="CR952" s="1"/>
      <c r="CS952" s="278"/>
    </row>
    <row r="953" spans="95:97" x14ac:dyDescent="0.2">
      <c r="CQ953" s="1"/>
      <c r="CR953" s="1"/>
      <c r="CS953" s="278"/>
    </row>
    <row r="954" spans="95:97" x14ac:dyDescent="0.2">
      <c r="CQ954" s="1"/>
      <c r="CR954" s="1"/>
      <c r="CS954" s="278"/>
    </row>
    <row r="955" spans="95:97" x14ac:dyDescent="0.2">
      <c r="CQ955" s="1"/>
      <c r="CR955" s="1"/>
      <c r="CS955" s="278"/>
    </row>
    <row r="956" spans="95:97" x14ac:dyDescent="0.2">
      <c r="CQ956" s="1"/>
      <c r="CR956" s="1"/>
      <c r="CS956" s="278"/>
    </row>
    <row r="957" spans="95:97" x14ac:dyDescent="0.2">
      <c r="CQ957" s="1"/>
      <c r="CR957" s="1"/>
      <c r="CS957" s="278"/>
    </row>
    <row r="958" spans="95:97" x14ac:dyDescent="0.2">
      <c r="CQ958" s="1"/>
      <c r="CR958" s="1"/>
      <c r="CS958" s="278"/>
    </row>
    <row r="959" spans="95:97" x14ac:dyDescent="0.2">
      <c r="CQ959" s="1"/>
      <c r="CR959" s="1"/>
      <c r="CS959" s="278"/>
    </row>
    <row r="960" spans="95:97" x14ac:dyDescent="0.2">
      <c r="CQ960" s="1"/>
      <c r="CR960" s="1"/>
      <c r="CS960" s="278"/>
    </row>
    <row r="961" spans="95:97" x14ac:dyDescent="0.2">
      <c r="CQ961" s="1"/>
      <c r="CR961" s="1"/>
      <c r="CS961" s="278"/>
    </row>
    <row r="962" spans="95:97" x14ac:dyDescent="0.2">
      <c r="CQ962" s="1"/>
      <c r="CR962" s="1"/>
      <c r="CS962" s="278"/>
    </row>
    <row r="963" spans="95:97" x14ac:dyDescent="0.2">
      <c r="CQ963" s="1"/>
      <c r="CR963" s="1"/>
      <c r="CS963" s="278"/>
    </row>
    <row r="964" spans="95:97" x14ac:dyDescent="0.2">
      <c r="CQ964" s="1"/>
      <c r="CR964" s="1"/>
      <c r="CS964" s="278"/>
    </row>
    <row r="965" spans="95:97" x14ac:dyDescent="0.2">
      <c r="CQ965" s="1"/>
      <c r="CR965" s="1"/>
      <c r="CS965" s="278"/>
    </row>
    <row r="966" spans="95:97" x14ac:dyDescent="0.2">
      <c r="CQ966" s="1"/>
      <c r="CR966" s="1"/>
      <c r="CS966" s="278"/>
    </row>
    <row r="967" spans="95:97" x14ac:dyDescent="0.2">
      <c r="CQ967" s="1"/>
      <c r="CR967" s="1"/>
      <c r="CS967" s="278"/>
    </row>
    <row r="968" spans="95:97" x14ac:dyDescent="0.2">
      <c r="CQ968" s="1"/>
      <c r="CR968" s="1"/>
      <c r="CS968" s="278"/>
    </row>
    <row r="969" spans="95:97" x14ac:dyDescent="0.2">
      <c r="CQ969" s="1"/>
      <c r="CR969" s="1"/>
      <c r="CS969" s="278"/>
    </row>
    <row r="970" spans="95:97" x14ac:dyDescent="0.2">
      <c r="CQ970" s="1"/>
      <c r="CR970" s="1"/>
      <c r="CS970" s="278"/>
    </row>
    <row r="971" spans="95:97" x14ac:dyDescent="0.2">
      <c r="CQ971" s="1"/>
      <c r="CR971" s="1"/>
      <c r="CS971" s="278"/>
    </row>
    <row r="972" spans="95:97" x14ac:dyDescent="0.2">
      <c r="CQ972" s="1"/>
      <c r="CR972" s="1"/>
      <c r="CS972" s="278"/>
    </row>
    <row r="973" spans="95:97" x14ac:dyDescent="0.2">
      <c r="CQ973" s="1"/>
      <c r="CR973" s="1"/>
      <c r="CS973" s="278"/>
    </row>
    <row r="974" spans="95:97" x14ac:dyDescent="0.2">
      <c r="CQ974" s="1"/>
      <c r="CR974" s="1"/>
      <c r="CS974" s="278"/>
    </row>
    <row r="975" spans="95:97" x14ac:dyDescent="0.2">
      <c r="CQ975" s="1"/>
      <c r="CR975" s="1"/>
      <c r="CS975" s="278"/>
    </row>
    <row r="976" spans="95:97" x14ac:dyDescent="0.2">
      <c r="CQ976" s="1"/>
      <c r="CR976" s="1"/>
      <c r="CS976" s="278"/>
    </row>
    <row r="977" spans="95:97" x14ac:dyDescent="0.2">
      <c r="CQ977" s="1"/>
      <c r="CR977" s="1"/>
      <c r="CS977" s="278"/>
    </row>
    <row r="978" spans="95:97" x14ac:dyDescent="0.2">
      <c r="CQ978" s="1"/>
      <c r="CR978" s="1"/>
      <c r="CS978" s="278"/>
    </row>
    <row r="979" spans="95:97" x14ac:dyDescent="0.2">
      <c r="CQ979" s="1"/>
      <c r="CR979" s="1"/>
      <c r="CS979" s="278"/>
    </row>
    <row r="980" spans="95:97" x14ac:dyDescent="0.2">
      <c r="CQ980" s="1"/>
      <c r="CR980" s="1"/>
      <c r="CS980" s="278"/>
    </row>
    <row r="981" spans="95:97" x14ac:dyDescent="0.2">
      <c r="CQ981" s="1"/>
      <c r="CR981" s="1"/>
      <c r="CS981" s="278"/>
    </row>
    <row r="982" spans="95:97" x14ac:dyDescent="0.2">
      <c r="CQ982" s="1"/>
      <c r="CR982" s="1"/>
      <c r="CS982" s="278"/>
    </row>
    <row r="983" spans="95:97" x14ac:dyDescent="0.2">
      <c r="CQ983" s="1"/>
      <c r="CR983" s="1"/>
      <c r="CS983" s="278"/>
    </row>
    <row r="984" spans="95:97" x14ac:dyDescent="0.2">
      <c r="CQ984" s="1"/>
      <c r="CR984" s="1"/>
      <c r="CS984" s="278"/>
    </row>
    <row r="985" spans="95:97" x14ac:dyDescent="0.2">
      <c r="CQ985" s="1"/>
      <c r="CR985" s="1"/>
      <c r="CS985" s="278"/>
    </row>
    <row r="986" spans="95:97" x14ac:dyDescent="0.2">
      <c r="CQ986" s="1"/>
      <c r="CR986" s="1"/>
      <c r="CS986" s="278"/>
    </row>
    <row r="987" spans="95:97" x14ac:dyDescent="0.2">
      <c r="CQ987" s="1"/>
      <c r="CR987" s="1"/>
      <c r="CS987" s="278"/>
    </row>
    <row r="988" spans="95:97" x14ac:dyDescent="0.2">
      <c r="CQ988" s="1"/>
      <c r="CR988" s="1"/>
      <c r="CS988" s="278"/>
    </row>
    <row r="989" spans="95:97" x14ac:dyDescent="0.2">
      <c r="CQ989" s="1"/>
      <c r="CR989" s="1"/>
      <c r="CS989" s="278"/>
    </row>
    <row r="990" spans="95:97" x14ac:dyDescent="0.2">
      <c r="CQ990" s="1"/>
      <c r="CR990" s="1"/>
      <c r="CS990" s="278"/>
    </row>
    <row r="991" spans="95:97" x14ac:dyDescent="0.2">
      <c r="CQ991" s="1"/>
      <c r="CR991" s="1"/>
      <c r="CS991" s="278"/>
    </row>
    <row r="992" spans="95:97" x14ac:dyDescent="0.2">
      <c r="CQ992" s="1"/>
      <c r="CR992" s="1"/>
      <c r="CS992" s="278"/>
    </row>
    <row r="993" spans="95:97" x14ac:dyDescent="0.2">
      <c r="CQ993" s="1"/>
      <c r="CR993" s="1"/>
      <c r="CS993" s="278"/>
    </row>
    <row r="994" spans="95:97" x14ac:dyDescent="0.2">
      <c r="CQ994" s="1"/>
      <c r="CR994" s="1"/>
      <c r="CS994" s="278"/>
    </row>
    <row r="995" spans="95:97" x14ac:dyDescent="0.2">
      <c r="CQ995" s="1"/>
      <c r="CR995" s="1"/>
      <c r="CS995" s="278"/>
    </row>
    <row r="996" spans="95:97" x14ac:dyDescent="0.2">
      <c r="CQ996" s="1"/>
      <c r="CR996" s="1"/>
      <c r="CS996" s="278"/>
    </row>
    <row r="997" spans="95:97" x14ac:dyDescent="0.2">
      <c r="CQ997" s="1"/>
      <c r="CR997" s="1"/>
      <c r="CS997" s="278"/>
    </row>
    <row r="998" spans="95:97" x14ac:dyDescent="0.2">
      <c r="CQ998" s="1"/>
      <c r="CR998" s="1"/>
      <c r="CS998" s="278"/>
    </row>
    <row r="999" spans="95:97" x14ac:dyDescent="0.2">
      <c r="CQ999" s="1"/>
      <c r="CR999" s="1"/>
      <c r="CS999" s="278"/>
    </row>
    <row r="1000" spans="95:97" x14ac:dyDescent="0.2">
      <c r="CQ1000" s="1"/>
      <c r="CR1000" s="1"/>
      <c r="CS1000" s="278"/>
    </row>
    <row r="1001" spans="95:97" x14ac:dyDescent="0.2">
      <c r="CQ1001" s="1"/>
      <c r="CR1001" s="1"/>
      <c r="CS1001" s="278"/>
    </row>
    <row r="1002" spans="95:97" x14ac:dyDescent="0.2">
      <c r="CQ1002" s="1"/>
      <c r="CR1002" s="1"/>
      <c r="CS1002" s="278"/>
    </row>
    <row r="1003" spans="95:97" x14ac:dyDescent="0.2">
      <c r="CQ1003" s="1"/>
      <c r="CR1003" s="1"/>
      <c r="CS1003" s="278"/>
    </row>
    <row r="1004" spans="95:97" x14ac:dyDescent="0.2">
      <c r="CQ1004" s="1"/>
      <c r="CR1004" s="1"/>
      <c r="CS1004" s="278"/>
    </row>
    <row r="1005" spans="95:97" x14ac:dyDescent="0.2">
      <c r="CQ1005" s="1"/>
      <c r="CR1005" s="1"/>
      <c r="CS1005" s="278"/>
    </row>
    <row r="1006" spans="95:97" x14ac:dyDescent="0.2">
      <c r="CQ1006" s="1"/>
      <c r="CR1006" s="1"/>
      <c r="CS1006" s="278"/>
    </row>
    <row r="1007" spans="95:97" x14ac:dyDescent="0.2">
      <c r="CQ1007" s="1"/>
      <c r="CR1007" s="1"/>
      <c r="CS1007" s="278"/>
    </row>
    <row r="1008" spans="95:97" x14ac:dyDescent="0.2">
      <c r="CQ1008" s="1"/>
      <c r="CR1008" s="1"/>
      <c r="CS1008" s="278"/>
    </row>
    <row r="1009" spans="95:97" x14ac:dyDescent="0.2">
      <c r="CQ1009" s="1"/>
      <c r="CR1009" s="1"/>
      <c r="CS1009" s="278"/>
    </row>
    <row r="1010" spans="95:97" x14ac:dyDescent="0.2">
      <c r="CQ1010" s="1"/>
      <c r="CR1010" s="1"/>
      <c r="CS1010" s="278"/>
    </row>
    <row r="1011" spans="95:97" x14ac:dyDescent="0.2">
      <c r="CQ1011" s="1"/>
      <c r="CR1011" s="1"/>
      <c r="CS1011" s="278"/>
    </row>
    <row r="1012" spans="95:97" x14ac:dyDescent="0.2">
      <c r="CQ1012" s="1"/>
      <c r="CR1012" s="1"/>
      <c r="CS1012" s="278"/>
    </row>
    <row r="1013" spans="95:97" x14ac:dyDescent="0.2">
      <c r="CQ1013" s="1"/>
      <c r="CR1013" s="1"/>
      <c r="CS1013" s="278"/>
    </row>
    <row r="1014" spans="95:97" x14ac:dyDescent="0.2">
      <c r="CQ1014" s="1"/>
      <c r="CR1014" s="1"/>
      <c r="CS1014" s="278"/>
    </row>
    <row r="1015" spans="95:97" x14ac:dyDescent="0.2">
      <c r="CQ1015" s="1"/>
      <c r="CR1015" s="1"/>
      <c r="CS1015" s="278"/>
    </row>
  </sheetData>
  <sheetProtection algorithmName="SHA-512" hashValue="BEvb/EAydnNixHfDKOTGlPlVsCAhrG9OhIIdw/5RsM2Sio2JNGL8Y3m27/GB0q3kR1Tzw0EKMu1vKov8VYrhrw==" saltValue="0FDL1ZTeEgdkKK/R6eAsUw==" spinCount="100000" sheet="1" objects="1" scenarios="1"/>
  <dataConsolidate/>
  <mergeCells count="39">
    <mergeCell ref="CS14:CS15"/>
    <mergeCell ref="G11:I11"/>
    <mergeCell ref="K11:L11"/>
    <mergeCell ref="K7:L7"/>
    <mergeCell ref="G10:I10"/>
    <mergeCell ref="AY14:AY15"/>
    <mergeCell ref="N14:O14"/>
    <mergeCell ref="P14:P15"/>
    <mergeCell ref="Q14:Q15"/>
    <mergeCell ref="R14:T14"/>
    <mergeCell ref="V14:X14"/>
    <mergeCell ref="U14:U15"/>
    <mergeCell ref="L14:L15"/>
    <mergeCell ref="M14:M15"/>
    <mergeCell ref="B2:E2"/>
    <mergeCell ref="K8:L8"/>
    <mergeCell ref="K2:L2"/>
    <mergeCell ref="K3:L3"/>
    <mergeCell ref="K4:L4"/>
    <mergeCell ref="K5:L5"/>
    <mergeCell ref="B3:F5"/>
    <mergeCell ref="G4:I4"/>
    <mergeCell ref="G5:I5"/>
    <mergeCell ref="G6:I6"/>
    <mergeCell ref="G7:I7"/>
    <mergeCell ref="G8:I8"/>
    <mergeCell ref="B6:F8"/>
    <mergeCell ref="K6:L6"/>
    <mergeCell ref="G3:I3"/>
    <mergeCell ref="B9:F11"/>
    <mergeCell ref="K9:L9"/>
    <mergeCell ref="G9:I9"/>
    <mergeCell ref="K10:L10"/>
    <mergeCell ref="A14:A15"/>
    <mergeCell ref="B14:B15"/>
    <mergeCell ref="J14:J15"/>
    <mergeCell ref="C14:F14"/>
    <mergeCell ref="K14:K15"/>
    <mergeCell ref="G14:I14"/>
  </mergeCells>
  <phoneticPr fontId="4"/>
  <conditionalFormatting sqref="B16:B215">
    <cfRule type="expression" dxfId="33" priority="29">
      <formula>AND(NOT($C16=""),$B16="")</formula>
    </cfRule>
  </conditionalFormatting>
  <conditionalFormatting sqref="C16">
    <cfRule type="expression" dxfId="32" priority="26">
      <formula>IF(NOT($C$16=""),(VLOOKUP(CONCATENATE(C16&amp;D16&amp;E16&amp;F16),BB17:BB215,1,0))=CONCATENATE(C16&amp;D16&amp;E16&amp;F16),"")</formula>
    </cfRule>
  </conditionalFormatting>
  <conditionalFormatting sqref="C17:C214">
    <cfRule type="expression" dxfId="31" priority="25">
      <formula>IF(NOT($C17=""),OR(IFERROR(VLOOKUP(CONCATENATE(C17&amp;D17&amp;E17&amp;F17),$BB16:$BB$16,1,0),"")=CONCATENATE(C17&amp;D17&amp;E17&amp;F17),IFERROR(VLOOKUP(CONCATENATE(C17&amp;D17&amp;E17&amp;F17),$BB18:$BB$215,1,0),"")=CONCATENATE(C17&amp;D17&amp;E17&amp;F17)))</formula>
    </cfRule>
  </conditionalFormatting>
  <conditionalFormatting sqref="C215">
    <cfRule type="expression" dxfId="30" priority="14">
      <formula>IF(NOT($C215=""),OR(IFERROR(VLOOKUP(CONCATENATE(C215&amp;D215&amp;E215&amp;F215),$BB$16:$BB214,1,0),"")=CONCATENATE(C215&amp;D215&amp;E215&amp;F215)))</formula>
    </cfRule>
  </conditionalFormatting>
  <conditionalFormatting sqref="D16">
    <cfRule type="expression" dxfId="29" priority="24">
      <formula>IF(NOT($D$16=""),(VLOOKUP(CONCATENATE(C16&amp;D16&amp;E16&amp;F16),BB17:BB215,1,0))=CONCATENATE(C16&amp;D16&amp;E16&amp;F16),"")</formula>
    </cfRule>
  </conditionalFormatting>
  <conditionalFormatting sqref="D16:D215">
    <cfRule type="expression" dxfId="28" priority="1">
      <formula>OR(     AND(D16&gt;=480, D16&lt;=498),     AND(D16&gt;=580, D16&lt;=598),     AND(D16&gt;=680, D16&lt;=698),     AND(D16&gt;=780, D16&lt;=798) )</formula>
    </cfRule>
  </conditionalFormatting>
  <conditionalFormatting sqref="D17:D214">
    <cfRule type="expression" dxfId="27" priority="21">
      <formula>IF(NOT($D17=""),OR(IFERROR(VLOOKUP(CONCATENATE(C17&amp;D17&amp;E17&amp;F17),$BB16:$BB$16,1,0),"")=CONCATENATE(C17&amp;D17&amp;E17&amp;F17),IFERROR(VLOOKUP(CONCATENATE(C17&amp;D17&amp;E17&amp;F17),$BB18:$BB$215,1,0),"")=CONCATENATE(C17&amp;D17&amp;E17&amp;F17)))</formula>
    </cfRule>
  </conditionalFormatting>
  <conditionalFormatting sqref="D215">
    <cfRule type="expression" dxfId="26" priority="13">
      <formula>IF(NOT($D215=""),OR(IFERROR(VLOOKUP(CONCATENATE(C215&amp;D215&amp;E215&amp;F215),$BB$16:$BB214,1,0),"")=CONCATENATE(C215&amp;D215&amp;E215&amp;F215)))</formula>
    </cfRule>
  </conditionalFormatting>
  <conditionalFormatting sqref="E16">
    <cfRule type="expression" dxfId="25" priority="23">
      <formula>IF(NOT($E$16=""),(VLOOKUP(CONCATENATE(C16&amp;D16&amp;E16&amp;F16),BB17:BB215,1,0))=CONCATENATE(C16&amp;D16&amp;E16&amp;F16),"")</formula>
    </cfRule>
  </conditionalFormatting>
  <conditionalFormatting sqref="E17:E214">
    <cfRule type="expression" dxfId="24" priority="20">
      <formula>IF(NOT($E17=""),OR(IFERROR(VLOOKUP(CONCATENATE(C17&amp;D17&amp;E17&amp;F17),$BB16:$BB$16,1,0),"")=CONCATENATE(C17&amp;D17&amp;E17&amp;F17),IFERROR(VLOOKUP(CONCATENATE(C17&amp;D17&amp;E17&amp;F17),$BB18:$BB$215,1,0),"")=CONCATENATE(C17&amp;D17&amp;E17&amp;F17)))</formula>
    </cfRule>
  </conditionalFormatting>
  <conditionalFormatting sqref="E215">
    <cfRule type="expression" dxfId="23" priority="12">
      <formula>IF(NOT($E215=""),OR(IFERROR(VLOOKUP(CONCATENATE(C215&amp;D215&amp;E215&amp;F215),$BB$16:$BB214,1,0),"")=CONCATENATE(C215&amp;D215&amp;E215&amp;F215)))</formula>
    </cfRule>
  </conditionalFormatting>
  <conditionalFormatting sqref="F16">
    <cfRule type="expression" dxfId="22" priority="22">
      <formula>IF(NOT($F$16=""),(VLOOKUP(CONCATENATE(C16&amp;D16&amp;E16&amp;F16),BB17:BB215,1,0))=CONCATENATE(C16&amp;D16&amp;E16&amp;F16),"")</formula>
    </cfRule>
  </conditionalFormatting>
  <conditionalFormatting sqref="F16:F215">
    <cfRule type="expression" dxfId="21" priority="9">
      <formula>OR(LEFT($F16,1)="0",LEFT($F16,1)="*",LEFT($F16,1)="＊",LEFT($F16,1)="０")</formula>
    </cfRule>
  </conditionalFormatting>
  <conditionalFormatting sqref="F17:F214">
    <cfRule type="expression" dxfId="20" priority="19">
      <formula>IF(NOT($F17=""),OR(IFERROR(VLOOKUP(CONCATENATE(C17&amp;D17&amp;E17&amp;F17),$BB16:$BB$16,1,0),"")=CONCATENATE(C17&amp;D17&amp;E17&amp;F17),IFERROR(VLOOKUP(CONCATENATE(C17&amp;D17&amp;E17&amp;F17),$BB18:$BB$215,1,0),"")=CONCATENATE(C17&amp;D17&amp;E17&amp;F17)))</formula>
    </cfRule>
  </conditionalFormatting>
  <conditionalFormatting sqref="F215">
    <cfRule type="expression" dxfId="19" priority="11">
      <formula>IF(NOT($F215=""),OR(IFERROR(VLOOKUP(CONCATENATE(C215&amp;D215&amp;E215&amp;F215),$BB$16:$BB214,1,0),"")=CONCATENATE(C215&amp;D215&amp;E215&amp;F215)))</formula>
    </cfRule>
  </conditionalFormatting>
  <conditionalFormatting sqref="G16:G215">
    <cfRule type="expression" dxfId="18" priority="10">
      <formula>IF(NOT($G16=""),NOT(OR($G16="S",$G16="H",$G16="R",$G16="Ｓ",$G16="Ｈ",$G16="Ｒ")))</formula>
    </cfRule>
    <cfRule type="expression" dxfId="17" priority="28">
      <formula>AND(NOT($H16=""),$G16="")</formula>
    </cfRule>
  </conditionalFormatting>
  <conditionalFormatting sqref="I16:I215">
    <cfRule type="expression" dxfId="16" priority="27">
      <formula>AND(NOT($J16=""),$I16="")</formula>
    </cfRule>
  </conditionalFormatting>
  <conditionalFormatting sqref="J16:J215">
    <cfRule type="expression" dxfId="15" priority="2">
      <formula>AND($U16="エラー",$AZ16="特種",$AE16="貨",NOT(VLOOKUP(("乗"&amp;"0"&amp;$AK16&amp;$K16),排出係数表,1,FALSE)=""))</formula>
    </cfRule>
    <cfRule type="expression" dxfId="14" priority="3">
      <formula>AND($U16="エラー",$AZ16="特種",$AE16="乗",NOT(VLOOKUP(("貨"&amp;$AI16&amp;$AK16&amp;$K16),排出係数表,1,FALSE)=""))</formula>
    </cfRule>
    <cfRule type="expression" dxfId="13" priority="18">
      <formula>AND($BA16=1,NOT($J16=""))</formula>
    </cfRule>
  </conditionalFormatting>
  <conditionalFormatting sqref="K16:K215">
    <cfRule type="expression" dxfId="12" priority="17">
      <formula>AND(NOT($L16=""),$K16="")</formula>
    </cfRule>
  </conditionalFormatting>
  <conditionalFormatting sqref="L16:L215">
    <cfRule type="expression" dxfId="11" priority="16">
      <formula>AND(NOT($M16=""),$L16="")</formula>
    </cfRule>
  </conditionalFormatting>
  <conditionalFormatting sqref="M16:M215">
    <cfRule type="expression" dxfId="10" priority="8">
      <formula>AND(LEFT($M16,1)="ハ",LEFT($CU16,1)="プ")</formula>
    </cfRule>
    <cfRule type="expression" dxfId="9" priority="7">
      <formula>AND(LEFT($M16,1)="ガ",LEFT($CU16,1)="プ")</formula>
    </cfRule>
    <cfRule type="expression" dxfId="8" priority="6">
      <formula>AND(LEFT($M16,1)="ガ",LEFT($CU16,1)="ハ")</formula>
    </cfRule>
    <cfRule type="expression" dxfId="7" priority="5">
      <formula>AND(LEFT($M16,1)="軽",LEFT($CU16,1)="ハ")</formula>
    </cfRule>
    <cfRule type="expression" dxfId="6" priority="4">
      <formula>AND(LEFT($M16,1)="軽",LEFT($CU16,1)="プ")</formula>
    </cfRule>
    <cfRule type="expression" dxfId="5" priority="15">
      <formula>AND(NOT($Q16=""),$M16="")</formula>
    </cfRule>
  </conditionalFormatting>
  <conditionalFormatting sqref="U16:U215">
    <cfRule type="expression" dxfId="4" priority="37">
      <formula>AND($M16="ガソリン",(OR($U16&gt;30,$U16&lt;1)))</formula>
    </cfRule>
    <cfRule type="expression" dxfId="3" priority="38">
      <formula>AND($M16="ハイブリッド(軽油）",(OR($U16&gt;40,$U16&lt;1)))</formula>
    </cfRule>
    <cfRule type="expression" dxfId="2" priority="39">
      <formula>AND($M16="ハイブリッド（ガソリン）",(OR($U16&gt;40,$U16&lt;1)))</formula>
    </cfRule>
    <cfRule type="expression" dxfId="1" priority="40">
      <formula>AND($M16="軽油",(OR($U16&gt;30,$U16&lt;1)))</formula>
    </cfRule>
  </conditionalFormatting>
  <conditionalFormatting sqref="CS16:CS215">
    <cfRule type="expression" dxfId="0" priority="35">
      <formula>AND(B16&lt;&gt;"",CS16="")</formula>
    </cfRule>
  </conditionalFormatting>
  <dataValidations count="21">
    <dataValidation type="list" allowBlank="1" showInputMessage="1" showErrorMessage="1" sqref="J16:J215" xr:uid="{00000000-0002-0000-0300-000000000000}">
      <formula1>INDIRECT(AW16)</formula1>
    </dataValidation>
    <dataValidation imeMode="off" allowBlank="1" showInputMessage="1" showErrorMessage="1" sqref="J10 J7" xr:uid="{00000000-0002-0000-0300-000001000000}"/>
    <dataValidation imeMode="halfAlpha" allowBlank="1" showInputMessage="1" showErrorMessage="1" sqref="AD16:AD215 AJ16:AU215 R16:U215" xr:uid="{00000000-0002-0000-0300-000002000000}"/>
    <dataValidation type="whole" imeMode="halfAlpha" operator="greaterThan" allowBlank="1" showInputMessage="1" showErrorMessage="1" sqref="AE16:AE215" xr:uid="{00000000-0002-0000-0300-000003000000}">
      <formula1>0</formula1>
    </dataValidation>
    <dataValidation type="list" imeMode="hiragana" allowBlank="1" showInputMessage="1" showErrorMessage="1" sqref="M17:M215" xr:uid="{00000000-0002-0000-0300-000004000000}">
      <formula1>$BH$17:$BH$25</formula1>
    </dataValidation>
    <dataValidation type="list" imeMode="off" allowBlank="1" showInputMessage="1" showErrorMessage="1" sqref="B16:B215" xr:uid="{00000000-0002-0000-0300-000005000000}">
      <formula1>$BO$17:$BO$26</formula1>
    </dataValidation>
    <dataValidation type="list" imeMode="hiragana" allowBlank="1" showInputMessage="1" showErrorMessage="1" sqref="N16:N215" xr:uid="{00000000-0002-0000-0300-000006000000}">
      <formula1>$BP$17:$BP$18</formula1>
    </dataValidation>
    <dataValidation type="list" imeMode="hiragana" allowBlank="1" showInputMessage="1" showErrorMessage="1" sqref="O16:O215" xr:uid="{00000000-0002-0000-0300-000007000000}">
      <formula1>$BM$17:$BM$19</formula1>
    </dataValidation>
    <dataValidation type="list" allowBlank="1" showInputMessage="1" showErrorMessage="1" sqref="AW16:AW215" xr:uid="{00000000-0002-0000-0300-000008000000}">
      <formula1>ナンバー分類</formula1>
    </dataValidation>
    <dataValidation type="custom" imeMode="off" allowBlank="1" showInputMessage="1" showErrorMessage="1" error="分類番号を確認してください。_x000a_※軽自動車は報告の対象外です。" sqref="D16:D215" xr:uid="{00000000-0002-0000-0300-000009000000}">
      <formula1>AND(   LEN(D16)&gt;=2, LEN(D16)&lt;=3,   NOT(AND(D16&gt;=480, D16&lt;=498)),   NOT(AND(D16&gt;=580, D16&lt;=598)),   NOT(AND(D16&gt;=680, D16&lt;=698)),   NOT(AND(D16&gt;=780, D16&lt;=798)) )</formula1>
    </dataValidation>
    <dataValidation type="whole" imeMode="off" allowBlank="1" showInputMessage="1" showErrorMessage="1" sqref="F16:F215" xr:uid="{00000000-0002-0000-0300-00000A000000}">
      <formula1>1</formula1>
      <formula2>9999</formula2>
    </dataValidation>
    <dataValidation type="whole" imeMode="off" operator="greaterThanOrEqual" allowBlank="1" showInputMessage="1" showErrorMessage="1" sqref="P16:Q215" xr:uid="{00000000-0002-0000-0300-00000B000000}">
      <formula1>0</formula1>
    </dataValidation>
    <dataValidation type="textLength" imeMode="hiragana" operator="lessThanOrEqual" allowBlank="1" showInputMessage="1" showErrorMessage="1" sqref="E16:E215" xr:uid="{00000000-0002-0000-0300-00000C000000}">
      <formula1>1</formula1>
    </dataValidation>
    <dataValidation type="whole" imeMode="off" operator="greaterThanOrEqual" allowBlank="1" showInputMessage="1" showErrorMessage="1" sqref="L16:L215" xr:uid="{00000000-0002-0000-0300-00000D000000}">
      <formula1>100</formula1>
    </dataValidation>
    <dataValidation type="list" imeMode="halfAlpha" allowBlank="1" showInputMessage="1" showErrorMessage="1" sqref="G16:G215" xr:uid="{00000000-0002-0000-0300-00000E000000}">
      <formula1>$CJ$17:$CJ$19</formula1>
    </dataValidation>
    <dataValidation type="list" allowBlank="1" showInputMessage="1" showErrorMessage="1" sqref="I16:I215" xr:uid="{00000000-0002-0000-0300-00000F000000}">
      <formula1>$CL$17:$CL$28</formula1>
    </dataValidation>
    <dataValidation type="list" imeMode="halfAlpha" allowBlank="1" showInputMessage="1" showErrorMessage="1" sqref="H17:H215" xr:uid="{00000000-0002-0000-0300-000010000000}">
      <formula1>$CK$17:$CK$59</formula1>
    </dataValidation>
    <dataValidation type="list" imeMode="hiragana" allowBlank="1" showInputMessage="1" showErrorMessage="1" sqref="H16" xr:uid="{00000000-0002-0000-0300-000011000000}">
      <formula1>$CK$17:$CK$59</formula1>
    </dataValidation>
    <dataValidation type="list" imeMode="hiragana" operator="greaterThanOrEqual" showInputMessage="1" showErrorMessage="1" sqref="C16:C215" xr:uid="{00000000-0002-0000-0300-000013000000}">
      <formula1>"　,千葉,成田,習志野,市川,船橋,袖ヶ浦,市原,野田,柏,松戸"</formula1>
    </dataValidation>
    <dataValidation type="list" imeMode="hiragana" allowBlank="1" showInputMessage="1" showErrorMessage="1" sqref="M16" xr:uid="{00000000-0002-0000-0300-000014000000}">
      <formula1>$BH$17:$BH$27</formula1>
    </dataValidation>
    <dataValidation type="list" allowBlank="1" showInputMessage="1" showErrorMessage="1" sqref="K16:K215" xr:uid="{00000000-0002-0000-0300-000012000000}">
      <formula1>$BE$17:$BE$754</formula1>
    </dataValidation>
  </dataValidations>
  <pageMargins left="0.15748031496062992" right="0.15748031496062992" top="0.27559055118110237" bottom="0.94488188976377963" header="0.19685039370078741" footer="0.15748031496062992"/>
  <pageSetup paperSize="9" scale="92" fitToHeight="0" orientation="portrait" r:id="rId1"/>
  <headerFooter alignWithMargins="0"/>
  <colBreaks count="1" manualBreakCount="1">
    <brk id="26" max="1048575" man="1"/>
  </colBreaks>
  <ignoredErrors>
    <ignoredError sqref="A1"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23"/>
  <sheetViews>
    <sheetView showZeros="0" zoomScaleNormal="100" workbookViewId="0">
      <selection activeCell="F6" sqref="F6"/>
    </sheetView>
  </sheetViews>
  <sheetFormatPr defaultColWidth="9" defaultRowHeight="12" x14ac:dyDescent="0.15"/>
  <cols>
    <col min="1" max="1" width="4" style="1" customWidth="1"/>
    <col min="2" max="2" width="7.88671875" style="1" customWidth="1"/>
    <col min="3" max="3" width="3.88671875" style="1" bestFit="1" customWidth="1"/>
    <col min="4" max="4" width="11.33203125" style="1" customWidth="1"/>
    <col min="5" max="5" width="12.5546875" style="1" customWidth="1"/>
    <col min="6" max="17" width="6.6640625" style="1" customWidth="1"/>
    <col min="18" max="18" width="13.88671875" style="1" bestFit="1" customWidth="1"/>
    <col min="19" max="19" width="1.6640625" style="1" customWidth="1"/>
    <col min="20" max="20" width="2.44140625" style="1" hidden="1" customWidth="1"/>
    <col min="21" max="21" width="9" style="1" hidden="1" customWidth="1"/>
    <col min="22" max="16384" width="9" style="1"/>
  </cols>
  <sheetData>
    <row r="1" spans="1:20" ht="21" customHeight="1" thickBot="1" x14ac:dyDescent="0.3">
      <c r="A1" s="14" t="s">
        <v>1717</v>
      </c>
      <c r="B1" s="50"/>
      <c r="C1" s="28"/>
      <c r="D1" s="28"/>
      <c r="E1" s="28"/>
      <c r="F1" s="28"/>
      <c r="G1" s="28"/>
    </row>
    <row r="2" spans="1:20" ht="10.5" customHeight="1" x14ac:dyDescent="0.2">
      <c r="A2" s="282"/>
      <c r="B2" s="58"/>
      <c r="C2" s="58"/>
      <c r="D2" s="59"/>
      <c r="E2" s="608" t="s">
        <v>31</v>
      </c>
      <c r="F2" s="636" t="s">
        <v>1802</v>
      </c>
      <c r="G2" s="602"/>
      <c r="H2" s="601" t="s">
        <v>1803</v>
      </c>
      <c r="I2" s="602"/>
      <c r="J2" s="601" t="s">
        <v>1804</v>
      </c>
      <c r="K2" s="602"/>
      <c r="L2" s="630" t="s">
        <v>1805</v>
      </c>
      <c r="M2" s="631"/>
      <c r="N2" s="630" t="s">
        <v>1806</v>
      </c>
      <c r="O2" s="631"/>
      <c r="P2" s="622" t="s">
        <v>286</v>
      </c>
      <c r="Q2" s="623"/>
      <c r="R2" s="624"/>
    </row>
    <row r="3" spans="1:20" ht="18.75" customHeight="1" x14ac:dyDescent="0.2">
      <c r="A3" s="283"/>
      <c r="B3" s="281"/>
      <c r="C3" s="281"/>
      <c r="D3" s="56"/>
      <c r="E3" s="609"/>
      <c r="F3" s="637"/>
      <c r="G3" s="603"/>
      <c r="H3" s="603"/>
      <c r="I3" s="603"/>
      <c r="J3" s="603"/>
      <c r="K3" s="603"/>
      <c r="L3" s="632"/>
      <c r="M3" s="632"/>
      <c r="N3" s="632"/>
      <c r="O3" s="632"/>
      <c r="P3" s="625"/>
      <c r="Q3" s="626"/>
      <c r="R3" s="627"/>
    </row>
    <row r="4" spans="1:20" ht="15.75" customHeight="1" x14ac:dyDescent="0.2">
      <c r="A4" s="283"/>
      <c r="B4" s="281"/>
      <c r="C4" s="281"/>
      <c r="D4" s="56"/>
      <c r="E4" s="640" t="str">
        <f>計画事業所!A2&amp;計画事業所!B2&amp;計画事業所!C2&amp;計画事業所!D2&amp;計画事業所!E2&amp;計画事業所!F2&amp;計画事業所!G2</f>
        <v>令和年月日現在</v>
      </c>
      <c r="F4" s="638" t="s">
        <v>32</v>
      </c>
      <c r="G4" s="606" t="s">
        <v>33</v>
      </c>
      <c r="H4" s="604" t="s">
        <v>32</v>
      </c>
      <c r="I4" s="606" t="s">
        <v>33</v>
      </c>
      <c r="J4" s="604" t="s">
        <v>32</v>
      </c>
      <c r="K4" s="606" t="s">
        <v>33</v>
      </c>
      <c r="L4" s="604" t="s">
        <v>32</v>
      </c>
      <c r="M4" s="606" t="s">
        <v>33</v>
      </c>
      <c r="N4" s="604" t="s">
        <v>32</v>
      </c>
      <c r="O4" s="633" t="s">
        <v>33</v>
      </c>
      <c r="P4" s="604" t="s">
        <v>32</v>
      </c>
      <c r="Q4" s="628" t="s">
        <v>33</v>
      </c>
      <c r="R4" s="128" t="s">
        <v>84</v>
      </c>
    </row>
    <row r="5" spans="1:20" ht="29.25" customHeight="1" thickBot="1" x14ac:dyDescent="0.25">
      <c r="A5" s="283"/>
      <c r="B5" s="281"/>
      <c r="C5" s="281"/>
      <c r="D5" s="56"/>
      <c r="E5" s="641"/>
      <c r="F5" s="639"/>
      <c r="G5" s="607"/>
      <c r="H5" s="605"/>
      <c r="I5" s="607"/>
      <c r="J5" s="605"/>
      <c r="K5" s="607"/>
      <c r="L5" s="605"/>
      <c r="M5" s="607"/>
      <c r="N5" s="605"/>
      <c r="O5" s="634"/>
      <c r="P5" s="605"/>
      <c r="Q5" s="629"/>
      <c r="R5" s="284" t="s">
        <v>1822</v>
      </c>
    </row>
    <row r="6" spans="1:20" ht="48" customHeight="1" thickTop="1" x14ac:dyDescent="0.15">
      <c r="A6" s="619" t="s">
        <v>1718</v>
      </c>
      <c r="B6" s="642" t="s">
        <v>1720</v>
      </c>
      <c r="C6" s="643"/>
      <c r="D6" s="644"/>
      <c r="E6" s="293">
        <f t="shared" ref="E6:E20" si="0">T6</f>
        <v>0</v>
      </c>
      <c r="F6" s="294"/>
      <c r="G6" s="295"/>
      <c r="H6" s="296"/>
      <c r="I6" s="295"/>
      <c r="J6" s="296"/>
      <c r="K6" s="295"/>
      <c r="L6" s="296"/>
      <c r="M6" s="295"/>
      <c r="N6" s="296"/>
      <c r="O6" s="297"/>
      <c r="P6" s="321">
        <f>F6+H6+J6+L6+N6</f>
        <v>0</v>
      </c>
      <c r="Q6" s="279">
        <f>G6+I6+K6+M6+O6</f>
        <v>0</v>
      </c>
      <c r="R6" s="298">
        <f>E6-P6+Q6</f>
        <v>0</v>
      </c>
      <c r="T6" s="164">
        <f>COUNTIF(計画自動車一覧!$AI$16:$AI$215,"C")</f>
        <v>0</v>
      </c>
    </row>
    <row r="7" spans="1:20" ht="48" customHeight="1" x14ac:dyDescent="0.15">
      <c r="A7" s="620"/>
      <c r="B7" s="599" t="s">
        <v>1721</v>
      </c>
      <c r="C7" s="600"/>
      <c r="D7" s="595"/>
      <c r="E7" s="57">
        <f t="shared" si="0"/>
        <v>0</v>
      </c>
      <c r="F7" s="76"/>
      <c r="G7" s="77"/>
      <c r="H7" s="78"/>
      <c r="I7" s="77"/>
      <c r="J7" s="78"/>
      <c r="K7" s="77"/>
      <c r="L7" s="78"/>
      <c r="M7" s="77"/>
      <c r="N7" s="78"/>
      <c r="O7" s="77"/>
      <c r="P7" s="100">
        <f t="shared" ref="P7:P20" si="1">F7+H7+J7+L7+N7</f>
        <v>0</v>
      </c>
      <c r="Q7" s="101">
        <f>G7+I7+K7+M7+O7</f>
        <v>0</v>
      </c>
      <c r="R7" s="102">
        <f>E7-P7+Q7</f>
        <v>0</v>
      </c>
      <c r="T7" s="57">
        <f>COUNTIF(計画自動車一覧!$AI$16:$AI$215,"ハ")</f>
        <v>0</v>
      </c>
    </row>
    <row r="8" spans="1:20" ht="48" customHeight="1" x14ac:dyDescent="0.15">
      <c r="A8" s="620"/>
      <c r="B8" s="645" t="s">
        <v>1722</v>
      </c>
      <c r="C8" s="646"/>
      <c r="D8" s="647"/>
      <c r="E8" s="57">
        <f t="shared" si="0"/>
        <v>0</v>
      </c>
      <c r="F8" s="76"/>
      <c r="G8" s="77"/>
      <c r="H8" s="78"/>
      <c r="I8" s="77"/>
      <c r="J8" s="78"/>
      <c r="K8" s="77"/>
      <c r="L8" s="78"/>
      <c r="M8" s="77"/>
      <c r="N8" s="78"/>
      <c r="O8" s="77"/>
      <c r="P8" s="100">
        <f>F8+H8+J8+L8+N8</f>
        <v>0</v>
      </c>
      <c r="Q8" s="101">
        <f>G8+I8+K8+M8+O8</f>
        <v>0</v>
      </c>
      <c r="R8" s="102">
        <f>E8-P8+Q8</f>
        <v>0</v>
      </c>
      <c r="T8" s="57">
        <f>COUNTIF(計画自動車一覧!$AI$16:$AI$215,"Pハ")</f>
        <v>0</v>
      </c>
    </row>
    <row r="9" spans="1:20" ht="48.75" customHeight="1" x14ac:dyDescent="0.15">
      <c r="A9" s="620"/>
      <c r="B9" s="591" t="s">
        <v>1762</v>
      </c>
      <c r="C9" s="594" t="s">
        <v>289</v>
      </c>
      <c r="D9" s="595"/>
      <c r="E9" s="57">
        <f t="shared" si="0"/>
        <v>0</v>
      </c>
      <c r="F9" s="76"/>
      <c r="G9" s="77"/>
      <c r="H9" s="78"/>
      <c r="I9" s="77"/>
      <c r="J9" s="78"/>
      <c r="K9" s="77"/>
      <c r="L9" s="78"/>
      <c r="M9" s="77"/>
      <c r="N9" s="78"/>
      <c r="O9" s="77"/>
      <c r="P9" s="100">
        <f t="shared" si="1"/>
        <v>0</v>
      </c>
      <c r="Q9" s="101">
        <f t="shared" ref="Q9:Q20" si="2">G9+I9+K9+M9+O9</f>
        <v>0</v>
      </c>
      <c r="R9" s="102">
        <f t="shared" ref="R9:R20" si="3">E9-P9+Q9</f>
        <v>0</v>
      </c>
      <c r="T9" s="57">
        <f>COUNTIF(計画自動車一覧!$AI$16:$AI$215,"ガL1")</f>
        <v>0</v>
      </c>
    </row>
    <row r="10" spans="1:20" ht="48" customHeight="1" x14ac:dyDescent="0.15">
      <c r="A10" s="620"/>
      <c r="B10" s="592"/>
      <c r="C10" s="594" t="s">
        <v>290</v>
      </c>
      <c r="D10" s="595"/>
      <c r="E10" s="57">
        <f t="shared" si="0"/>
        <v>0</v>
      </c>
      <c r="F10" s="76"/>
      <c r="G10" s="77"/>
      <c r="H10" s="78"/>
      <c r="I10" s="77"/>
      <c r="J10" s="78"/>
      <c r="K10" s="77"/>
      <c r="L10" s="78"/>
      <c r="M10" s="77"/>
      <c r="N10" s="78"/>
      <c r="O10" s="77"/>
      <c r="P10" s="100">
        <f t="shared" si="1"/>
        <v>0</v>
      </c>
      <c r="Q10" s="101">
        <f t="shared" si="2"/>
        <v>0</v>
      </c>
      <c r="R10" s="102">
        <f t="shared" si="3"/>
        <v>0</v>
      </c>
      <c r="T10" s="57">
        <f>COUNTIF(計画自動車一覧!$AI$16:$AI$215,"ガL2")</f>
        <v>0</v>
      </c>
    </row>
    <row r="11" spans="1:20" ht="48" customHeight="1" x14ac:dyDescent="0.15">
      <c r="A11" s="620"/>
      <c r="B11" s="592"/>
      <c r="C11" s="598" t="s">
        <v>1608</v>
      </c>
      <c r="D11" s="595"/>
      <c r="E11" s="57">
        <f t="shared" si="0"/>
        <v>0</v>
      </c>
      <c r="F11" s="76"/>
      <c r="G11" s="77"/>
      <c r="H11" s="78"/>
      <c r="I11" s="77"/>
      <c r="J11" s="78"/>
      <c r="K11" s="77"/>
      <c r="L11" s="78"/>
      <c r="M11" s="77"/>
      <c r="N11" s="78"/>
      <c r="O11" s="77"/>
      <c r="P11" s="100">
        <f t="shared" si="1"/>
        <v>0</v>
      </c>
      <c r="Q11" s="101">
        <f t="shared" si="2"/>
        <v>0</v>
      </c>
      <c r="R11" s="102">
        <f t="shared" si="3"/>
        <v>0</v>
      </c>
      <c r="T11" s="57">
        <f>COUNTIF(計画自動車一覧!$AI$16:$AI$215,"ガL4")</f>
        <v>0</v>
      </c>
    </row>
    <row r="12" spans="1:20" ht="48" customHeight="1" x14ac:dyDescent="0.15">
      <c r="A12" s="620"/>
      <c r="B12" s="593"/>
      <c r="C12" s="596" t="s">
        <v>1723</v>
      </c>
      <c r="D12" s="597"/>
      <c r="E12" s="57">
        <f t="shared" si="0"/>
        <v>0</v>
      </c>
      <c r="F12" s="76"/>
      <c r="G12" s="77"/>
      <c r="H12" s="78"/>
      <c r="I12" s="77"/>
      <c r="J12" s="78"/>
      <c r="K12" s="77"/>
      <c r="L12" s="78"/>
      <c r="M12" s="77"/>
      <c r="N12" s="78"/>
      <c r="O12" s="77"/>
      <c r="P12" s="100">
        <f t="shared" si="1"/>
        <v>0</v>
      </c>
      <c r="Q12" s="101">
        <f t="shared" si="2"/>
        <v>0</v>
      </c>
      <c r="R12" s="102">
        <f t="shared" si="3"/>
        <v>0</v>
      </c>
      <c r="T12" s="57">
        <f>COUNTIF(計画自動車一覧!$AI$16:$AI$215,"ガL3")</f>
        <v>0</v>
      </c>
    </row>
    <row r="13" spans="1:20" ht="48" customHeight="1" x14ac:dyDescent="0.15">
      <c r="A13" s="620"/>
      <c r="B13" s="591" t="s">
        <v>1758</v>
      </c>
      <c r="C13" s="594" t="s">
        <v>145</v>
      </c>
      <c r="D13" s="595"/>
      <c r="E13" s="57">
        <f t="shared" si="0"/>
        <v>0</v>
      </c>
      <c r="F13" s="76"/>
      <c r="G13" s="77"/>
      <c r="H13" s="78"/>
      <c r="I13" s="77"/>
      <c r="J13" s="78"/>
      <c r="K13" s="77"/>
      <c r="L13" s="78"/>
      <c r="M13" s="77"/>
      <c r="N13" s="78"/>
      <c r="O13" s="77"/>
      <c r="P13" s="100">
        <f t="shared" si="1"/>
        <v>0</v>
      </c>
      <c r="Q13" s="101">
        <f t="shared" si="2"/>
        <v>0</v>
      </c>
      <c r="R13" s="102">
        <f t="shared" si="3"/>
        <v>0</v>
      </c>
      <c r="T13" s="57">
        <f>COUNTIF(計画自動車一覧!$AI$16:$AI$215,"軽新長")</f>
        <v>0</v>
      </c>
    </row>
    <row r="14" spans="1:20" ht="48" customHeight="1" x14ac:dyDescent="0.15">
      <c r="A14" s="620"/>
      <c r="B14" s="592"/>
      <c r="C14" s="598" t="s">
        <v>755</v>
      </c>
      <c r="D14" s="613"/>
      <c r="E14" s="57">
        <f>T14</f>
        <v>0</v>
      </c>
      <c r="F14" s="76"/>
      <c r="G14" s="77"/>
      <c r="H14" s="78"/>
      <c r="I14" s="77"/>
      <c r="J14" s="78"/>
      <c r="K14" s="77"/>
      <c r="L14" s="78"/>
      <c r="M14" s="77"/>
      <c r="N14" s="78"/>
      <c r="O14" s="77"/>
      <c r="P14" s="100">
        <f t="shared" si="1"/>
        <v>0</v>
      </c>
      <c r="Q14" s="101">
        <f t="shared" si="2"/>
        <v>0</v>
      </c>
      <c r="R14" s="102">
        <f t="shared" si="3"/>
        <v>0</v>
      </c>
      <c r="T14" s="57">
        <f>COUNTIF(計画自動車一覧!$AI$16:$AI$215,"軽新長1")</f>
        <v>0</v>
      </c>
    </row>
    <row r="15" spans="1:20" ht="48" customHeight="1" x14ac:dyDescent="0.15">
      <c r="A15" s="620"/>
      <c r="B15" s="592"/>
      <c r="C15" s="598" t="s">
        <v>402</v>
      </c>
      <c r="D15" s="595"/>
      <c r="E15" s="57">
        <f t="shared" si="0"/>
        <v>0</v>
      </c>
      <c r="F15" s="76"/>
      <c r="G15" s="77"/>
      <c r="H15" s="78"/>
      <c r="I15" s="77"/>
      <c r="J15" s="78"/>
      <c r="K15" s="77"/>
      <c r="L15" s="78"/>
      <c r="M15" s="77"/>
      <c r="N15" s="78"/>
      <c r="O15" s="77"/>
      <c r="P15" s="100">
        <f t="shared" si="1"/>
        <v>0</v>
      </c>
      <c r="Q15" s="101">
        <f t="shared" si="2"/>
        <v>0</v>
      </c>
      <c r="R15" s="102">
        <f t="shared" si="3"/>
        <v>0</v>
      </c>
      <c r="T15" s="57">
        <f>COUNTIF(計画自動車一覧!$AI$16:$AI$215,"軽ポ")</f>
        <v>0</v>
      </c>
    </row>
    <row r="16" spans="1:20" ht="48" customHeight="1" x14ac:dyDescent="0.15">
      <c r="A16" s="620"/>
      <c r="B16" s="592"/>
      <c r="C16" s="614" t="s">
        <v>1824</v>
      </c>
      <c r="D16" s="615"/>
      <c r="E16" s="57">
        <f t="shared" si="0"/>
        <v>0</v>
      </c>
      <c r="F16" s="76"/>
      <c r="G16" s="77"/>
      <c r="H16" s="78"/>
      <c r="I16" s="77"/>
      <c r="J16" s="78"/>
      <c r="K16" s="77"/>
      <c r="L16" s="78"/>
      <c r="M16" s="77"/>
      <c r="N16" s="78"/>
      <c r="O16" s="77"/>
      <c r="P16" s="100">
        <f t="shared" si="1"/>
        <v>0</v>
      </c>
      <c r="Q16" s="101">
        <f t="shared" si="2"/>
        <v>0</v>
      </c>
      <c r="R16" s="102">
        <f t="shared" si="3"/>
        <v>0</v>
      </c>
      <c r="T16" s="57">
        <f>COUNTIF(計画自動車一覧!$AI$16:$AI$215,"軽ポポ")</f>
        <v>0</v>
      </c>
    </row>
    <row r="17" spans="1:20" ht="48" customHeight="1" x14ac:dyDescent="0.15">
      <c r="A17" s="620"/>
      <c r="B17" s="593"/>
      <c r="C17" s="596" t="s">
        <v>1723</v>
      </c>
      <c r="D17" s="597"/>
      <c r="E17" s="57">
        <f t="shared" si="0"/>
        <v>0</v>
      </c>
      <c r="F17" s="76"/>
      <c r="G17" s="77"/>
      <c r="H17" s="78"/>
      <c r="I17" s="77"/>
      <c r="J17" s="78"/>
      <c r="K17" s="77"/>
      <c r="L17" s="78"/>
      <c r="M17" s="77"/>
      <c r="N17" s="78"/>
      <c r="O17" s="77"/>
      <c r="P17" s="100">
        <f t="shared" si="1"/>
        <v>0</v>
      </c>
      <c r="Q17" s="101">
        <f t="shared" si="2"/>
        <v>0</v>
      </c>
      <c r="R17" s="102">
        <f t="shared" si="3"/>
        <v>0</v>
      </c>
      <c r="T17" s="57">
        <f>COUNTIF(計画自動車一覧!$AI$16:$AI$215,"軽1")+COUNTIF(計画自動車一覧!$AI$16:$AI$215,"軽2")+COUNTIF(計画自動車一覧!$AI$16:$AI$215,"軽3")</f>
        <v>0</v>
      </c>
    </row>
    <row r="18" spans="1:20" ht="48" customHeight="1" x14ac:dyDescent="0.15">
      <c r="A18" s="620"/>
      <c r="B18" s="599" t="s">
        <v>1724</v>
      </c>
      <c r="C18" s="600"/>
      <c r="D18" s="595"/>
      <c r="E18" s="57">
        <f t="shared" si="0"/>
        <v>0</v>
      </c>
      <c r="F18" s="76"/>
      <c r="G18" s="77"/>
      <c r="H18" s="78"/>
      <c r="I18" s="77"/>
      <c r="J18" s="78"/>
      <c r="K18" s="77"/>
      <c r="L18" s="78"/>
      <c r="M18" s="77"/>
      <c r="N18" s="78"/>
      <c r="O18" s="77"/>
      <c r="P18" s="100">
        <f t="shared" si="1"/>
        <v>0</v>
      </c>
      <c r="Q18" s="101">
        <f t="shared" si="2"/>
        <v>0</v>
      </c>
      <c r="R18" s="102">
        <f t="shared" si="3"/>
        <v>0</v>
      </c>
      <c r="T18" s="57">
        <f>COUNTIF(計画自動車一覧!$AI$16:$AI$215,"電")</f>
        <v>0</v>
      </c>
    </row>
    <row r="19" spans="1:20" ht="48" customHeight="1" x14ac:dyDescent="0.15">
      <c r="A19" s="620"/>
      <c r="B19" s="599" t="s">
        <v>1725</v>
      </c>
      <c r="C19" s="600"/>
      <c r="D19" s="595"/>
      <c r="E19" s="57">
        <f t="shared" si="0"/>
        <v>0</v>
      </c>
      <c r="F19" s="76"/>
      <c r="G19" s="77"/>
      <c r="H19" s="78"/>
      <c r="I19" s="77"/>
      <c r="J19" s="78"/>
      <c r="K19" s="77"/>
      <c r="L19" s="78"/>
      <c r="M19" s="77"/>
      <c r="N19" s="78"/>
      <c r="O19" s="77"/>
      <c r="P19" s="100">
        <f t="shared" si="1"/>
        <v>0</v>
      </c>
      <c r="Q19" s="101">
        <f t="shared" si="2"/>
        <v>0</v>
      </c>
      <c r="R19" s="102">
        <f t="shared" si="3"/>
        <v>0</v>
      </c>
      <c r="T19" s="57">
        <f>COUNTIF(計画自動車一覧!$AI$16:$AI$215,"メ")</f>
        <v>0</v>
      </c>
    </row>
    <row r="20" spans="1:20" ht="48" customHeight="1" x14ac:dyDescent="0.15">
      <c r="A20" s="620"/>
      <c r="B20" s="599" t="s">
        <v>1726</v>
      </c>
      <c r="C20" s="600"/>
      <c r="D20" s="595"/>
      <c r="E20" s="57">
        <f t="shared" si="0"/>
        <v>0</v>
      </c>
      <c r="F20" s="329"/>
      <c r="G20" s="330"/>
      <c r="H20" s="331"/>
      <c r="I20" s="330"/>
      <c r="J20" s="331"/>
      <c r="K20" s="332"/>
      <c r="L20" s="331"/>
      <c r="M20" s="332"/>
      <c r="N20" s="331"/>
      <c r="O20" s="332"/>
      <c r="P20" s="333">
        <f t="shared" si="1"/>
        <v>0</v>
      </c>
      <c r="Q20" s="320">
        <f t="shared" si="2"/>
        <v>0</v>
      </c>
      <c r="R20" s="334">
        <f t="shared" si="3"/>
        <v>0</v>
      </c>
      <c r="T20" s="57">
        <f>COUNTIF(計画自動車一覧!$AI$16:$AI$215,"燃電")</f>
        <v>0</v>
      </c>
    </row>
    <row r="21" spans="1:20" ht="48" customHeight="1" x14ac:dyDescent="0.15">
      <c r="A21" s="620"/>
      <c r="B21" s="616" t="s">
        <v>287</v>
      </c>
      <c r="C21" s="617"/>
      <c r="D21" s="618"/>
      <c r="E21" s="322">
        <f>SUM(E6:E20)</f>
        <v>0</v>
      </c>
      <c r="F21" s="323">
        <f t="shared" ref="F21:Q21" si="4">SUM(F6:F20)</f>
        <v>0</v>
      </c>
      <c r="G21" s="324">
        <f t="shared" si="4"/>
        <v>0</v>
      </c>
      <c r="H21" s="325">
        <f t="shared" si="4"/>
        <v>0</v>
      </c>
      <c r="I21" s="324">
        <f t="shared" si="4"/>
        <v>0</v>
      </c>
      <c r="J21" s="325">
        <f t="shared" si="4"/>
        <v>0</v>
      </c>
      <c r="K21" s="326">
        <f t="shared" si="4"/>
        <v>0</v>
      </c>
      <c r="L21" s="325">
        <f t="shared" si="4"/>
        <v>0</v>
      </c>
      <c r="M21" s="326">
        <f t="shared" si="4"/>
        <v>0</v>
      </c>
      <c r="N21" s="325">
        <f t="shared" si="4"/>
        <v>0</v>
      </c>
      <c r="O21" s="326">
        <f t="shared" si="4"/>
        <v>0</v>
      </c>
      <c r="P21" s="323">
        <f t="shared" si="4"/>
        <v>0</v>
      </c>
      <c r="Q21" s="327">
        <f t="shared" si="4"/>
        <v>0</v>
      </c>
      <c r="R21" s="328">
        <f>SUM(R6:R20)</f>
        <v>0</v>
      </c>
    </row>
    <row r="22" spans="1:20" ht="48" customHeight="1" x14ac:dyDescent="0.15">
      <c r="A22" s="621"/>
      <c r="B22" s="635" t="s">
        <v>288</v>
      </c>
      <c r="C22" s="600"/>
      <c r="D22" s="595"/>
      <c r="E22" s="335">
        <f>E6+E7+E8+E9+E10+E11+E13+E14+E15+E16+E18+E19+E20</f>
        <v>0</v>
      </c>
      <c r="F22" s="336">
        <f>F6+F7+F8+F9+F10+F11+F13+F14+F15+F16+F18+F19+F20</f>
        <v>0</v>
      </c>
      <c r="G22" s="337">
        <f>G6+G7+G8+G9+G10+G11+G13+G14+G15+G16+G18+G19+G20</f>
        <v>0</v>
      </c>
      <c r="H22" s="338">
        <f>H6+H7+H8+H9+H10+H11+H13+H14+H15+H16+H18+H19+H20</f>
        <v>0</v>
      </c>
      <c r="I22" s="337">
        <f t="shared" ref="I22:O22" si="5">I6+I7+I8+I9+I10+I11+I13+I14+I15+I16+I18+I19+I20</f>
        <v>0</v>
      </c>
      <c r="J22" s="338">
        <f t="shared" si="5"/>
        <v>0</v>
      </c>
      <c r="K22" s="337">
        <f t="shared" si="5"/>
        <v>0</v>
      </c>
      <c r="L22" s="338">
        <f t="shared" si="5"/>
        <v>0</v>
      </c>
      <c r="M22" s="337">
        <f t="shared" si="5"/>
        <v>0</v>
      </c>
      <c r="N22" s="338">
        <f t="shared" si="5"/>
        <v>0</v>
      </c>
      <c r="O22" s="337">
        <f t="shared" si="5"/>
        <v>0</v>
      </c>
      <c r="P22" s="339">
        <f>P6+P7+P8+P9+P10+P11+P13+P14+P15+P16+P18+P19+P20</f>
        <v>0</v>
      </c>
      <c r="Q22" s="340">
        <f>Q6+Q7+Q8+Q9+Q10+Q11+Q13+Q14+Q15+Q16+Q18+Q19+Q20</f>
        <v>0</v>
      </c>
      <c r="R22" s="334">
        <f>R6+R7+R8+R9+R10+R11+R13+R14+R15+R16+R18+R19+R20</f>
        <v>0</v>
      </c>
      <c r="T22" s="165"/>
    </row>
    <row r="23" spans="1:20" ht="83.4" customHeight="1" thickBot="1" x14ac:dyDescent="0.2">
      <c r="A23" s="299" t="s">
        <v>1759</v>
      </c>
      <c r="B23" s="610" t="s">
        <v>1719</v>
      </c>
      <c r="C23" s="611"/>
      <c r="D23" s="612"/>
      <c r="E23" s="285">
        <f>T23</f>
        <v>0</v>
      </c>
      <c r="F23" s="286"/>
      <c r="G23" s="287"/>
      <c r="H23" s="288"/>
      <c r="I23" s="287"/>
      <c r="J23" s="288"/>
      <c r="K23" s="289"/>
      <c r="L23" s="288"/>
      <c r="M23" s="289"/>
      <c r="N23" s="288"/>
      <c r="O23" s="289"/>
      <c r="P23" s="290">
        <f>F23+H23+J23+L23+N23</f>
        <v>0</v>
      </c>
      <c r="Q23" s="291">
        <f>G23+I23+K23+M23+O23</f>
        <v>0</v>
      </c>
      <c r="R23" s="292">
        <f>E23-P23+Q23</f>
        <v>0</v>
      </c>
      <c r="T23" s="166">
        <f>IF(SUM(計画自動車一覧!$AT$16:$AT$215)&gt;0,SUM(計画自動車一覧!$AT$16:$AT$215),0)</f>
        <v>0</v>
      </c>
    </row>
  </sheetData>
  <sheetProtection algorithmName="SHA-512" hashValue="FA8TEzRuIrs9V+OrhAxOe1AurVnozX6kb8ivDrgsShY/eEfh06Xqk1RqRMoGPU+9GRPvFd9XIRWi9Wo1az1iqA==" saltValue="0nwgRZnxynuQpi7a3eJS/g==" spinCount="100000" sheet="1" objects="1" scenarios="1" selectLockedCells="1"/>
  <mergeCells count="41">
    <mergeCell ref="A6:A22"/>
    <mergeCell ref="P2:R3"/>
    <mergeCell ref="P4:P5"/>
    <mergeCell ref="Q4:Q5"/>
    <mergeCell ref="L4:L5"/>
    <mergeCell ref="N4:N5"/>
    <mergeCell ref="N2:O3"/>
    <mergeCell ref="O4:O5"/>
    <mergeCell ref="L2:M3"/>
    <mergeCell ref="M4:M5"/>
    <mergeCell ref="B22:D22"/>
    <mergeCell ref="F2:G3"/>
    <mergeCell ref="F4:F5"/>
    <mergeCell ref="E4:E5"/>
    <mergeCell ref="B6:D6"/>
    <mergeCell ref="B8:D8"/>
    <mergeCell ref="B23:D23"/>
    <mergeCell ref="C13:D13"/>
    <mergeCell ref="B18:D18"/>
    <mergeCell ref="B19:D19"/>
    <mergeCell ref="B20:D20"/>
    <mergeCell ref="C14:D14"/>
    <mergeCell ref="C15:D15"/>
    <mergeCell ref="C17:D17"/>
    <mergeCell ref="C16:D16"/>
    <mergeCell ref="B13:B17"/>
    <mergeCell ref="B21:D21"/>
    <mergeCell ref="B7:D7"/>
    <mergeCell ref="J2:K3"/>
    <mergeCell ref="H4:H5"/>
    <mergeCell ref="J4:J5"/>
    <mergeCell ref="I4:I5"/>
    <mergeCell ref="H2:I3"/>
    <mergeCell ref="K4:K5"/>
    <mergeCell ref="G4:G5"/>
    <mergeCell ref="E2:E3"/>
    <mergeCell ref="B9:B12"/>
    <mergeCell ref="C10:D10"/>
    <mergeCell ref="C12:D12"/>
    <mergeCell ref="C9:D9"/>
    <mergeCell ref="C11:D11"/>
  </mergeCells>
  <phoneticPr fontId="4"/>
  <dataValidations count="1">
    <dataValidation type="whole" imeMode="off" operator="greaterThanOrEqual" allowBlank="1" showInputMessage="1" showErrorMessage="1" sqref="F6:O20 F23:O23" xr:uid="{00000000-0002-0000-0400-000000000000}">
      <formula1>0</formula1>
    </dataValidation>
  </dataValidations>
  <printOptions horizontalCentered="1"/>
  <pageMargins left="0.7" right="0.7" top="0.75" bottom="0.75" header="0.3" footer="0.3"/>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65"/>
  <sheetViews>
    <sheetView showGridLines="0" zoomScaleNormal="100" workbookViewId="0">
      <selection activeCell="D3" sqref="D3"/>
    </sheetView>
  </sheetViews>
  <sheetFormatPr defaultColWidth="9" defaultRowHeight="16.2" x14ac:dyDescent="0.2"/>
  <cols>
    <col min="1" max="1" width="4.109375" style="48" customWidth="1"/>
    <col min="2" max="2" width="40.6640625" style="48" customWidth="1"/>
    <col min="3" max="3" width="8.6640625" style="48" customWidth="1"/>
    <col min="4" max="4" width="6.109375" style="48" customWidth="1"/>
    <col min="5" max="5" width="10" style="48" bestFit="1" customWidth="1"/>
    <col min="6" max="6" width="78" style="48" bestFit="1" customWidth="1"/>
    <col min="7" max="7" width="1.6640625" style="48" customWidth="1"/>
    <col min="8" max="8" width="9.88671875" style="48" hidden="1" customWidth="1"/>
    <col min="9" max="9" width="10.21875" style="48" hidden="1" customWidth="1"/>
    <col min="10" max="10" width="2.44140625" style="48" hidden="1" customWidth="1"/>
    <col min="11" max="11" width="4.77734375" style="48" hidden="1" customWidth="1"/>
    <col min="12" max="16384" width="9" style="48"/>
  </cols>
  <sheetData>
    <row r="1" spans="1:11" ht="21" customHeight="1" thickBot="1" x14ac:dyDescent="0.3">
      <c r="A1" s="50" t="s">
        <v>11</v>
      </c>
    </row>
    <row r="2" spans="1:11" ht="48.75" customHeight="1" thickBot="1" x14ac:dyDescent="0.25">
      <c r="A2" s="662" t="s">
        <v>383</v>
      </c>
      <c r="B2" s="663"/>
      <c r="C2" s="62" t="s">
        <v>826</v>
      </c>
      <c r="D2" s="61" t="s">
        <v>827</v>
      </c>
      <c r="E2" s="658" t="s">
        <v>285</v>
      </c>
      <c r="F2" s="659"/>
    </row>
    <row r="3" spans="1:11" x14ac:dyDescent="0.2">
      <c r="A3" s="666" t="s">
        <v>14</v>
      </c>
      <c r="B3" s="664" t="s">
        <v>284</v>
      </c>
      <c r="C3" s="668" t="str">
        <f>IF(AND(COUNTA(D3:D8)=0,D9=""),"なし","あり")</f>
        <v>なし</v>
      </c>
      <c r="D3" s="96"/>
      <c r="E3" s="660" t="s">
        <v>341</v>
      </c>
      <c r="F3" s="661"/>
      <c r="J3" s="48" t="s">
        <v>339</v>
      </c>
      <c r="K3" s="48" t="s">
        <v>345</v>
      </c>
    </row>
    <row r="4" spans="1:11" x14ac:dyDescent="0.2">
      <c r="A4" s="667"/>
      <c r="B4" s="665"/>
      <c r="C4" s="669"/>
      <c r="D4" s="98"/>
      <c r="E4" s="652" t="s">
        <v>342</v>
      </c>
      <c r="F4" s="653"/>
      <c r="J4" s="48" t="s">
        <v>340</v>
      </c>
    </row>
    <row r="5" spans="1:11" ht="17.25" customHeight="1" x14ac:dyDescent="0.2">
      <c r="A5" s="667"/>
      <c r="B5" s="665"/>
      <c r="C5" s="669"/>
      <c r="D5" s="98"/>
      <c r="E5" s="652" t="s">
        <v>333</v>
      </c>
      <c r="F5" s="653"/>
    </row>
    <row r="6" spans="1:11" ht="17.25" customHeight="1" x14ac:dyDescent="0.2">
      <c r="A6" s="667"/>
      <c r="B6" s="665"/>
      <c r="C6" s="669"/>
      <c r="D6" s="98"/>
      <c r="E6" s="650" t="s">
        <v>386</v>
      </c>
      <c r="F6" s="651"/>
    </row>
    <row r="7" spans="1:11" x14ac:dyDescent="0.2">
      <c r="A7" s="667"/>
      <c r="B7" s="665"/>
      <c r="C7" s="669"/>
      <c r="D7" s="98"/>
      <c r="E7" s="652" t="s">
        <v>343</v>
      </c>
      <c r="F7" s="653"/>
    </row>
    <row r="8" spans="1:11" x14ac:dyDescent="0.2">
      <c r="A8" s="667"/>
      <c r="B8" s="665"/>
      <c r="C8" s="669"/>
      <c r="D8" s="98"/>
      <c r="E8" s="652" t="s">
        <v>344</v>
      </c>
      <c r="F8" s="653"/>
    </row>
    <row r="9" spans="1:11" x14ac:dyDescent="0.2">
      <c r="A9" s="667"/>
      <c r="B9" s="665"/>
      <c r="C9" s="669"/>
      <c r="D9" s="198" t="str">
        <f>IF(ISBLANK(F9)=TRUE,"","○")</f>
        <v/>
      </c>
      <c r="E9" s="122" t="s">
        <v>389</v>
      </c>
      <c r="F9" s="118"/>
    </row>
    <row r="10" spans="1:11" x14ac:dyDescent="0.2">
      <c r="A10" s="667"/>
      <c r="B10" s="670" t="s">
        <v>346</v>
      </c>
      <c r="C10" s="673" t="str">
        <f>IF(AND(COUNTA(D10:D14)=0,D15=""),"なし","あり")</f>
        <v>なし</v>
      </c>
      <c r="D10" s="300"/>
      <c r="E10" s="654" t="s">
        <v>347</v>
      </c>
      <c r="F10" s="655"/>
    </row>
    <row r="11" spans="1:11" x14ac:dyDescent="0.2">
      <c r="A11" s="667"/>
      <c r="B11" s="671"/>
      <c r="C11" s="674"/>
      <c r="D11" s="98"/>
      <c r="E11" s="652" t="s">
        <v>348</v>
      </c>
      <c r="F11" s="653"/>
    </row>
    <row r="12" spans="1:11" x14ac:dyDescent="0.2">
      <c r="A12" s="667"/>
      <c r="B12" s="671"/>
      <c r="C12" s="674"/>
      <c r="D12" s="98"/>
      <c r="E12" s="652" t="s">
        <v>349</v>
      </c>
      <c r="F12" s="653"/>
    </row>
    <row r="13" spans="1:11" x14ac:dyDescent="0.2">
      <c r="A13" s="667"/>
      <c r="B13" s="671"/>
      <c r="C13" s="674"/>
      <c r="D13" s="98"/>
      <c r="E13" s="652" t="s">
        <v>350</v>
      </c>
      <c r="F13" s="653"/>
    </row>
    <row r="14" spans="1:11" x14ac:dyDescent="0.2">
      <c r="A14" s="667"/>
      <c r="B14" s="671"/>
      <c r="C14" s="674"/>
      <c r="D14" s="99"/>
      <c r="E14" s="652" t="s">
        <v>351</v>
      </c>
      <c r="F14" s="653"/>
    </row>
    <row r="15" spans="1:11" x14ac:dyDescent="0.2">
      <c r="A15" s="667"/>
      <c r="B15" s="671"/>
      <c r="C15" s="674"/>
      <c r="D15" s="198" t="str">
        <f>IF(ISBLANK(F15)=TRUE,"","○")</f>
        <v/>
      </c>
      <c r="E15" s="122" t="s">
        <v>389</v>
      </c>
      <c r="F15" s="118"/>
    </row>
    <row r="16" spans="1:11" x14ac:dyDescent="0.2">
      <c r="A16" s="667"/>
      <c r="B16" s="670" t="s">
        <v>1705</v>
      </c>
      <c r="C16" s="673" t="str">
        <f>IF(AND(COUNTA(D16)=0,D17=""),"なし","あり")</f>
        <v>なし</v>
      </c>
      <c r="D16" s="300"/>
      <c r="E16" s="654" t="s">
        <v>1706</v>
      </c>
      <c r="F16" s="655"/>
    </row>
    <row r="17" spans="1:6" x14ac:dyDescent="0.2">
      <c r="A17" s="667"/>
      <c r="B17" s="672"/>
      <c r="C17" s="675"/>
      <c r="D17" s="199" t="str">
        <f>IF(ISBLANK(F17)=TRUE,"","○")</f>
        <v/>
      </c>
      <c r="E17" s="319" t="s">
        <v>389</v>
      </c>
      <c r="F17" s="343"/>
    </row>
    <row r="18" spans="1:6" ht="16.2" customHeight="1" x14ac:dyDescent="0.2">
      <c r="A18" s="700" t="s">
        <v>15</v>
      </c>
      <c r="B18" s="679" t="s">
        <v>352</v>
      </c>
      <c r="C18" s="673" t="str">
        <f>IF(AND(COUNTA(D18:D19)=0,D20=""),"なし","あり")</f>
        <v>なし</v>
      </c>
      <c r="D18" s="97"/>
      <c r="E18" s="654" t="s">
        <v>358</v>
      </c>
      <c r="F18" s="655"/>
    </row>
    <row r="19" spans="1:6" x14ac:dyDescent="0.2">
      <c r="A19" s="667"/>
      <c r="B19" s="683"/>
      <c r="C19" s="669"/>
      <c r="D19" s="98"/>
      <c r="E19" s="652" t="s">
        <v>359</v>
      </c>
      <c r="F19" s="653"/>
    </row>
    <row r="20" spans="1:6" x14ac:dyDescent="0.2">
      <c r="A20" s="667"/>
      <c r="B20" s="684"/>
      <c r="C20" s="682"/>
      <c r="D20" s="198" t="str">
        <f>IF(ISBLANK(F20)=TRUE,"","○")</f>
        <v/>
      </c>
      <c r="E20" s="122" t="s">
        <v>389</v>
      </c>
      <c r="F20" s="120"/>
    </row>
    <row r="21" spans="1:6" x14ac:dyDescent="0.2">
      <c r="A21" s="667"/>
      <c r="B21" s="679" t="s">
        <v>353</v>
      </c>
      <c r="C21" s="673" t="str">
        <f>IF(AND(COUNTA(D21)=0,D22=""),"なし","あり")</f>
        <v>なし</v>
      </c>
      <c r="D21" s="97"/>
      <c r="E21" s="656" t="s">
        <v>360</v>
      </c>
      <c r="F21" s="657"/>
    </row>
    <row r="22" spans="1:6" x14ac:dyDescent="0.2">
      <c r="A22" s="667"/>
      <c r="B22" s="683"/>
      <c r="C22" s="669"/>
      <c r="D22" s="198" t="str">
        <f>IF(ISBLANK(F22)=TRUE,"","○")</f>
        <v/>
      </c>
      <c r="E22" s="122" t="s">
        <v>389</v>
      </c>
      <c r="F22" s="121"/>
    </row>
    <row r="23" spans="1:6" x14ac:dyDescent="0.2">
      <c r="A23" s="667"/>
      <c r="B23" s="679" t="s">
        <v>1727</v>
      </c>
      <c r="C23" s="673" t="str">
        <f>IF(AND(COUNTA(D23)=0,D24=""),"なし","あり")</f>
        <v>なし</v>
      </c>
      <c r="D23" s="97"/>
      <c r="E23" s="656" t="s">
        <v>361</v>
      </c>
      <c r="F23" s="657"/>
    </row>
    <row r="24" spans="1:6" x14ac:dyDescent="0.2">
      <c r="A24" s="667"/>
      <c r="B24" s="684"/>
      <c r="C24" s="682"/>
      <c r="D24" s="198" t="str">
        <f>IF(ISBLANK(F24)=TRUE,"","○")</f>
        <v/>
      </c>
      <c r="E24" s="122" t="s">
        <v>389</v>
      </c>
      <c r="F24" s="121"/>
    </row>
    <row r="25" spans="1:6" x14ac:dyDescent="0.2">
      <c r="A25" s="667"/>
      <c r="B25" s="679" t="s">
        <v>354</v>
      </c>
      <c r="C25" s="673" t="str">
        <f>IF(AND(COUNTA(D25:D26)=0,D27=""),"なし","あり")</f>
        <v>なし</v>
      </c>
      <c r="D25" s="97"/>
      <c r="E25" s="654" t="s">
        <v>362</v>
      </c>
      <c r="F25" s="655"/>
    </row>
    <row r="26" spans="1:6" x14ac:dyDescent="0.2">
      <c r="A26" s="667"/>
      <c r="B26" s="683"/>
      <c r="C26" s="669"/>
      <c r="D26" s="98"/>
      <c r="E26" s="652" t="s">
        <v>363</v>
      </c>
      <c r="F26" s="653"/>
    </row>
    <row r="27" spans="1:6" x14ac:dyDescent="0.2">
      <c r="A27" s="667"/>
      <c r="B27" s="684"/>
      <c r="C27" s="682"/>
      <c r="D27" s="199" t="str">
        <f>IF(ISBLANK(F27)=TRUE,"","○")</f>
        <v/>
      </c>
      <c r="E27" s="124" t="s">
        <v>389</v>
      </c>
      <c r="F27" s="120"/>
    </row>
    <row r="28" spans="1:6" x14ac:dyDescent="0.2">
      <c r="A28" s="667"/>
      <c r="B28" s="680" t="s">
        <v>355</v>
      </c>
      <c r="C28" s="674" t="str">
        <f>IF(AND(COUNTA(D28)=0,D29=""),"なし","あり")</f>
        <v>なし</v>
      </c>
      <c r="D28" s="99"/>
      <c r="E28" s="648" t="s">
        <v>364</v>
      </c>
      <c r="F28" s="649"/>
    </row>
    <row r="29" spans="1:6" x14ac:dyDescent="0.2">
      <c r="A29" s="667"/>
      <c r="B29" s="683"/>
      <c r="C29" s="669"/>
      <c r="D29" s="200" t="str">
        <f>IF(ISBLANK(F29)=TRUE,"","○")</f>
        <v/>
      </c>
      <c r="E29" s="122" t="s">
        <v>389</v>
      </c>
      <c r="F29" s="121"/>
    </row>
    <row r="30" spans="1:6" x14ac:dyDescent="0.2">
      <c r="A30" s="667"/>
      <c r="B30" s="679" t="s">
        <v>356</v>
      </c>
      <c r="C30" s="673" t="str">
        <f>IF(AND(COUNTA(D30:D31)=0,D32="")=TRUE,"なし","あり")</f>
        <v>なし</v>
      </c>
      <c r="D30" s="97"/>
      <c r="E30" s="654" t="s">
        <v>365</v>
      </c>
      <c r="F30" s="655"/>
    </row>
    <row r="31" spans="1:6" x14ac:dyDescent="0.2">
      <c r="A31" s="667"/>
      <c r="B31" s="683"/>
      <c r="C31" s="669"/>
      <c r="D31" s="98"/>
      <c r="E31" s="652" t="s">
        <v>366</v>
      </c>
      <c r="F31" s="653"/>
    </row>
    <row r="32" spans="1:6" x14ac:dyDescent="0.2">
      <c r="A32" s="667"/>
      <c r="B32" s="684"/>
      <c r="C32" s="682"/>
      <c r="D32" s="199" t="str">
        <f>IF(ISBLANK(F32)=TRUE,"","○")</f>
        <v/>
      </c>
      <c r="E32" s="124" t="s">
        <v>389</v>
      </c>
      <c r="F32" s="120"/>
    </row>
    <row r="33" spans="1:6" x14ac:dyDescent="0.2">
      <c r="A33" s="667"/>
      <c r="B33" s="680" t="s">
        <v>357</v>
      </c>
      <c r="C33" s="674" t="str">
        <f>IF(AND(COUNTA(D33)=0,D34=""),"なし","あり")</f>
        <v>なし</v>
      </c>
      <c r="D33" s="99"/>
      <c r="E33" s="648" t="s">
        <v>367</v>
      </c>
      <c r="F33" s="649"/>
    </row>
    <row r="34" spans="1:6" x14ac:dyDescent="0.2">
      <c r="A34" s="667"/>
      <c r="B34" s="683"/>
      <c r="C34" s="669"/>
      <c r="D34" s="198" t="str">
        <f>IF(ISBLANK(F34)=TRUE,"","○")</f>
        <v/>
      </c>
      <c r="E34" s="122" t="s">
        <v>389</v>
      </c>
      <c r="F34" s="121"/>
    </row>
    <row r="35" spans="1:6" x14ac:dyDescent="0.2">
      <c r="A35" s="667"/>
      <c r="B35" s="679" t="s">
        <v>1728</v>
      </c>
      <c r="C35" s="673" t="str">
        <f>IF(AND(COUNTA(D35:D36)=0,D37=""),"なし","あり")</f>
        <v>なし</v>
      </c>
      <c r="D35" s="97"/>
      <c r="E35" s="654" t="s">
        <v>368</v>
      </c>
      <c r="F35" s="655"/>
    </row>
    <row r="36" spans="1:6" x14ac:dyDescent="0.2">
      <c r="A36" s="667"/>
      <c r="B36" s="680"/>
      <c r="C36" s="669"/>
      <c r="D36" s="98"/>
      <c r="E36" s="652" t="s">
        <v>369</v>
      </c>
      <c r="F36" s="653"/>
    </row>
    <row r="37" spans="1:6" x14ac:dyDescent="0.2">
      <c r="A37" s="667"/>
      <c r="B37" s="681"/>
      <c r="C37" s="669"/>
      <c r="D37" s="198" t="str">
        <f>IF(ISBLANK(F37)=TRUE,"","○")</f>
        <v/>
      </c>
      <c r="E37" s="122" t="s">
        <v>389</v>
      </c>
      <c r="F37" s="118"/>
    </row>
    <row r="38" spans="1:6" x14ac:dyDescent="0.2">
      <c r="A38" s="667"/>
      <c r="B38" s="676" t="s">
        <v>12</v>
      </c>
      <c r="C38" s="673" t="str">
        <f>IF(AND(COUNTA(D38:D41)=0,D42=""),"なし","あり")</f>
        <v>なし</v>
      </c>
      <c r="D38" s="97"/>
      <c r="E38" s="654" t="s">
        <v>370</v>
      </c>
      <c r="F38" s="655"/>
    </row>
    <row r="39" spans="1:6" x14ac:dyDescent="0.2">
      <c r="A39" s="667"/>
      <c r="B39" s="677"/>
      <c r="C39" s="669"/>
      <c r="D39" s="98"/>
      <c r="E39" s="652" t="s">
        <v>371</v>
      </c>
      <c r="F39" s="653"/>
    </row>
    <row r="40" spans="1:6" x14ac:dyDescent="0.2">
      <c r="A40" s="667"/>
      <c r="B40" s="677"/>
      <c r="C40" s="669"/>
      <c r="D40" s="98"/>
      <c r="E40" s="652" t="s">
        <v>372</v>
      </c>
      <c r="F40" s="653"/>
    </row>
    <row r="41" spans="1:6" x14ac:dyDescent="0.2">
      <c r="A41" s="667"/>
      <c r="B41" s="677"/>
      <c r="C41" s="669"/>
      <c r="D41" s="98"/>
      <c r="E41" s="652" t="s">
        <v>334</v>
      </c>
      <c r="F41" s="653"/>
    </row>
    <row r="42" spans="1:6" x14ac:dyDescent="0.2">
      <c r="A42" s="667"/>
      <c r="B42" s="678"/>
      <c r="C42" s="669"/>
      <c r="D42" s="198" t="str">
        <f>IF(ISBLANK(F42)=TRUE,"","○")</f>
        <v/>
      </c>
      <c r="E42" s="122" t="s">
        <v>389</v>
      </c>
      <c r="F42" s="118"/>
    </row>
    <row r="43" spans="1:6" x14ac:dyDescent="0.2">
      <c r="A43" s="667"/>
      <c r="B43" s="676" t="s">
        <v>13</v>
      </c>
      <c r="C43" s="673" t="str">
        <f>IF(AND(COUNTA(D43:D46)=0,D47=""),"なし","あり")</f>
        <v>なし</v>
      </c>
      <c r="D43" s="97"/>
      <c r="E43" s="654" t="s">
        <v>373</v>
      </c>
      <c r="F43" s="655"/>
    </row>
    <row r="44" spans="1:6" x14ac:dyDescent="0.2">
      <c r="A44" s="667"/>
      <c r="B44" s="677"/>
      <c r="C44" s="669"/>
      <c r="D44" s="98"/>
      <c r="E44" s="652" t="s">
        <v>374</v>
      </c>
      <c r="F44" s="653"/>
    </row>
    <row r="45" spans="1:6" x14ac:dyDescent="0.2">
      <c r="A45" s="667"/>
      <c r="B45" s="677"/>
      <c r="C45" s="669"/>
      <c r="D45" s="98"/>
      <c r="E45" s="652" t="s">
        <v>335</v>
      </c>
      <c r="F45" s="653"/>
    </row>
    <row r="46" spans="1:6" x14ac:dyDescent="0.2">
      <c r="A46" s="667"/>
      <c r="B46" s="677"/>
      <c r="C46" s="669"/>
      <c r="D46" s="98"/>
      <c r="E46" s="652" t="s">
        <v>387</v>
      </c>
      <c r="F46" s="653"/>
    </row>
    <row r="47" spans="1:6" x14ac:dyDescent="0.2">
      <c r="A47" s="667"/>
      <c r="B47" s="678"/>
      <c r="C47" s="669"/>
      <c r="D47" s="198" t="str">
        <f>IF(ISBLANK(F47)=TRUE,"","○")</f>
        <v/>
      </c>
      <c r="E47" s="122" t="s">
        <v>389</v>
      </c>
      <c r="F47" s="118"/>
    </row>
    <row r="48" spans="1:6" x14ac:dyDescent="0.2">
      <c r="A48" s="667"/>
      <c r="B48" s="679" t="s">
        <v>760</v>
      </c>
      <c r="C48" s="673" t="str">
        <f>IF(AND(COUNTA(D48:D51)=0,D52=""),"なし","あり")</f>
        <v>なし</v>
      </c>
      <c r="D48" s="97"/>
      <c r="E48" s="654" t="s">
        <v>375</v>
      </c>
      <c r="F48" s="655"/>
    </row>
    <row r="49" spans="1:6" x14ac:dyDescent="0.2">
      <c r="A49" s="667"/>
      <c r="B49" s="677"/>
      <c r="C49" s="669"/>
      <c r="D49" s="98"/>
      <c r="E49" s="652" t="s">
        <v>376</v>
      </c>
      <c r="F49" s="653"/>
    </row>
    <row r="50" spans="1:6" x14ac:dyDescent="0.2">
      <c r="A50" s="667"/>
      <c r="B50" s="677"/>
      <c r="C50" s="669"/>
      <c r="D50" s="98"/>
      <c r="E50" s="652" t="s">
        <v>377</v>
      </c>
      <c r="F50" s="653"/>
    </row>
    <row r="51" spans="1:6" x14ac:dyDescent="0.2">
      <c r="A51" s="667"/>
      <c r="B51" s="677"/>
      <c r="C51" s="669"/>
      <c r="D51" s="98"/>
      <c r="E51" s="652" t="s">
        <v>378</v>
      </c>
      <c r="F51" s="653"/>
    </row>
    <row r="52" spans="1:6" x14ac:dyDescent="0.2">
      <c r="A52" s="667"/>
      <c r="B52" s="678"/>
      <c r="C52" s="669"/>
      <c r="D52" s="198" t="str">
        <f>IF(ISBLANK(F52)=TRUE,"","○")</f>
        <v/>
      </c>
      <c r="E52" s="122" t="s">
        <v>389</v>
      </c>
      <c r="F52" s="118"/>
    </row>
    <row r="53" spans="1:6" x14ac:dyDescent="0.2">
      <c r="A53" s="667"/>
      <c r="B53" s="676" t="s">
        <v>1705</v>
      </c>
      <c r="C53" s="673" t="str">
        <f>IF(AND(COUNTA(D53:D56)=0,D57=""),"なし","あり")</f>
        <v>なし</v>
      </c>
      <c r="D53" s="97"/>
      <c r="E53" s="654" t="s">
        <v>379</v>
      </c>
      <c r="F53" s="655"/>
    </row>
    <row r="54" spans="1:6" x14ac:dyDescent="0.2">
      <c r="A54" s="667"/>
      <c r="B54" s="677"/>
      <c r="C54" s="669"/>
      <c r="D54" s="98"/>
      <c r="E54" s="652" t="s">
        <v>380</v>
      </c>
      <c r="F54" s="653"/>
    </row>
    <row r="55" spans="1:6" x14ac:dyDescent="0.2">
      <c r="A55" s="667"/>
      <c r="B55" s="677"/>
      <c r="C55" s="669"/>
      <c r="D55" s="98"/>
      <c r="E55" s="652" t="s">
        <v>381</v>
      </c>
      <c r="F55" s="653"/>
    </row>
    <row r="56" spans="1:6" x14ac:dyDescent="0.2">
      <c r="A56" s="667"/>
      <c r="B56" s="677"/>
      <c r="C56" s="669"/>
      <c r="D56" s="98"/>
      <c r="E56" s="652" t="s">
        <v>382</v>
      </c>
      <c r="F56" s="653"/>
    </row>
    <row r="57" spans="1:6" ht="16.8" thickBot="1" x14ac:dyDescent="0.25">
      <c r="A57" s="701"/>
      <c r="B57" s="699"/>
      <c r="C57" s="698"/>
      <c r="D57" s="201" t="str">
        <f>IF(ISBLANK(F57)=TRUE,"","○")</f>
        <v/>
      </c>
      <c r="E57" s="123" t="s">
        <v>389</v>
      </c>
      <c r="F57" s="119"/>
    </row>
    <row r="58" spans="1:6" ht="16.8" thickBot="1" x14ac:dyDescent="0.25"/>
    <row r="59" spans="1:6" ht="17.25" customHeight="1" x14ac:dyDescent="0.2">
      <c r="A59" s="694" t="s">
        <v>431</v>
      </c>
      <c r="B59" s="695"/>
      <c r="C59" s="685"/>
      <c r="D59" s="686"/>
      <c r="E59" s="686"/>
      <c r="F59" s="687"/>
    </row>
    <row r="60" spans="1:6" x14ac:dyDescent="0.2">
      <c r="A60" s="558"/>
      <c r="B60" s="696"/>
      <c r="C60" s="688"/>
      <c r="D60" s="689"/>
      <c r="E60" s="689"/>
      <c r="F60" s="690"/>
    </row>
    <row r="61" spans="1:6" x14ac:dyDescent="0.2">
      <c r="A61" s="558"/>
      <c r="B61" s="696"/>
      <c r="C61" s="688"/>
      <c r="D61" s="689"/>
      <c r="E61" s="689"/>
      <c r="F61" s="690"/>
    </row>
    <row r="62" spans="1:6" x14ac:dyDescent="0.2">
      <c r="A62" s="558"/>
      <c r="B62" s="696"/>
      <c r="C62" s="688"/>
      <c r="D62" s="689"/>
      <c r="E62" s="689"/>
      <c r="F62" s="690"/>
    </row>
    <row r="63" spans="1:6" x14ac:dyDescent="0.2">
      <c r="A63" s="558"/>
      <c r="B63" s="696"/>
      <c r="C63" s="688"/>
      <c r="D63" s="689"/>
      <c r="E63" s="689"/>
      <c r="F63" s="690"/>
    </row>
    <row r="64" spans="1:6" x14ac:dyDescent="0.2">
      <c r="A64" s="558"/>
      <c r="B64" s="696"/>
      <c r="C64" s="688"/>
      <c r="D64" s="689"/>
      <c r="E64" s="689"/>
      <c r="F64" s="690"/>
    </row>
    <row r="65" spans="1:6" ht="16.8" thickBot="1" x14ac:dyDescent="0.25">
      <c r="A65" s="553"/>
      <c r="B65" s="697"/>
      <c r="C65" s="691"/>
      <c r="D65" s="692"/>
      <c r="E65" s="692"/>
      <c r="F65" s="693"/>
    </row>
  </sheetData>
  <sheetProtection algorithmName="SHA-512" hashValue="qP4tBZI9UnE+Gfi80k08iufrkn3zQGSeLwOibHC6INHLGfdJ8u1bgvo7HaPWAzLJjsLs/RBdR3zw67Ym0taaBQ==" saltValue="kCX8UCV7EesHk6dJ8cQ9TA==" spinCount="100000" sheet="1" objects="1" scenarios="1" selectLockedCells="1"/>
  <mergeCells count="76">
    <mergeCell ref="A59:B65"/>
    <mergeCell ref="C48:C52"/>
    <mergeCell ref="C53:C57"/>
    <mergeCell ref="B48:B52"/>
    <mergeCell ref="E56:F56"/>
    <mergeCell ref="E55:F55"/>
    <mergeCell ref="E54:F54"/>
    <mergeCell ref="B53:B57"/>
    <mergeCell ref="E48:F48"/>
    <mergeCell ref="E53:F53"/>
    <mergeCell ref="E51:F51"/>
    <mergeCell ref="E50:F50"/>
    <mergeCell ref="E49:F49"/>
    <mergeCell ref="A18:A57"/>
    <mergeCell ref="E25:F25"/>
    <mergeCell ref="E26:F26"/>
    <mergeCell ref="C59:F65"/>
    <mergeCell ref="E44:F44"/>
    <mergeCell ref="E45:F45"/>
    <mergeCell ref="E46:F46"/>
    <mergeCell ref="E43:F43"/>
    <mergeCell ref="C43:C47"/>
    <mergeCell ref="B30:B32"/>
    <mergeCell ref="C30:C32"/>
    <mergeCell ref="E38:F38"/>
    <mergeCell ref="E39:F39"/>
    <mergeCell ref="B38:B42"/>
    <mergeCell ref="E31:F31"/>
    <mergeCell ref="E33:F33"/>
    <mergeCell ref="E35:F35"/>
    <mergeCell ref="E36:F36"/>
    <mergeCell ref="E30:F30"/>
    <mergeCell ref="E40:F40"/>
    <mergeCell ref="E41:F41"/>
    <mergeCell ref="B43:B47"/>
    <mergeCell ref="B35:B37"/>
    <mergeCell ref="C38:C42"/>
    <mergeCell ref="C18:C20"/>
    <mergeCell ref="B21:B22"/>
    <mergeCell ref="C21:C22"/>
    <mergeCell ref="B18:B20"/>
    <mergeCell ref="B28:B29"/>
    <mergeCell ref="C28:C29"/>
    <mergeCell ref="C23:C24"/>
    <mergeCell ref="C25:C27"/>
    <mergeCell ref="B23:B24"/>
    <mergeCell ref="B25:B27"/>
    <mergeCell ref="B33:B34"/>
    <mergeCell ref="C33:C34"/>
    <mergeCell ref="C35:C37"/>
    <mergeCell ref="A2:B2"/>
    <mergeCell ref="B3:B9"/>
    <mergeCell ref="A3:A17"/>
    <mergeCell ref="C3:C9"/>
    <mergeCell ref="B10:B15"/>
    <mergeCell ref="B16:B17"/>
    <mergeCell ref="C10:C15"/>
    <mergeCell ref="C16:C17"/>
    <mergeCell ref="E2:F2"/>
    <mergeCell ref="E3:F3"/>
    <mergeCell ref="E4:F4"/>
    <mergeCell ref="E5:F5"/>
    <mergeCell ref="E12:F12"/>
    <mergeCell ref="E28:F28"/>
    <mergeCell ref="E6:F6"/>
    <mergeCell ref="E7:F7"/>
    <mergeCell ref="E8:F8"/>
    <mergeCell ref="E10:F10"/>
    <mergeCell ref="E11:F11"/>
    <mergeCell ref="E18:F18"/>
    <mergeCell ref="E19:F19"/>
    <mergeCell ref="E21:F21"/>
    <mergeCell ref="E13:F13"/>
    <mergeCell ref="E14:F14"/>
    <mergeCell ref="E16:F16"/>
    <mergeCell ref="E23:F23"/>
  </mergeCells>
  <phoneticPr fontId="4"/>
  <dataValidations count="2">
    <dataValidation type="list" imeMode="hiragana" allowBlank="1" showInputMessage="1" showErrorMessage="1" sqref="D53:D56 D3:D8 D18:D19 D21 D23 D25:D26 D28 D30:D31 D33 D35:D36 D38:D41 D43:D46 D48:D51 D10:D14 D16" xr:uid="{00000000-0002-0000-0500-000000000000}">
      <formula1>$K$3:$K$4</formula1>
    </dataValidation>
    <dataValidation imeMode="hiragana" allowBlank="1" showInputMessage="1" showErrorMessage="1" sqref="E9:F9 E27:F27 E52:F52 C59 E20:F20 E22:F22 E57:F57 E29:F29 E32:F32 E47:F47 E42:F42 E24:F24 E37:F37 E34:F34 E15:E16 F15" xr:uid="{00000000-0002-0000-0500-000001000000}"/>
  </dataValidations>
  <printOptions horizontalCentered="1"/>
  <pageMargins left="0.59055118110236227" right="0.19685039370078741" top="1.0236220472440944" bottom="0.47244094488188981" header="0.35433070866141736" footer="0.27559055118110237"/>
  <pageSetup paperSize="9" scale="65"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937A-A698-4E06-BC41-CB03CFCC0785}">
  <sheetPr codeName="Sheet7">
    <tabColor rgb="FFFFFF00"/>
    <pageSetUpPr fitToPage="1"/>
  </sheetPr>
  <dimension ref="A1:AB41"/>
  <sheetViews>
    <sheetView showGridLines="0" showZeros="0" workbookViewId="0">
      <selection activeCell="Y2" sqref="Y2"/>
    </sheetView>
  </sheetViews>
  <sheetFormatPr defaultColWidth="9" defaultRowHeight="13.2" x14ac:dyDescent="0.2"/>
  <cols>
    <col min="1" max="7" width="3.44140625" style="30" customWidth="1"/>
    <col min="8" max="8" width="9" style="30"/>
    <col min="9" max="16" width="3.44140625" style="30" customWidth="1"/>
    <col min="17" max="17" width="4.109375" style="30" customWidth="1"/>
    <col min="18" max="18" width="5" style="30" bestFit="1" customWidth="1"/>
    <col min="19" max="23" width="3.44140625" style="30" customWidth="1"/>
    <col min="24" max="24" width="8.109375" style="30" customWidth="1"/>
    <col min="25" max="25" width="5.6640625" style="30" customWidth="1"/>
    <col min="26" max="26" width="1.6640625" style="30" customWidth="1"/>
    <col min="27" max="27" width="9" style="30" hidden="1" customWidth="1"/>
    <col min="28" max="28" width="0" style="30" hidden="1" customWidth="1"/>
    <col min="29" max="16384" width="9" style="30"/>
  </cols>
  <sheetData>
    <row r="1" spans="1:26" ht="15" customHeight="1" thickBo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27.75" customHeight="1" thickBot="1" x14ac:dyDescent="0.25">
      <c r="A2" s="29"/>
      <c r="B2" s="29"/>
      <c r="C2" s="29"/>
      <c r="D2" s="29"/>
      <c r="E2" s="29"/>
      <c r="F2" s="29"/>
      <c r="G2" s="29"/>
      <c r="H2" s="29"/>
      <c r="I2" s="29"/>
      <c r="J2" s="29"/>
      <c r="K2" s="29"/>
      <c r="L2" s="29"/>
      <c r="M2" s="29"/>
      <c r="N2" s="29"/>
      <c r="O2" s="29"/>
      <c r="P2" s="29"/>
      <c r="Q2" s="29"/>
      <c r="R2" s="374" t="s">
        <v>1632</v>
      </c>
      <c r="S2" s="375"/>
      <c r="T2" s="376"/>
      <c r="U2" s="742" t="str">
        <f>IFERROR(IF(計画表紙!$B$2="○",計画表紙!V3,""),"")</f>
        <v/>
      </c>
      <c r="V2" s="743"/>
      <c r="W2" s="743"/>
      <c r="X2" s="744"/>
      <c r="Y2" s="223"/>
      <c r="Z2" s="29"/>
    </row>
    <row r="3" spans="1:26" ht="12"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15" customHeight="1" x14ac:dyDescent="0.2">
      <c r="A4" s="29"/>
      <c r="B4" s="29"/>
      <c r="C4" s="29"/>
      <c r="D4" s="29"/>
      <c r="E4" s="29"/>
      <c r="F4" s="29"/>
      <c r="G4" s="29"/>
      <c r="H4" s="29"/>
      <c r="I4" s="29"/>
      <c r="J4" s="29"/>
      <c r="K4" s="29"/>
      <c r="L4" s="29"/>
      <c r="M4" s="29"/>
      <c r="N4" s="29"/>
      <c r="O4" s="29"/>
      <c r="P4" s="265"/>
      <c r="Q4" s="82"/>
      <c r="R4" s="129" t="s">
        <v>1684</v>
      </c>
      <c r="S4" s="308" t="str">
        <f>IFERROR(IF(計画表紙!$B$2="○",計画表紙!T5,""),"")</f>
        <v/>
      </c>
      <c r="T4" s="309" t="s">
        <v>9</v>
      </c>
      <c r="U4" s="308" t="str">
        <f>IFERROR(IF(計画表紙!$B$2="○",計画表紙!V5,""),"")</f>
        <v/>
      </c>
      <c r="V4" s="309" t="s">
        <v>385</v>
      </c>
      <c r="W4" s="308" t="str">
        <f>IFERROR(IF(計画表紙!$B$2="○",計画表紙!X5,""),"")</f>
        <v/>
      </c>
      <c r="X4" s="310" t="s">
        <v>384</v>
      </c>
      <c r="Y4" s="32"/>
      <c r="Z4" s="29"/>
    </row>
    <row r="5" spans="1:26" ht="15" customHeight="1" x14ac:dyDescent="0.2">
      <c r="A5" s="29"/>
      <c r="B5" s="29"/>
      <c r="C5" s="29"/>
      <c r="D5" s="29"/>
      <c r="E5" s="29"/>
      <c r="F5" s="29"/>
      <c r="G5" s="29"/>
      <c r="H5" s="29"/>
      <c r="I5" s="29"/>
      <c r="J5" s="29"/>
      <c r="K5" s="29"/>
      <c r="L5" s="29"/>
      <c r="M5" s="29"/>
      <c r="N5" s="29"/>
      <c r="O5" s="29"/>
      <c r="P5" s="29"/>
      <c r="Q5" s="29"/>
      <c r="R5" s="29"/>
      <c r="S5" s="381"/>
      <c r="T5" s="381"/>
      <c r="U5" s="381"/>
      <c r="V5" s="381"/>
      <c r="W5" s="381"/>
      <c r="X5" s="29"/>
      <c r="Y5" s="29"/>
      <c r="Z5" s="29"/>
    </row>
    <row r="6" spans="1:26" ht="15" customHeight="1" x14ac:dyDescent="0.2">
      <c r="A6" s="380" t="s">
        <v>8</v>
      </c>
      <c r="B6" s="380"/>
      <c r="C6" s="380"/>
      <c r="D6" s="222" t="s">
        <v>1630</v>
      </c>
      <c r="E6" s="29"/>
      <c r="F6" s="29"/>
      <c r="G6" s="29"/>
      <c r="H6" s="29"/>
      <c r="J6" s="29"/>
      <c r="K6" s="29"/>
      <c r="L6" s="29"/>
      <c r="M6" s="29"/>
      <c r="N6" s="29"/>
      <c r="O6" s="29"/>
      <c r="P6" s="29"/>
      <c r="Q6" s="29"/>
      <c r="R6" s="29"/>
      <c r="S6" s="29"/>
      <c r="T6" s="29"/>
      <c r="U6" s="29"/>
      <c r="V6" s="29"/>
      <c r="W6" s="29"/>
      <c r="X6" s="29"/>
      <c r="Y6" s="29"/>
      <c r="Z6" s="29"/>
    </row>
    <row r="7" spans="1:26" ht="15" customHeigh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5" customHeight="1" x14ac:dyDescent="0.2">
      <c r="A8" s="29"/>
      <c r="B8" s="29"/>
      <c r="C8" s="29"/>
      <c r="D8" s="29"/>
      <c r="E8" s="29"/>
      <c r="F8" s="29"/>
      <c r="G8" s="29"/>
      <c r="H8" s="382" t="s">
        <v>85</v>
      </c>
      <c r="I8" s="382"/>
      <c r="J8" s="382"/>
      <c r="K8" s="382"/>
      <c r="L8" s="383"/>
      <c r="M8" s="745" t="str">
        <f>IFERROR(IF(計画表紙!$B$2="○",計画表紙!N9,""),"")</f>
        <v/>
      </c>
      <c r="N8" s="746" t="str">
        <f>IFERROR(IF(計画表紙!#REF!="○",計画表紙!O9,""),"")</f>
        <v/>
      </c>
      <c r="O8" s="80" t="s">
        <v>86</v>
      </c>
      <c r="P8" s="747" t="str">
        <f>IFERROR(IF(計画表紙!$B$2="○",計画表紙!Q9,""),"")</f>
        <v/>
      </c>
      <c r="Q8" s="748"/>
      <c r="R8" s="129"/>
      <c r="S8" s="129"/>
      <c r="T8" s="129"/>
      <c r="U8" s="129"/>
      <c r="V8" s="129"/>
      <c r="W8" s="129"/>
      <c r="X8" s="129"/>
      <c r="Y8" s="29"/>
      <c r="Z8" s="29"/>
    </row>
    <row r="9" spans="1:26" ht="18.75" customHeight="1" x14ac:dyDescent="0.2">
      <c r="A9" s="29"/>
      <c r="B9" s="29"/>
      <c r="C9" s="29"/>
      <c r="D9" s="29"/>
      <c r="E9" s="29"/>
      <c r="F9" s="29"/>
      <c r="G9" s="29"/>
      <c r="H9" s="382" t="s">
        <v>1623</v>
      </c>
      <c r="I9" s="382"/>
      <c r="J9" s="382"/>
      <c r="K9" s="382"/>
      <c r="L9" s="383"/>
      <c r="M9" s="733" t="str">
        <f>IFERROR(IF(計画表紙!$B$2="○",計画表紙!N10,""),"")</f>
        <v/>
      </c>
      <c r="N9" s="734"/>
      <c r="O9" s="734"/>
      <c r="P9" s="734"/>
      <c r="Q9" s="734"/>
      <c r="R9" s="734"/>
      <c r="S9" s="734"/>
      <c r="T9" s="734"/>
      <c r="U9" s="734"/>
      <c r="V9" s="734"/>
      <c r="W9" s="734"/>
      <c r="X9" s="735"/>
      <c r="Y9" s="32"/>
      <c r="Z9" s="29"/>
    </row>
    <row r="10" spans="1:26" ht="18.75" customHeight="1" x14ac:dyDescent="0.2">
      <c r="A10" s="29"/>
      <c r="B10" s="29"/>
      <c r="C10" s="29"/>
      <c r="D10" s="29"/>
      <c r="E10" s="29"/>
      <c r="F10" s="29"/>
      <c r="G10" s="29"/>
      <c r="H10" s="382"/>
      <c r="I10" s="382"/>
      <c r="J10" s="382"/>
      <c r="K10" s="382"/>
      <c r="L10" s="383"/>
      <c r="M10" s="736"/>
      <c r="N10" s="737"/>
      <c r="O10" s="737"/>
      <c r="P10" s="737"/>
      <c r="Q10" s="737"/>
      <c r="R10" s="737"/>
      <c r="S10" s="737"/>
      <c r="T10" s="737"/>
      <c r="U10" s="737"/>
      <c r="V10" s="737"/>
      <c r="W10" s="737"/>
      <c r="X10" s="738"/>
      <c r="Y10" s="32"/>
      <c r="Z10" s="29"/>
    </row>
    <row r="11" spans="1:26" ht="20.25" customHeight="1" x14ac:dyDescent="0.2">
      <c r="A11" s="29"/>
      <c r="B11" s="29"/>
      <c r="C11" s="29"/>
      <c r="D11" s="29"/>
      <c r="E11" s="29"/>
      <c r="F11" s="29"/>
      <c r="G11" s="29"/>
      <c r="H11" s="384" t="s">
        <v>1624</v>
      </c>
      <c r="I11" s="384"/>
      <c r="J11" s="384"/>
      <c r="K11" s="384"/>
      <c r="L11" s="385"/>
      <c r="M11" s="739" t="str">
        <f>IFERROR(IF(計画表紙!$B$2="○",計画表紙!N12,""),"")</f>
        <v/>
      </c>
      <c r="N11" s="740"/>
      <c r="O11" s="740"/>
      <c r="P11" s="740"/>
      <c r="Q11" s="740"/>
      <c r="R11" s="740"/>
      <c r="S11" s="740"/>
      <c r="T11" s="740"/>
      <c r="U11" s="740"/>
      <c r="V11" s="740"/>
      <c r="W11" s="740"/>
      <c r="X11" s="741"/>
      <c r="Y11" s="32"/>
      <c r="Z11" s="29"/>
    </row>
    <row r="12" spans="1:26" ht="30" customHeight="1" x14ac:dyDescent="0.2">
      <c r="A12" s="29"/>
      <c r="B12" s="29"/>
      <c r="C12" s="29"/>
      <c r="D12" s="29"/>
      <c r="E12" s="29"/>
      <c r="F12" s="29"/>
      <c r="G12" s="29"/>
      <c r="H12" s="382" t="s">
        <v>1625</v>
      </c>
      <c r="I12" s="382"/>
      <c r="J12" s="382"/>
      <c r="K12" s="382"/>
      <c r="L12" s="383"/>
      <c r="M12" s="733" t="str">
        <f>IFERROR(IF(計画表紙!$B$2="○",計画表紙!N13,""),"")</f>
        <v/>
      </c>
      <c r="N12" s="734"/>
      <c r="O12" s="734"/>
      <c r="P12" s="734"/>
      <c r="Q12" s="734"/>
      <c r="R12" s="734"/>
      <c r="S12" s="734"/>
      <c r="T12" s="734"/>
      <c r="U12" s="734"/>
      <c r="V12" s="734"/>
      <c r="W12" s="734"/>
      <c r="X12" s="735"/>
      <c r="Y12" s="32"/>
      <c r="Z12" s="29"/>
    </row>
    <row r="13" spans="1:26" ht="24" customHeight="1" x14ac:dyDescent="0.2">
      <c r="A13" s="29"/>
      <c r="B13" s="29"/>
      <c r="C13" s="29"/>
      <c r="D13" s="29"/>
      <c r="E13" s="29"/>
      <c r="F13" s="29"/>
      <c r="G13" s="29"/>
      <c r="H13" s="386" t="s">
        <v>1626</v>
      </c>
      <c r="I13" s="386"/>
      <c r="J13" s="386"/>
      <c r="K13" s="386"/>
      <c r="L13" s="387"/>
      <c r="M13" s="727" t="str">
        <f>IFERROR(IF(計画表紙!$B$2="○",計画表紙!N14,""),"")</f>
        <v/>
      </c>
      <c r="N13" s="728"/>
      <c r="O13" s="728"/>
      <c r="P13" s="728"/>
      <c r="Q13" s="728"/>
      <c r="R13" s="728"/>
      <c r="S13" s="728"/>
      <c r="T13" s="728"/>
      <c r="U13" s="728"/>
      <c r="V13" s="728"/>
      <c r="W13" s="728"/>
      <c r="X13" s="729"/>
      <c r="Y13" s="49"/>
      <c r="Z13" s="29"/>
    </row>
    <row r="14" spans="1:26" ht="15" customHeight="1" x14ac:dyDescent="0.2">
      <c r="A14" s="29"/>
      <c r="B14" s="29"/>
      <c r="C14" s="29"/>
      <c r="D14" s="29"/>
      <c r="E14" s="29"/>
      <c r="F14" s="29"/>
      <c r="G14" s="29"/>
      <c r="H14" s="29"/>
      <c r="I14" s="29"/>
      <c r="J14" s="29"/>
      <c r="K14" s="29"/>
      <c r="L14" s="29"/>
      <c r="M14" s="32" t="s">
        <v>1685</v>
      </c>
      <c r="N14" s="29"/>
      <c r="O14" s="29"/>
      <c r="P14" s="29"/>
      <c r="Q14" s="29"/>
      <c r="R14" s="29"/>
      <c r="S14" s="29"/>
      <c r="T14" s="29"/>
      <c r="U14" s="29"/>
      <c r="V14" s="29"/>
      <c r="W14" s="29"/>
      <c r="X14" s="29"/>
      <c r="Y14" s="29"/>
      <c r="Z14" s="29"/>
    </row>
    <row r="15" spans="1:26" ht="1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21.75" customHeight="1" x14ac:dyDescent="0.2">
      <c r="A16" s="451" t="s">
        <v>1686</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29"/>
      <c r="Z16" s="29"/>
    </row>
    <row r="17" spans="1:28" ht="6.7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8" ht="39" customHeight="1" x14ac:dyDescent="0.2">
      <c r="A18" s="730" t="s">
        <v>1687</v>
      </c>
      <c r="B18" s="730"/>
      <c r="C18" s="730"/>
      <c r="D18" s="730"/>
      <c r="E18" s="730"/>
      <c r="F18" s="730"/>
      <c r="G18" s="730"/>
      <c r="H18" s="730"/>
      <c r="I18" s="730"/>
      <c r="J18" s="730"/>
      <c r="K18" s="730"/>
      <c r="L18" s="730"/>
      <c r="M18" s="730"/>
      <c r="N18" s="730"/>
      <c r="O18" s="730"/>
      <c r="P18" s="730"/>
      <c r="Q18" s="730"/>
      <c r="R18" s="730"/>
      <c r="S18" s="730"/>
      <c r="T18" s="730"/>
      <c r="U18" s="730"/>
      <c r="V18" s="730"/>
      <c r="W18" s="730"/>
      <c r="X18" s="730"/>
      <c r="Y18" s="29"/>
      <c r="Z18" s="29"/>
    </row>
    <row r="19" spans="1:28" ht="23.25" customHeight="1" x14ac:dyDescent="0.2">
      <c r="A19" s="418" t="s">
        <v>26</v>
      </c>
      <c r="B19" s="419"/>
      <c r="C19" s="419"/>
      <c r="D19" s="419"/>
      <c r="E19" s="419"/>
      <c r="F19" s="419"/>
      <c r="G19" s="419"/>
      <c r="H19" s="423"/>
      <c r="I19" s="721" t="str">
        <f>IFERROR(IF(計画表紙!$B$2="○",計画表紙!J20,""),"")</f>
        <v/>
      </c>
      <c r="J19" s="722"/>
      <c r="K19" s="722"/>
      <c r="L19" s="722"/>
      <c r="M19" s="722"/>
      <c r="N19" s="722"/>
      <c r="O19" s="722"/>
      <c r="P19" s="722"/>
      <c r="Q19" s="722"/>
      <c r="R19" s="722"/>
      <c r="S19" s="722"/>
      <c r="T19" s="722"/>
      <c r="U19" s="722"/>
      <c r="V19" s="722"/>
      <c r="W19" s="722"/>
      <c r="X19" s="731"/>
      <c r="Y19" s="33"/>
      <c r="Z19" s="265"/>
    </row>
    <row r="20" spans="1:28" ht="23.25" customHeight="1" x14ac:dyDescent="0.2">
      <c r="A20" s="420"/>
      <c r="B20" s="421"/>
      <c r="C20" s="421"/>
      <c r="D20" s="421"/>
      <c r="E20" s="421"/>
      <c r="F20" s="421"/>
      <c r="G20" s="421"/>
      <c r="H20" s="426"/>
      <c r="I20" s="724"/>
      <c r="J20" s="725"/>
      <c r="K20" s="725"/>
      <c r="L20" s="725"/>
      <c r="M20" s="725"/>
      <c r="N20" s="725"/>
      <c r="O20" s="725"/>
      <c r="P20" s="725"/>
      <c r="Q20" s="725"/>
      <c r="R20" s="725"/>
      <c r="S20" s="725"/>
      <c r="T20" s="725"/>
      <c r="U20" s="725"/>
      <c r="V20" s="725"/>
      <c r="W20" s="725"/>
      <c r="X20" s="732"/>
      <c r="Y20" s="33"/>
      <c r="Z20" s="265"/>
    </row>
    <row r="21" spans="1:28" ht="21.75" customHeight="1" x14ac:dyDescent="0.2">
      <c r="A21" s="418" t="s">
        <v>1688</v>
      </c>
      <c r="B21" s="419"/>
      <c r="C21" s="419"/>
      <c r="D21" s="419"/>
      <c r="E21" s="419"/>
      <c r="F21" s="419"/>
      <c r="G21" s="419"/>
      <c r="H21" s="423"/>
      <c r="I21" s="34" t="s">
        <v>85</v>
      </c>
      <c r="J21" s="714" t="str">
        <f>IFERROR(IF(計画表紙!$B$2="○",計画表紙!K22,""),"")</f>
        <v/>
      </c>
      <c r="K21" s="715"/>
      <c r="L21" s="81" t="s">
        <v>86</v>
      </c>
      <c r="M21" s="716" t="str">
        <f>IFERROR(IF(計画表紙!$B$2="○",計画表紙!N22,""),"")</f>
        <v/>
      </c>
      <c r="N21" s="717"/>
      <c r="O21" s="79"/>
      <c r="P21" s="266"/>
      <c r="Q21" s="266"/>
      <c r="R21" s="266"/>
      <c r="S21" s="266"/>
      <c r="T21" s="266"/>
      <c r="U21" s="266"/>
      <c r="V21" s="266"/>
      <c r="W21" s="266"/>
      <c r="X21" s="267"/>
      <c r="Y21" s="33"/>
      <c r="Z21" s="265"/>
    </row>
    <row r="22" spans="1:28" ht="21.75" customHeight="1" x14ac:dyDescent="0.2">
      <c r="A22" s="420"/>
      <c r="B22" s="421"/>
      <c r="C22" s="421"/>
      <c r="D22" s="421"/>
      <c r="E22" s="421"/>
      <c r="F22" s="421"/>
      <c r="G22" s="421"/>
      <c r="H22" s="426"/>
      <c r="I22" s="718" t="str">
        <f>IFERROR(IF(計画表紙!$B$2="○",計画表紙!J23,""),"")</f>
        <v/>
      </c>
      <c r="J22" s="719"/>
      <c r="K22" s="719"/>
      <c r="L22" s="719"/>
      <c r="M22" s="719"/>
      <c r="N22" s="719"/>
      <c r="O22" s="719"/>
      <c r="P22" s="719"/>
      <c r="Q22" s="719"/>
      <c r="R22" s="719"/>
      <c r="S22" s="719"/>
      <c r="T22" s="719"/>
      <c r="U22" s="719"/>
      <c r="V22" s="719"/>
      <c r="W22" s="719"/>
      <c r="X22" s="720"/>
      <c r="Y22" s="33"/>
      <c r="Z22" s="265"/>
    </row>
    <row r="23" spans="1:28" ht="20.25" customHeight="1" x14ac:dyDescent="0.2">
      <c r="A23" s="418" t="s">
        <v>1769</v>
      </c>
      <c r="B23" s="419"/>
      <c r="C23" s="419"/>
      <c r="D23" s="419"/>
      <c r="E23" s="419"/>
      <c r="F23" s="419"/>
      <c r="G23" s="419"/>
      <c r="H23" s="423"/>
      <c r="I23" s="721" t="str">
        <f>IF(計画表紙!$B$2="○",IF(AA23&gt;29,計画事業所!E48,AA23),"")</f>
        <v/>
      </c>
      <c r="J23" s="722"/>
      <c r="K23" s="722"/>
      <c r="L23" s="723"/>
      <c r="M23" s="419" t="s">
        <v>28</v>
      </c>
      <c r="N23" s="35"/>
      <c r="O23" s="35"/>
      <c r="P23" s="35"/>
      <c r="Q23" s="36"/>
      <c r="R23" s="35"/>
      <c r="S23" s="450"/>
      <c r="T23" s="450"/>
      <c r="U23" s="450"/>
      <c r="V23" s="35"/>
      <c r="W23" s="35"/>
      <c r="X23" s="37"/>
      <c r="Y23" s="29"/>
      <c r="Z23" s="29"/>
      <c r="AA23" s="272">
        <f>計画事業所!E48-計画事業所!E49</f>
        <v>0</v>
      </c>
      <c r="AB23" s="272">
        <f>IF(AA23&gt;29,計画事業所!E48,AA23)</f>
        <v>0</v>
      </c>
    </row>
    <row r="24" spans="1:28" ht="20.25" customHeight="1" x14ac:dyDescent="0.2">
      <c r="A24" s="420"/>
      <c r="B24" s="421"/>
      <c r="C24" s="421"/>
      <c r="D24" s="421"/>
      <c r="E24" s="421"/>
      <c r="F24" s="421"/>
      <c r="G24" s="421"/>
      <c r="H24" s="426"/>
      <c r="I24" s="724"/>
      <c r="J24" s="725"/>
      <c r="K24" s="725"/>
      <c r="L24" s="726"/>
      <c r="M24" s="421"/>
      <c r="N24" s="38"/>
      <c r="O24" s="38"/>
      <c r="P24" s="38"/>
      <c r="Q24" s="39"/>
      <c r="R24" s="38"/>
      <c r="S24" s="411"/>
      <c r="T24" s="411"/>
      <c r="U24" s="411"/>
      <c r="V24" s="38"/>
      <c r="W24" s="38"/>
      <c r="X24" s="40"/>
      <c r="Y24" s="29"/>
      <c r="Z24" s="29"/>
    </row>
    <row r="25" spans="1:28" ht="36" customHeight="1" x14ac:dyDescent="0.2">
      <c r="A25" s="412" t="s">
        <v>1701</v>
      </c>
      <c r="B25" s="449"/>
      <c r="C25" s="449"/>
      <c r="D25" s="449"/>
      <c r="E25" s="449"/>
      <c r="F25" s="449"/>
      <c r="G25" s="449"/>
      <c r="H25" s="413"/>
      <c r="I25" s="456" t="str">
        <f>IF(T25="","",VLOOKUP(T25,産業分類表!A4:B102,2,FALSE))</f>
        <v/>
      </c>
      <c r="J25" s="457"/>
      <c r="K25" s="457"/>
      <c r="L25" s="457"/>
      <c r="M25" s="457"/>
      <c r="N25" s="457"/>
      <c r="O25" s="457"/>
      <c r="P25" s="457"/>
      <c r="Q25" s="458"/>
      <c r="R25" s="412" t="s">
        <v>733</v>
      </c>
      <c r="S25" s="413"/>
      <c r="T25" s="710" t="str">
        <f>IFERROR(IF(計画表紙!$B$2="○",計画表紙!U26,""),"")</f>
        <v/>
      </c>
      <c r="U25" s="710"/>
      <c r="V25" s="710"/>
      <c r="W25" s="710"/>
      <c r="X25" s="711"/>
      <c r="Y25" s="33"/>
      <c r="Z25" s="32"/>
    </row>
    <row r="26" spans="1:28" ht="36" customHeight="1" x14ac:dyDescent="0.2">
      <c r="A26" s="418" t="s">
        <v>5</v>
      </c>
      <c r="B26" s="419"/>
      <c r="C26" s="419"/>
      <c r="D26" s="419"/>
      <c r="E26" s="419"/>
      <c r="F26" s="419"/>
      <c r="G26" s="419"/>
      <c r="H26" s="423"/>
      <c r="I26" s="712" t="str">
        <f>IFERROR(IF(計画表紙!$B$2="○",計画表紙!J27,""),"")</f>
        <v/>
      </c>
      <c r="J26" s="710"/>
      <c r="K26" s="710"/>
      <c r="L26" s="710"/>
      <c r="M26" s="710"/>
      <c r="N26" s="713"/>
      <c r="O26" s="41" t="s">
        <v>27</v>
      </c>
      <c r="P26" s="41"/>
      <c r="Q26" s="42"/>
      <c r="R26" s="41"/>
      <c r="S26" s="41"/>
      <c r="T26" s="41"/>
      <c r="U26" s="41"/>
      <c r="V26" s="41"/>
      <c r="W26" s="41"/>
      <c r="X26" s="43"/>
      <c r="Y26" s="29"/>
      <c r="Z26" s="29"/>
    </row>
    <row r="27" spans="1:28" ht="36" customHeight="1" x14ac:dyDescent="0.2">
      <c r="A27" s="412" t="s">
        <v>1689</v>
      </c>
      <c r="B27" s="449"/>
      <c r="C27" s="449"/>
      <c r="D27" s="449"/>
      <c r="E27" s="449"/>
      <c r="F27" s="449"/>
      <c r="G27" s="449"/>
      <c r="H27" s="413"/>
      <c r="I27" s="412" t="s">
        <v>6</v>
      </c>
      <c r="J27" s="449"/>
      <c r="K27" s="449"/>
      <c r="L27" s="449"/>
      <c r="M27" s="449"/>
      <c r="N27" s="449"/>
      <c r="O27" s="449"/>
      <c r="P27" s="449"/>
      <c r="Q27" s="449"/>
      <c r="R27" s="449"/>
      <c r="S27" s="449"/>
      <c r="T27" s="449"/>
      <c r="U27" s="449"/>
      <c r="V27" s="449"/>
      <c r="W27" s="449"/>
      <c r="X27" s="413"/>
      <c r="Y27" s="29"/>
      <c r="Z27" s="29"/>
    </row>
    <row r="28" spans="1:28" ht="19.5" customHeight="1" x14ac:dyDescent="0.2">
      <c r="A28" s="418" t="s">
        <v>1702</v>
      </c>
      <c r="B28" s="419"/>
      <c r="C28" s="419"/>
      <c r="D28" s="419"/>
      <c r="E28" s="419"/>
      <c r="F28" s="419"/>
      <c r="G28" s="419"/>
      <c r="H28" s="423"/>
      <c r="I28" s="408" t="s">
        <v>1627</v>
      </c>
      <c r="J28" s="409"/>
      <c r="K28" s="409"/>
      <c r="L28" s="410"/>
      <c r="M28" s="703" t="str">
        <f>IFERROR(IF(計画表紙!$B$2="○",計画表紙!N29,""),"")</f>
        <v/>
      </c>
      <c r="N28" s="704"/>
      <c r="O28" s="704"/>
      <c r="P28" s="704"/>
      <c r="Q28" s="704"/>
      <c r="R28" s="704"/>
      <c r="S28" s="704"/>
      <c r="T28" s="704"/>
      <c r="U28" s="704"/>
      <c r="V28" s="704"/>
      <c r="W28" s="704"/>
      <c r="X28" s="705"/>
      <c r="Y28" s="44"/>
      <c r="Z28" s="45"/>
    </row>
    <row r="29" spans="1:28" ht="19.5" customHeight="1" x14ac:dyDescent="0.2">
      <c r="A29" s="424"/>
      <c r="B29" s="380"/>
      <c r="C29" s="380"/>
      <c r="D29" s="380"/>
      <c r="E29" s="380"/>
      <c r="F29" s="380"/>
      <c r="G29" s="380"/>
      <c r="H29" s="425"/>
      <c r="I29" s="408" t="s">
        <v>1628</v>
      </c>
      <c r="J29" s="439"/>
      <c r="K29" s="439"/>
      <c r="L29" s="440"/>
      <c r="M29" s="703" t="str">
        <f>IFERROR(IF(計画表紙!$B$2="○",計画表紙!N30,""),"")</f>
        <v/>
      </c>
      <c r="N29" s="704"/>
      <c r="O29" s="704"/>
      <c r="P29" s="704"/>
      <c r="Q29" s="704"/>
      <c r="R29" s="704"/>
      <c r="S29" s="704"/>
      <c r="T29" s="704"/>
      <c r="U29" s="704"/>
      <c r="V29" s="704"/>
      <c r="W29" s="704"/>
      <c r="X29" s="705"/>
      <c r="Y29" s="44"/>
      <c r="Z29" s="45"/>
    </row>
    <row r="30" spans="1:28" ht="19.5" customHeight="1" x14ac:dyDescent="0.2">
      <c r="A30" s="424"/>
      <c r="B30" s="380"/>
      <c r="C30" s="380"/>
      <c r="D30" s="380"/>
      <c r="E30" s="380"/>
      <c r="F30" s="380"/>
      <c r="G30" s="380"/>
      <c r="H30" s="425"/>
      <c r="I30" s="431" t="s">
        <v>1629</v>
      </c>
      <c r="J30" s="432"/>
      <c r="K30" s="432"/>
      <c r="L30" s="433"/>
      <c r="M30" s="703" t="str">
        <f>IFERROR(IF(計画表紙!$B$2="○",計画表紙!N31,""),"")</f>
        <v/>
      </c>
      <c r="N30" s="704"/>
      <c r="O30" s="704"/>
      <c r="P30" s="704"/>
      <c r="Q30" s="704"/>
      <c r="R30" s="704"/>
      <c r="S30" s="704"/>
      <c r="T30" s="704"/>
      <c r="U30" s="704"/>
      <c r="V30" s="704"/>
      <c r="W30" s="704"/>
      <c r="X30" s="705"/>
      <c r="Y30" s="44"/>
      <c r="Z30" s="45"/>
    </row>
    <row r="31" spans="1:28" ht="19.2" customHeight="1" x14ac:dyDescent="0.2">
      <c r="A31" s="424"/>
      <c r="B31" s="380"/>
      <c r="C31" s="380"/>
      <c r="D31" s="380"/>
      <c r="E31" s="380"/>
      <c r="F31" s="380"/>
      <c r="G31" s="380"/>
      <c r="H31" s="425"/>
      <c r="I31" s="431" t="s">
        <v>734</v>
      </c>
      <c r="J31" s="432"/>
      <c r="K31" s="432"/>
      <c r="L31" s="433"/>
      <c r="M31" s="703" t="str">
        <f>IFERROR(IF(計画表紙!$B$2="○",計画表紙!N32,""),"")</f>
        <v/>
      </c>
      <c r="N31" s="704"/>
      <c r="O31" s="704"/>
      <c r="P31" s="704"/>
      <c r="Q31" s="704"/>
      <c r="R31" s="704"/>
      <c r="S31" s="704"/>
      <c r="T31" s="704"/>
      <c r="U31" s="704"/>
      <c r="V31" s="704"/>
      <c r="W31" s="704"/>
      <c r="X31" s="705"/>
      <c r="Y31" s="29"/>
      <c r="Z31" s="29"/>
    </row>
    <row r="32" spans="1:28" ht="19.5" customHeight="1" x14ac:dyDescent="0.2">
      <c r="A32" s="420"/>
      <c r="B32" s="421"/>
      <c r="C32" s="421"/>
      <c r="D32" s="421"/>
      <c r="E32" s="421"/>
      <c r="F32" s="421"/>
      <c r="G32" s="421"/>
      <c r="H32" s="426"/>
      <c r="I32" s="446" t="s">
        <v>1703</v>
      </c>
      <c r="J32" s="447"/>
      <c r="K32" s="447"/>
      <c r="L32" s="448"/>
      <c r="M32" s="706" t="str">
        <f>IFERROR(IF(計画表紙!$B$2="○",計画表紙!N33,""),"")</f>
        <v/>
      </c>
      <c r="N32" s="707"/>
      <c r="O32" s="707"/>
      <c r="P32" s="707"/>
      <c r="Q32" s="707"/>
      <c r="R32" s="157" t="s">
        <v>87</v>
      </c>
      <c r="S32" s="708" t="str">
        <f>IFERROR(IF(計画表紙!$B$2="○",計画表紙!T33,""),"")</f>
        <v/>
      </c>
      <c r="T32" s="708"/>
      <c r="U32" s="708"/>
      <c r="V32" s="708"/>
      <c r="W32" s="708"/>
      <c r="X32" s="709"/>
      <c r="Y32" s="29"/>
      <c r="Z32" s="29"/>
    </row>
    <row r="33" spans="1:26" ht="19.5" customHeight="1" x14ac:dyDescent="0.2">
      <c r="A33" s="430" t="s">
        <v>16</v>
      </c>
      <c r="B33" s="430"/>
      <c r="C33" s="430"/>
      <c r="D33" s="430"/>
      <c r="E33" s="430"/>
      <c r="F33" s="430"/>
      <c r="G33" s="430"/>
      <c r="H33" s="430"/>
      <c r="I33" s="430"/>
      <c r="J33" s="430"/>
      <c r="K33" s="430"/>
      <c r="L33" s="430"/>
      <c r="M33" s="430"/>
      <c r="N33" s="430"/>
      <c r="O33" s="430"/>
      <c r="P33" s="430"/>
      <c r="Q33" s="430"/>
      <c r="R33" s="430"/>
      <c r="S33" s="430"/>
      <c r="T33" s="430"/>
      <c r="U33" s="430"/>
      <c r="V33" s="430"/>
      <c r="W33" s="430"/>
      <c r="X33" s="430"/>
      <c r="Y33" s="29"/>
      <c r="Z33" s="29"/>
    </row>
    <row r="34" spans="1:26" ht="19.5" customHeight="1" x14ac:dyDescent="0.2">
      <c r="A34" s="430"/>
      <c r="B34" s="430"/>
      <c r="C34" s="430"/>
      <c r="D34" s="430"/>
      <c r="E34" s="430"/>
      <c r="F34" s="430"/>
      <c r="G34" s="430"/>
      <c r="H34" s="430"/>
      <c r="I34" s="430"/>
      <c r="J34" s="430"/>
      <c r="K34" s="430"/>
      <c r="L34" s="430"/>
      <c r="M34" s="430"/>
      <c r="N34" s="430"/>
      <c r="O34" s="430"/>
      <c r="P34" s="430"/>
      <c r="Q34" s="430"/>
      <c r="R34" s="430"/>
      <c r="S34" s="430"/>
      <c r="T34" s="430"/>
      <c r="U34" s="430"/>
      <c r="V34" s="430"/>
      <c r="W34" s="430"/>
      <c r="X34" s="430"/>
      <c r="Y34" s="29"/>
      <c r="Z34" s="29"/>
    </row>
    <row r="35" spans="1:26" ht="19.5" customHeight="1" x14ac:dyDescent="0.2">
      <c r="A35" s="430"/>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29"/>
      <c r="Z35" s="29"/>
    </row>
    <row r="36" spans="1:26" ht="19.5" customHeight="1" x14ac:dyDescent="0.2">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29"/>
      <c r="Z36" s="29"/>
    </row>
    <row r="37" spans="1:26" ht="19.5" customHeight="1" x14ac:dyDescent="0.2">
      <c r="A37" s="430"/>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29"/>
      <c r="Z37" s="29"/>
    </row>
    <row r="38" spans="1:26" ht="9" customHeight="1" x14ac:dyDescent="0.2">
      <c r="A38" s="430"/>
      <c r="B38" s="430"/>
      <c r="C38" s="430"/>
      <c r="D38" s="430"/>
      <c r="E38" s="430"/>
      <c r="F38" s="430"/>
      <c r="G38" s="430"/>
      <c r="H38" s="430"/>
      <c r="I38" s="430"/>
      <c r="J38" s="430"/>
      <c r="K38" s="430"/>
      <c r="L38" s="430"/>
      <c r="M38" s="430"/>
      <c r="N38" s="430"/>
      <c r="O38" s="430"/>
      <c r="P38" s="430"/>
      <c r="Q38" s="430"/>
      <c r="R38" s="430"/>
      <c r="S38" s="430"/>
      <c r="T38" s="430"/>
      <c r="U38" s="430"/>
      <c r="V38" s="430"/>
      <c r="W38" s="430"/>
      <c r="X38" s="430"/>
    </row>
    <row r="39" spans="1:26" s="46" customFormat="1" ht="20.25" customHeight="1" x14ac:dyDescent="0.2">
      <c r="A39" s="702" t="s">
        <v>7</v>
      </c>
      <c r="B39" s="702"/>
    </row>
    <row r="40" spans="1:26" s="46" customFormat="1" ht="16.5" customHeight="1" x14ac:dyDescent="0.2">
      <c r="A40" s="47"/>
      <c r="B40" s="429" t="s">
        <v>1631</v>
      </c>
      <c r="C40" s="702"/>
      <c r="D40" s="702"/>
      <c r="E40" s="702"/>
      <c r="F40" s="702"/>
      <c r="G40" s="702"/>
      <c r="H40" s="702"/>
      <c r="I40" s="702"/>
      <c r="J40" s="702"/>
      <c r="K40" s="702"/>
      <c r="L40" s="702"/>
      <c r="M40" s="702"/>
      <c r="N40" s="702"/>
      <c r="O40" s="702"/>
      <c r="P40" s="702"/>
      <c r="Q40" s="702"/>
      <c r="R40" s="702"/>
      <c r="S40" s="702"/>
      <c r="T40" s="702"/>
      <c r="U40" s="702"/>
      <c r="V40" s="702"/>
      <c r="W40" s="702"/>
      <c r="X40" s="702"/>
    </row>
    <row r="41" spans="1:26" s="46" customFormat="1" ht="16.5" customHeight="1" x14ac:dyDescent="0.2">
      <c r="A41" s="47"/>
      <c r="B41" s="702"/>
      <c r="C41" s="702"/>
      <c r="D41" s="702"/>
      <c r="E41" s="702"/>
      <c r="F41" s="702"/>
      <c r="G41" s="702"/>
      <c r="H41" s="702"/>
      <c r="I41" s="702"/>
      <c r="J41" s="702"/>
      <c r="K41" s="702"/>
      <c r="L41" s="702"/>
      <c r="M41" s="702"/>
      <c r="N41" s="702"/>
      <c r="O41" s="702"/>
      <c r="P41" s="702"/>
      <c r="Q41" s="702"/>
      <c r="R41" s="702"/>
      <c r="S41" s="702"/>
      <c r="T41" s="702"/>
      <c r="U41" s="702"/>
      <c r="V41" s="702"/>
      <c r="W41" s="702"/>
      <c r="X41" s="702"/>
    </row>
  </sheetData>
  <sheetProtection algorithmName="SHA-512" hashValue="+usKJqWGUwih2K/VeNrj4wIdj0U52UwpgRhWxaJOfsZTiMWfWcsRL0cCAkYDqualxKCS9JXn9hfx4+h9LP5mCA==" saltValue="+Gvu4p9PoVazE/1UNIxNZQ==" spinCount="100000" sheet="1" objects="1" scenarios="1" selectLockedCells="1"/>
  <mergeCells count="53">
    <mergeCell ref="R2:T2"/>
    <mergeCell ref="U2:X2"/>
    <mergeCell ref="S5:W5"/>
    <mergeCell ref="A6:C6"/>
    <mergeCell ref="H8:L8"/>
    <mergeCell ref="M8:N8"/>
    <mergeCell ref="P8:Q8"/>
    <mergeCell ref="H9:L10"/>
    <mergeCell ref="M9:X10"/>
    <mergeCell ref="H11:L11"/>
    <mergeCell ref="M11:X11"/>
    <mergeCell ref="H12:L12"/>
    <mergeCell ref="M12:X12"/>
    <mergeCell ref="H13:L13"/>
    <mergeCell ref="M13:X13"/>
    <mergeCell ref="A16:X16"/>
    <mergeCell ref="A18:X18"/>
    <mergeCell ref="A19:H20"/>
    <mergeCell ref="I19:X20"/>
    <mergeCell ref="A21:H22"/>
    <mergeCell ref="J21:K21"/>
    <mergeCell ref="M21:N21"/>
    <mergeCell ref="I22:X22"/>
    <mergeCell ref="A23:H24"/>
    <mergeCell ref="I23:L24"/>
    <mergeCell ref="M23:M24"/>
    <mergeCell ref="S23:U23"/>
    <mergeCell ref="S24:U24"/>
    <mergeCell ref="A25:H25"/>
    <mergeCell ref="I25:Q25"/>
    <mergeCell ref="R25:S25"/>
    <mergeCell ref="T25:X25"/>
    <mergeCell ref="A26:H26"/>
    <mergeCell ref="I26:N26"/>
    <mergeCell ref="A27:H27"/>
    <mergeCell ref="I27:X27"/>
    <mergeCell ref="A28:H32"/>
    <mergeCell ref="I28:L28"/>
    <mergeCell ref="M28:X28"/>
    <mergeCell ref="I29:L29"/>
    <mergeCell ref="M29:X29"/>
    <mergeCell ref="I30:L30"/>
    <mergeCell ref="M30:X30"/>
    <mergeCell ref="I31:L31"/>
    <mergeCell ref="A39:B39"/>
    <mergeCell ref="B40:X40"/>
    <mergeCell ref="B41:X41"/>
    <mergeCell ref="M31:X31"/>
    <mergeCell ref="I32:L32"/>
    <mergeCell ref="M32:Q32"/>
    <mergeCell ref="S32:X32"/>
    <mergeCell ref="A33:H38"/>
    <mergeCell ref="I33:X38"/>
  </mergeCells>
  <phoneticPr fontId="4"/>
  <dataValidations count="7">
    <dataValidation imeMode="halfAlpha" allowBlank="1" showInputMessage="1" showErrorMessage="1" sqref="M32:Q32 S32:X32" xr:uid="{C28277C1-3AD1-416F-BF21-6DD9A2BC15A3}"/>
    <dataValidation imeMode="fullAlpha" allowBlank="1" showInputMessage="1" showErrorMessage="1" sqref="R32" xr:uid="{6C3A73EA-B2B9-4F26-BB95-CE3D2019B44C}"/>
    <dataValidation imeMode="hiragana" allowBlank="1" showInputMessage="1" showErrorMessage="1" sqref="I22 A6:D6 M9:X9 M12:X13 I19:X20 M28:X31" xr:uid="{327C68E8-F984-4A96-8B28-D4F1DF4CE0AC}"/>
    <dataValidation type="whole" imeMode="off" allowBlank="1" showInputMessage="1" showErrorMessage="1" sqref="P8:Q8" xr:uid="{8D3555A1-31AB-43FB-94F5-908F47065CCB}">
      <formula1>0</formula1>
      <formula2>9999</formula2>
    </dataValidation>
    <dataValidation type="whole" imeMode="off" allowBlank="1" showInputMessage="1" showErrorMessage="1" sqref="M8:N8" xr:uid="{16F6C408-2933-4BD3-AFCC-35B251CF206A}">
      <formula1>0</formula1>
      <formula2>999</formula2>
    </dataValidation>
    <dataValidation imeMode="halfKatakana" allowBlank="1" showInputMessage="1" showErrorMessage="1" sqref="M11:X11" xr:uid="{332552E1-EA82-4589-9812-92EA18753364}"/>
    <dataValidation imeMode="off" allowBlank="1" showInputMessage="1" showErrorMessage="1" sqref="O8 L21" xr:uid="{2C5A0464-E0B7-4EA1-BE33-D7AB8DC32B75}"/>
  </dataValidations>
  <pageMargins left="0.55118110236220474" right="0.55118110236220474" top="0.78740157480314965" bottom="0.82677165354330717" header="0.51181102362204722" footer="0.51181102362204722"/>
  <pageSetup paperSize="9" scale="95" orientation="portrait" r:id="rId1"/>
  <headerFooter alignWithMargins="0">
    <oddHeader>&amp;L第一号様式（第一条）</oddHeader>
  </headerFooter>
  <ignoredErrors>
    <ignoredError sqref="M8:X8 U3:X4 I20:X22 I24:X24 I27:X31 I23:X23 O26:X26 V2:X2 J19:X19 J32:X32 I26 M10:X13 N9:X9 J25:X25" unlockedFormula="1"/>
    <ignoredError sqref="I25" evalError="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F1232"/>
  <sheetViews>
    <sheetView topLeftCell="S1" zoomScaleNormal="100" zoomScaleSheetLayoutView="100" workbookViewId="0">
      <selection sqref="A1:R1048576"/>
    </sheetView>
  </sheetViews>
  <sheetFormatPr defaultColWidth="9" defaultRowHeight="13.2" x14ac:dyDescent="0.2"/>
  <cols>
    <col min="1" max="1" width="10.88671875" style="28" hidden="1" customWidth="1"/>
    <col min="2" max="2" width="30.44140625" style="28" hidden="1" customWidth="1"/>
    <col min="3" max="3" width="14.6640625" style="28" hidden="1" customWidth="1"/>
    <col min="4" max="5" width="5.6640625" style="28" hidden="1" customWidth="1"/>
    <col min="6" max="6" width="6.33203125" style="28" hidden="1" customWidth="1"/>
    <col min="7" max="7" width="6.6640625" style="28" hidden="1" customWidth="1"/>
    <col min="8" max="9" width="5.6640625" style="28" hidden="1" customWidth="1"/>
    <col min="10" max="10" width="8.77734375" style="203" hidden="1" customWidth="1"/>
    <col min="11" max="18" width="5.6640625" style="28" hidden="1" customWidth="1"/>
    <col min="19" max="19" width="2" style="28" customWidth="1"/>
    <col min="20" max="20" width="11.6640625" style="28" customWidth="1"/>
    <col min="21" max="21" width="10.6640625" style="28" customWidth="1"/>
    <col min="22" max="22" width="12" style="28" customWidth="1"/>
    <col min="23" max="23" width="9" style="175"/>
    <col min="24" max="24" width="5.21875" style="28" bestFit="1" customWidth="1"/>
    <col min="25" max="25" width="11.77734375" style="28" customWidth="1"/>
    <col min="26" max="26" width="19.109375" style="203" customWidth="1"/>
    <col min="27" max="16384" width="9" style="28"/>
  </cols>
  <sheetData>
    <row r="1" spans="1:26" ht="15" thickBot="1" x14ac:dyDescent="0.25">
      <c r="A1" s="28" t="s">
        <v>121</v>
      </c>
      <c r="F1" s="28" t="s">
        <v>631</v>
      </c>
      <c r="G1" s="28" t="s">
        <v>631</v>
      </c>
      <c r="H1" s="28" t="s">
        <v>632</v>
      </c>
      <c r="T1" s="751" t="s">
        <v>1753</v>
      </c>
      <c r="U1" s="751"/>
      <c r="V1" s="751"/>
      <c r="W1" s="751"/>
      <c r="X1" s="751"/>
      <c r="Y1" s="751"/>
      <c r="Z1" s="751"/>
    </row>
    <row r="2" spans="1:26" ht="40.200000000000003" thickBot="1" x14ac:dyDescent="0.25">
      <c r="A2" s="203" t="s">
        <v>77</v>
      </c>
      <c r="B2" s="203" t="s">
        <v>485</v>
      </c>
      <c r="C2" s="203" t="s">
        <v>491</v>
      </c>
      <c r="D2" s="203" t="s">
        <v>478</v>
      </c>
      <c r="E2" s="203" t="s">
        <v>57</v>
      </c>
      <c r="F2" s="85"/>
      <c r="G2" s="85"/>
      <c r="H2" s="85"/>
      <c r="I2" s="250" t="s">
        <v>147</v>
      </c>
      <c r="J2" s="203" t="s">
        <v>443</v>
      </c>
      <c r="K2" s="203"/>
      <c r="L2" s="203"/>
      <c r="M2" s="203"/>
      <c r="N2" s="203"/>
      <c r="O2" s="203"/>
      <c r="P2" s="203"/>
      <c r="Q2" s="203"/>
      <c r="R2" s="203"/>
      <c r="S2" s="203"/>
      <c r="T2" s="204" t="s">
        <v>304</v>
      </c>
      <c r="U2" s="205" t="s">
        <v>736</v>
      </c>
      <c r="V2" s="205" t="s">
        <v>34</v>
      </c>
      <c r="W2" s="206" t="s">
        <v>78</v>
      </c>
      <c r="X2" s="207" t="s">
        <v>633</v>
      </c>
      <c r="Y2" s="208" t="s">
        <v>740</v>
      </c>
      <c r="Z2" s="302" t="s">
        <v>1731</v>
      </c>
    </row>
    <row r="3" spans="1:26" ht="15" customHeight="1" x14ac:dyDescent="0.2">
      <c r="A3" s="203" t="str">
        <f>CONCATENATE(C3,E3)</f>
        <v>貨1ガ-</v>
      </c>
      <c r="B3" s="203" t="s">
        <v>492</v>
      </c>
      <c r="C3" t="s">
        <v>472</v>
      </c>
      <c r="D3" s="203" t="s">
        <v>71</v>
      </c>
      <c r="E3" s="203" t="s">
        <v>72</v>
      </c>
      <c r="F3" s="203"/>
      <c r="G3" s="203"/>
      <c r="H3" s="203"/>
      <c r="I3" s="1" t="s">
        <v>831</v>
      </c>
      <c r="K3" s="203"/>
      <c r="L3" s="203"/>
      <c r="M3" s="203"/>
      <c r="N3" s="203"/>
      <c r="O3" s="203"/>
      <c r="P3" s="203"/>
      <c r="Q3" s="203"/>
      <c r="R3" s="203"/>
      <c r="S3" s="203"/>
      <c r="T3" s="167" t="s">
        <v>635</v>
      </c>
      <c r="U3" s="168" t="s">
        <v>636</v>
      </c>
      <c r="V3" s="316" t="s">
        <v>1295</v>
      </c>
      <c r="W3" s="311" t="s">
        <v>71</v>
      </c>
      <c r="X3" s="169" t="s">
        <v>72</v>
      </c>
      <c r="Y3" s="163"/>
      <c r="Z3" s="303" t="s">
        <v>1697</v>
      </c>
    </row>
    <row r="4" spans="1:26" ht="15" customHeight="1" x14ac:dyDescent="0.2">
      <c r="A4" s="203" t="str">
        <f t="shared" ref="A4:A67" si="0">CONCATENATE(C4,E4)</f>
        <v>貨1ガH</v>
      </c>
      <c r="B4" s="203" t="s">
        <v>492</v>
      </c>
      <c r="C4" s="203" t="s">
        <v>472</v>
      </c>
      <c r="D4" s="203" t="s">
        <v>74</v>
      </c>
      <c r="E4" s="203" t="s">
        <v>75</v>
      </c>
      <c r="F4" s="203"/>
      <c r="G4" s="203"/>
      <c r="H4" s="203"/>
      <c r="I4" s="1" t="s">
        <v>831</v>
      </c>
      <c r="K4" s="203"/>
      <c r="L4" s="203"/>
      <c r="M4" s="203"/>
      <c r="N4" s="203"/>
      <c r="O4" s="203"/>
      <c r="P4" s="203"/>
      <c r="Q4" s="203"/>
      <c r="R4" s="203"/>
      <c r="S4" s="203"/>
      <c r="T4" s="160" t="s">
        <v>635</v>
      </c>
      <c r="U4" s="170" t="s">
        <v>636</v>
      </c>
      <c r="V4" s="242" t="s">
        <v>1295</v>
      </c>
      <c r="W4" s="312" t="s">
        <v>74</v>
      </c>
      <c r="X4" s="171" t="s">
        <v>75</v>
      </c>
      <c r="Y4" s="7"/>
      <c r="Z4" s="304" t="s">
        <v>1732</v>
      </c>
    </row>
    <row r="5" spans="1:26" ht="15" customHeight="1" x14ac:dyDescent="0.2">
      <c r="A5" s="203" t="str">
        <f t="shared" si="0"/>
        <v>貨1ガJ</v>
      </c>
      <c r="B5" s="203" t="s">
        <v>492</v>
      </c>
      <c r="C5" s="203" t="s">
        <v>472</v>
      </c>
      <c r="D5" s="203" t="s">
        <v>76</v>
      </c>
      <c r="E5" s="203" t="s">
        <v>89</v>
      </c>
      <c r="F5" s="203"/>
      <c r="G5" s="203"/>
      <c r="H5" s="203"/>
      <c r="I5" s="1" t="s">
        <v>831</v>
      </c>
      <c r="K5" s="203"/>
      <c r="L5" s="203"/>
      <c r="M5" s="203"/>
      <c r="N5" s="203"/>
      <c r="O5" s="203"/>
      <c r="P5" s="203"/>
      <c r="Q5" s="203"/>
      <c r="R5" s="203"/>
      <c r="S5" s="203"/>
      <c r="T5" s="160" t="s">
        <v>635</v>
      </c>
      <c r="U5" s="170" t="s">
        <v>636</v>
      </c>
      <c r="V5" s="242" t="s">
        <v>1295</v>
      </c>
      <c r="W5" s="312" t="s">
        <v>76</v>
      </c>
      <c r="X5" s="171" t="s">
        <v>89</v>
      </c>
      <c r="Y5" s="7"/>
      <c r="Z5" s="304" t="s">
        <v>1732</v>
      </c>
    </row>
    <row r="6" spans="1:26" ht="15" customHeight="1" x14ac:dyDescent="0.2">
      <c r="A6" s="203" t="str">
        <f t="shared" si="0"/>
        <v>貨1ガL</v>
      </c>
      <c r="B6" s="203" t="s">
        <v>492</v>
      </c>
      <c r="C6" s="203" t="s">
        <v>472</v>
      </c>
      <c r="D6" s="203" t="s">
        <v>91</v>
      </c>
      <c r="E6" s="203" t="s">
        <v>92</v>
      </c>
      <c r="F6" s="203"/>
      <c r="G6" s="203"/>
      <c r="H6" s="203"/>
      <c r="I6" s="1" t="s">
        <v>831</v>
      </c>
      <c r="K6" s="203"/>
      <c r="L6" s="203"/>
      <c r="M6" s="203"/>
      <c r="N6" s="203"/>
      <c r="O6" s="203"/>
      <c r="P6" s="203"/>
      <c r="Q6" s="203"/>
      <c r="R6" s="203"/>
      <c r="S6" s="203"/>
      <c r="T6" s="160" t="s">
        <v>635</v>
      </c>
      <c r="U6" s="170" t="s">
        <v>636</v>
      </c>
      <c r="V6" s="242" t="s">
        <v>1295</v>
      </c>
      <c r="W6" s="312" t="s">
        <v>91</v>
      </c>
      <c r="X6" s="171" t="s">
        <v>92</v>
      </c>
      <c r="Y6" s="7"/>
      <c r="Z6" s="304" t="s">
        <v>1732</v>
      </c>
    </row>
    <row r="7" spans="1:26" ht="15" customHeight="1" x14ac:dyDescent="0.2">
      <c r="A7" s="203" t="str">
        <f t="shared" si="0"/>
        <v>貨1ガR</v>
      </c>
      <c r="B7" s="203" t="s">
        <v>492</v>
      </c>
      <c r="C7" s="203" t="s">
        <v>472</v>
      </c>
      <c r="D7" s="203" t="s">
        <v>95</v>
      </c>
      <c r="E7" s="203" t="s">
        <v>157</v>
      </c>
      <c r="F7" s="203"/>
      <c r="G7" s="203"/>
      <c r="H7" s="203"/>
      <c r="I7" s="1" t="s">
        <v>831</v>
      </c>
      <c r="K7" s="203"/>
      <c r="L7" s="203"/>
      <c r="M7" s="203"/>
      <c r="N7" s="203"/>
      <c r="O7" s="203"/>
      <c r="P7" s="203"/>
      <c r="Q7" s="203"/>
      <c r="R7" s="203"/>
      <c r="S7" s="203"/>
      <c r="T7" s="160" t="s">
        <v>635</v>
      </c>
      <c r="U7" s="170" t="s">
        <v>636</v>
      </c>
      <c r="V7" s="242" t="s">
        <v>1295</v>
      </c>
      <c r="W7" s="312" t="s">
        <v>95</v>
      </c>
      <c r="X7" s="171" t="s">
        <v>157</v>
      </c>
      <c r="Y7" s="7"/>
      <c r="Z7" s="304" t="s">
        <v>1732</v>
      </c>
    </row>
    <row r="8" spans="1:26" ht="15" customHeight="1" x14ac:dyDescent="0.2">
      <c r="A8" s="203" t="str">
        <f t="shared" si="0"/>
        <v>貨1ガGG</v>
      </c>
      <c r="B8" s="203" t="s">
        <v>492</v>
      </c>
      <c r="C8" s="203" t="s">
        <v>472</v>
      </c>
      <c r="D8" s="203" t="s">
        <v>95</v>
      </c>
      <c r="E8" s="203" t="s">
        <v>134</v>
      </c>
      <c r="F8" s="203"/>
      <c r="G8" s="203"/>
      <c r="H8" s="203"/>
      <c r="I8" s="1" t="s">
        <v>831</v>
      </c>
      <c r="K8" s="203"/>
      <c r="L8" s="203"/>
      <c r="M8" s="203"/>
      <c r="N8" s="203"/>
      <c r="O8" s="203"/>
      <c r="P8" s="203"/>
      <c r="Q8" s="203"/>
      <c r="R8" s="203"/>
      <c r="S8" s="203"/>
      <c r="T8" s="160" t="s">
        <v>635</v>
      </c>
      <c r="U8" s="170" t="s">
        <v>636</v>
      </c>
      <c r="V8" s="242" t="s">
        <v>1295</v>
      </c>
      <c r="W8" s="312" t="s">
        <v>95</v>
      </c>
      <c r="X8" s="171" t="s">
        <v>134</v>
      </c>
      <c r="Y8" s="7"/>
      <c r="Z8" s="304" t="s">
        <v>1732</v>
      </c>
    </row>
    <row r="9" spans="1:26" ht="15" customHeight="1" x14ac:dyDescent="0.2">
      <c r="A9" s="203" t="str">
        <f t="shared" si="0"/>
        <v>貨1ガHL</v>
      </c>
      <c r="B9" s="203" t="s">
        <v>492</v>
      </c>
      <c r="C9" s="203" t="s">
        <v>472</v>
      </c>
      <c r="D9" s="203" t="s">
        <v>95</v>
      </c>
      <c r="E9" s="203" t="s">
        <v>142</v>
      </c>
      <c r="F9" s="203"/>
      <c r="G9" s="203"/>
      <c r="H9" s="203"/>
      <c r="I9" s="1" t="s">
        <v>835</v>
      </c>
      <c r="J9" s="203" t="s">
        <v>838</v>
      </c>
      <c r="K9" s="203"/>
      <c r="L9" s="203"/>
      <c r="M9" s="203"/>
      <c r="N9" s="203"/>
      <c r="O9" s="203"/>
      <c r="P9" s="203"/>
      <c r="Q9" s="203"/>
      <c r="R9" s="203"/>
      <c r="S9" s="203"/>
      <c r="T9" s="160" t="s">
        <v>635</v>
      </c>
      <c r="U9" s="170" t="s">
        <v>636</v>
      </c>
      <c r="V9" s="242" t="s">
        <v>1295</v>
      </c>
      <c r="W9" s="312" t="s">
        <v>95</v>
      </c>
      <c r="X9" s="171" t="s">
        <v>142</v>
      </c>
      <c r="Y9" s="7"/>
      <c r="Z9" s="305" t="s">
        <v>1733</v>
      </c>
    </row>
    <row r="10" spans="1:26" ht="15" customHeight="1" x14ac:dyDescent="0.2">
      <c r="A10" s="203" t="str">
        <f t="shared" si="0"/>
        <v>貨1ガGJ</v>
      </c>
      <c r="B10" s="203" t="s">
        <v>492</v>
      </c>
      <c r="C10" s="203" t="s">
        <v>472</v>
      </c>
      <c r="D10" s="203" t="s">
        <v>97</v>
      </c>
      <c r="E10" s="203" t="s">
        <v>136</v>
      </c>
      <c r="F10" s="203"/>
      <c r="G10" s="203"/>
      <c r="H10" s="203"/>
      <c r="I10" s="1" t="s">
        <v>831</v>
      </c>
      <c r="K10" s="203"/>
      <c r="L10" s="203"/>
      <c r="M10" s="203"/>
      <c r="N10" s="203"/>
      <c r="O10" s="203"/>
      <c r="P10" s="203"/>
      <c r="Q10" s="203"/>
      <c r="R10" s="203"/>
      <c r="S10" s="203"/>
      <c r="T10" s="160" t="s">
        <v>635</v>
      </c>
      <c r="U10" s="170" t="s">
        <v>636</v>
      </c>
      <c r="V10" s="242" t="s">
        <v>1295</v>
      </c>
      <c r="W10" s="312" t="s">
        <v>97</v>
      </c>
      <c r="X10" s="171" t="s">
        <v>136</v>
      </c>
      <c r="Y10" s="7"/>
      <c r="Z10" s="304" t="s">
        <v>1732</v>
      </c>
    </row>
    <row r="11" spans="1:26" ht="15" customHeight="1" x14ac:dyDescent="0.2">
      <c r="A11" s="203" t="str">
        <f t="shared" si="0"/>
        <v>貨1ガHP</v>
      </c>
      <c r="B11" s="203" t="s">
        <v>492</v>
      </c>
      <c r="C11" s="203" t="s">
        <v>472</v>
      </c>
      <c r="D11" s="203" t="s">
        <v>97</v>
      </c>
      <c r="E11" s="203" t="s">
        <v>144</v>
      </c>
      <c r="F11" s="203"/>
      <c r="G11" s="203"/>
      <c r="H11" s="203"/>
      <c r="I11" s="1" t="s">
        <v>835</v>
      </c>
      <c r="J11" s="203" t="s">
        <v>838</v>
      </c>
      <c r="K11" s="203"/>
      <c r="L11" s="203"/>
      <c r="M11" s="203"/>
      <c r="N11" s="203"/>
      <c r="O11" s="203"/>
      <c r="P11" s="203"/>
      <c r="Q11" s="203"/>
      <c r="R11" s="203"/>
      <c r="S11" s="203"/>
      <c r="T11" s="160" t="s">
        <v>635</v>
      </c>
      <c r="U11" s="170" t="s">
        <v>636</v>
      </c>
      <c r="V11" s="242" t="s">
        <v>1295</v>
      </c>
      <c r="W11" s="312" t="s">
        <v>97</v>
      </c>
      <c r="X11" s="171" t="s">
        <v>144</v>
      </c>
      <c r="Y11" s="7"/>
      <c r="Z11" s="305" t="s">
        <v>1733</v>
      </c>
    </row>
    <row r="12" spans="1:26" ht="15" customHeight="1" x14ac:dyDescent="0.2">
      <c r="A12" s="203" t="str">
        <f t="shared" si="0"/>
        <v>貨1ガTB</v>
      </c>
      <c r="B12" s="203" t="s">
        <v>492</v>
      </c>
      <c r="C12" s="203" t="s">
        <v>472</v>
      </c>
      <c r="D12" s="203" t="s">
        <v>97</v>
      </c>
      <c r="E12" s="203" t="s">
        <v>159</v>
      </c>
      <c r="F12" s="203"/>
      <c r="G12" s="203"/>
      <c r="H12" s="203"/>
      <c r="I12" s="1" t="s">
        <v>831</v>
      </c>
      <c r="J12" s="203" t="s">
        <v>839</v>
      </c>
      <c r="K12" s="203"/>
      <c r="L12" s="203"/>
      <c r="M12" s="203"/>
      <c r="N12" s="203"/>
      <c r="O12" s="203"/>
      <c r="P12" s="203"/>
      <c r="Q12" s="203"/>
      <c r="R12" s="203"/>
      <c r="S12" s="203"/>
      <c r="T12" s="160" t="s">
        <v>635</v>
      </c>
      <c r="U12" s="170" t="s">
        <v>636</v>
      </c>
      <c r="V12" s="242" t="s">
        <v>1295</v>
      </c>
      <c r="W12" s="312" t="s">
        <v>97</v>
      </c>
      <c r="X12" s="171" t="s">
        <v>159</v>
      </c>
      <c r="Y12" s="7"/>
      <c r="Z12" s="305" t="s">
        <v>1697</v>
      </c>
    </row>
    <row r="13" spans="1:26" ht="15" customHeight="1" x14ac:dyDescent="0.2">
      <c r="A13" s="203" t="str">
        <f t="shared" si="0"/>
        <v>貨1ガXB</v>
      </c>
      <c r="B13" s="203" t="s">
        <v>492</v>
      </c>
      <c r="C13" s="203" t="s">
        <v>472</v>
      </c>
      <c r="D13" s="203" t="s">
        <v>97</v>
      </c>
      <c r="E13" s="203" t="s">
        <v>173</v>
      </c>
      <c r="F13" s="203"/>
      <c r="G13" s="203"/>
      <c r="H13" s="203"/>
      <c r="I13" s="1" t="s">
        <v>835</v>
      </c>
      <c r="J13" s="203" t="s">
        <v>595</v>
      </c>
      <c r="K13" s="203"/>
      <c r="L13" s="203"/>
      <c r="M13" s="203"/>
      <c r="N13" s="203"/>
      <c r="O13" s="203"/>
      <c r="P13" s="203"/>
      <c r="Q13" s="203"/>
      <c r="R13" s="203"/>
      <c r="S13" s="203"/>
      <c r="T13" s="160" t="s">
        <v>635</v>
      </c>
      <c r="U13" s="170" t="s">
        <v>636</v>
      </c>
      <c r="V13" s="242" t="s">
        <v>1295</v>
      </c>
      <c r="W13" s="312" t="s">
        <v>97</v>
      </c>
      <c r="X13" s="171" t="s">
        <v>173</v>
      </c>
      <c r="Y13" s="7"/>
      <c r="Z13" s="305" t="s">
        <v>1733</v>
      </c>
    </row>
    <row r="14" spans="1:26" ht="15" customHeight="1" x14ac:dyDescent="0.2">
      <c r="A14" s="203" t="str">
        <f t="shared" si="0"/>
        <v>貨1ガLB</v>
      </c>
      <c r="B14" s="203" t="s">
        <v>492</v>
      </c>
      <c r="C14" s="203" t="s">
        <v>472</v>
      </c>
      <c r="D14" s="203" t="s">
        <v>97</v>
      </c>
      <c r="E14" s="203" t="s">
        <v>151</v>
      </c>
      <c r="F14" s="203"/>
      <c r="G14" s="203"/>
      <c r="H14" s="203"/>
      <c r="I14" s="1" t="s">
        <v>831</v>
      </c>
      <c r="J14" s="203" t="s">
        <v>840</v>
      </c>
      <c r="K14" s="203"/>
      <c r="L14" s="203"/>
      <c r="M14" s="203"/>
      <c r="N14" s="203"/>
      <c r="O14" s="203"/>
      <c r="P14" s="203"/>
      <c r="Q14" s="203"/>
      <c r="R14" s="203"/>
      <c r="S14" s="203"/>
      <c r="T14" s="160" t="s">
        <v>635</v>
      </c>
      <c r="U14" s="170" t="s">
        <v>636</v>
      </c>
      <c r="V14" s="242" t="s">
        <v>1295</v>
      </c>
      <c r="W14" s="312" t="s">
        <v>97</v>
      </c>
      <c r="X14" s="171" t="s">
        <v>151</v>
      </c>
      <c r="Y14" s="7"/>
      <c r="Z14" s="305" t="s">
        <v>1697</v>
      </c>
    </row>
    <row r="15" spans="1:26" ht="15" customHeight="1" x14ac:dyDescent="0.2">
      <c r="A15" s="203" t="str">
        <f t="shared" si="0"/>
        <v>貨1ガYB</v>
      </c>
      <c r="B15" s="203" t="s">
        <v>492</v>
      </c>
      <c r="C15" s="203" t="s">
        <v>472</v>
      </c>
      <c r="D15" s="203" t="s">
        <v>97</v>
      </c>
      <c r="E15" s="203" t="s">
        <v>177</v>
      </c>
      <c r="F15" s="203"/>
      <c r="G15" s="203"/>
      <c r="H15" s="203"/>
      <c r="I15" s="1" t="s">
        <v>835</v>
      </c>
      <c r="J15" s="203" t="s">
        <v>596</v>
      </c>
      <c r="K15" s="203"/>
      <c r="L15" s="203"/>
      <c r="M15" s="203"/>
      <c r="N15" s="203"/>
      <c r="O15" s="203"/>
      <c r="P15" s="203"/>
      <c r="Q15" s="203"/>
      <c r="R15" s="203"/>
      <c r="S15" s="203"/>
      <c r="T15" s="160" t="s">
        <v>635</v>
      </c>
      <c r="U15" s="170" t="s">
        <v>636</v>
      </c>
      <c r="V15" s="242" t="s">
        <v>1295</v>
      </c>
      <c r="W15" s="312" t="s">
        <v>97</v>
      </c>
      <c r="X15" s="171" t="s">
        <v>177</v>
      </c>
      <c r="Y15" s="7"/>
      <c r="Z15" s="305" t="s">
        <v>1733</v>
      </c>
    </row>
    <row r="16" spans="1:26" ht="15" customHeight="1" x14ac:dyDescent="0.2">
      <c r="A16" s="203" t="str">
        <f t="shared" si="0"/>
        <v>貨1ガUB</v>
      </c>
      <c r="B16" s="203" t="s">
        <v>492</v>
      </c>
      <c r="C16" s="203" t="s">
        <v>472</v>
      </c>
      <c r="D16" s="203" t="s">
        <v>97</v>
      </c>
      <c r="E16" s="203" t="s">
        <v>166</v>
      </c>
      <c r="F16" s="203"/>
      <c r="G16" s="203"/>
      <c r="H16" s="203"/>
      <c r="I16" s="1" t="s">
        <v>831</v>
      </c>
      <c r="J16" s="203" t="s">
        <v>841</v>
      </c>
      <c r="K16" s="203"/>
      <c r="L16" s="203"/>
      <c r="M16" s="203"/>
      <c r="N16" s="203"/>
      <c r="O16" s="203"/>
      <c r="P16" s="203"/>
      <c r="Q16" s="203"/>
      <c r="R16" s="203"/>
      <c r="S16" s="203"/>
      <c r="T16" s="160" t="s">
        <v>635</v>
      </c>
      <c r="U16" s="170" t="s">
        <v>636</v>
      </c>
      <c r="V16" s="242" t="s">
        <v>1295</v>
      </c>
      <c r="W16" s="312" t="s">
        <v>97</v>
      </c>
      <c r="X16" s="171" t="s">
        <v>166</v>
      </c>
      <c r="Y16" s="7"/>
      <c r="Z16" s="305" t="s">
        <v>1697</v>
      </c>
    </row>
    <row r="17" spans="1:32" ht="15" customHeight="1" x14ac:dyDescent="0.2">
      <c r="A17" s="203" t="str">
        <f t="shared" si="0"/>
        <v>貨1ガZB</v>
      </c>
      <c r="B17" s="203" t="s">
        <v>492</v>
      </c>
      <c r="C17" s="203" t="s">
        <v>472</v>
      </c>
      <c r="D17" s="203" t="s">
        <v>97</v>
      </c>
      <c r="E17" s="203" t="s">
        <v>181</v>
      </c>
      <c r="F17" s="203"/>
      <c r="G17" s="203"/>
      <c r="H17" s="203"/>
      <c r="I17" s="1" t="s">
        <v>835</v>
      </c>
      <c r="J17" s="203" t="s">
        <v>597</v>
      </c>
      <c r="K17" s="203"/>
      <c r="L17" s="203"/>
      <c r="M17" s="203"/>
      <c r="N17" s="203"/>
      <c r="O17" s="203"/>
      <c r="P17" s="203"/>
      <c r="Q17" s="203"/>
      <c r="R17" s="203"/>
      <c r="S17" s="203"/>
      <c r="T17" s="160" t="s">
        <v>635</v>
      </c>
      <c r="U17" s="170" t="s">
        <v>636</v>
      </c>
      <c r="V17" s="242" t="s">
        <v>1295</v>
      </c>
      <c r="W17" s="312" t="s">
        <v>97</v>
      </c>
      <c r="X17" s="171" t="s">
        <v>181</v>
      </c>
      <c r="Y17" s="7"/>
      <c r="Z17" s="305" t="s">
        <v>1733</v>
      </c>
    </row>
    <row r="18" spans="1:32" ht="15" customHeight="1" x14ac:dyDescent="0.2">
      <c r="A18" s="203" t="str">
        <f t="shared" si="0"/>
        <v>貨1ガABE</v>
      </c>
      <c r="B18" s="203" t="s">
        <v>492</v>
      </c>
      <c r="C18" s="203" t="s">
        <v>472</v>
      </c>
      <c r="D18" s="203" t="s">
        <v>471</v>
      </c>
      <c r="E18" s="203" t="s">
        <v>842</v>
      </c>
      <c r="F18" s="203"/>
      <c r="G18" s="203"/>
      <c r="H18" s="203"/>
      <c r="I18" s="1" t="s">
        <v>831</v>
      </c>
      <c r="K18" s="203"/>
      <c r="L18" s="203"/>
      <c r="M18" s="203"/>
      <c r="N18" s="203"/>
      <c r="O18" s="203"/>
      <c r="P18" s="203"/>
      <c r="Q18" s="203"/>
      <c r="R18" s="203"/>
      <c r="S18" s="203"/>
      <c r="T18" s="160" t="s">
        <v>635</v>
      </c>
      <c r="U18" s="170" t="s">
        <v>636</v>
      </c>
      <c r="V18" s="242" t="s">
        <v>1295</v>
      </c>
      <c r="W18" s="312" t="s">
        <v>471</v>
      </c>
      <c r="X18" s="171" t="s">
        <v>842</v>
      </c>
      <c r="Y18" s="7"/>
      <c r="Z18" s="304" t="s">
        <v>1732</v>
      </c>
    </row>
    <row r="19" spans="1:32" ht="15" customHeight="1" x14ac:dyDescent="0.2">
      <c r="A19" s="203" t="str">
        <f t="shared" si="0"/>
        <v>貨1ガAAE</v>
      </c>
      <c r="B19" s="203" t="s">
        <v>492</v>
      </c>
      <c r="C19" s="203" t="s">
        <v>472</v>
      </c>
      <c r="D19" s="203" t="s">
        <v>471</v>
      </c>
      <c r="E19" s="203" t="s">
        <v>843</v>
      </c>
      <c r="F19" s="203"/>
      <c r="G19" s="203"/>
      <c r="H19" s="203"/>
      <c r="I19" s="1" t="s">
        <v>835</v>
      </c>
      <c r="J19" s="203" t="s">
        <v>838</v>
      </c>
      <c r="K19" s="203"/>
      <c r="L19" s="203"/>
      <c r="M19" s="203"/>
      <c r="N19" s="203"/>
      <c r="O19" s="203"/>
      <c r="P19" s="203"/>
      <c r="Q19" s="203"/>
      <c r="R19" s="203"/>
      <c r="S19" s="203"/>
      <c r="T19" s="160" t="s">
        <v>635</v>
      </c>
      <c r="U19" s="170" t="s">
        <v>636</v>
      </c>
      <c r="V19" s="242" t="s">
        <v>1295</v>
      </c>
      <c r="W19" s="312" t="s">
        <v>471</v>
      </c>
      <c r="X19" s="171" t="s">
        <v>843</v>
      </c>
      <c r="Y19" s="7"/>
      <c r="Z19" s="305" t="s">
        <v>1733</v>
      </c>
    </row>
    <row r="20" spans="1:32" ht="15" customHeight="1" x14ac:dyDescent="0.2">
      <c r="A20" s="203" t="str">
        <f t="shared" si="0"/>
        <v>貨1ガALE</v>
      </c>
      <c r="B20" s="203" t="s">
        <v>492</v>
      </c>
      <c r="C20" s="203" t="s">
        <v>472</v>
      </c>
      <c r="D20" s="203" t="s">
        <v>471</v>
      </c>
      <c r="E20" t="s">
        <v>1392</v>
      </c>
      <c r="F20"/>
      <c r="G20" s="203"/>
      <c r="H20" s="203"/>
      <c r="I20" s="1" t="s">
        <v>1393</v>
      </c>
      <c r="K20" s="203"/>
      <c r="L20" s="203"/>
      <c r="M20" s="203"/>
      <c r="N20" s="203"/>
      <c r="O20" s="203"/>
      <c r="P20" s="203"/>
      <c r="Q20" s="203"/>
      <c r="R20" s="203"/>
      <c r="S20" s="203"/>
      <c r="T20" s="160" t="s">
        <v>635</v>
      </c>
      <c r="U20" s="170" t="s">
        <v>636</v>
      </c>
      <c r="V20" s="242" t="s">
        <v>1295</v>
      </c>
      <c r="W20" s="312" t="s">
        <v>471</v>
      </c>
      <c r="X20" s="171" t="s">
        <v>1298</v>
      </c>
      <c r="Y20" s="7"/>
      <c r="Z20" s="305" t="s">
        <v>1734</v>
      </c>
    </row>
    <row r="21" spans="1:32" ht="15" customHeight="1" x14ac:dyDescent="0.2">
      <c r="A21" s="203" t="str">
        <f t="shared" si="0"/>
        <v>貨1ガCAE</v>
      </c>
      <c r="B21" s="203" t="s">
        <v>492</v>
      </c>
      <c r="C21" s="203" t="s">
        <v>472</v>
      </c>
      <c r="D21" s="203" t="s">
        <v>471</v>
      </c>
      <c r="E21" s="203" t="s">
        <v>473</v>
      </c>
      <c r="F21" s="203"/>
      <c r="G21" s="203"/>
      <c r="H21" s="203"/>
      <c r="I21" s="1" t="s">
        <v>835</v>
      </c>
      <c r="J21" s="203" t="s">
        <v>596</v>
      </c>
      <c r="K21" s="203"/>
      <c r="L21" s="203"/>
      <c r="M21" s="203"/>
      <c r="N21" s="203"/>
      <c r="O21" s="203"/>
      <c r="P21" s="203"/>
      <c r="Q21" s="203"/>
      <c r="R21" s="203"/>
      <c r="S21" s="203"/>
      <c r="T21" s="160" t="s">
        <v>635</v>
      </c>
      <c r="U21" s="170" t="s">
        <v>636</v>
      </c>
      <c r="V21" s="242" t="s">
        <v>1295</v>
      </c>
      <c r="W21" s="312" t="s">
        <v>471</v>
      </c>
      <c r="X21" s="171" t="s">
        <v>473</v>
      </c>
      <c r="Y21" s="7"/>
      <c r="Z21" s="305" t="s">
        <v>1733</v>
      </c>
      <c r="AB21" s="180"/>
      <c r="AC21" s="180"/>
      <c r="AD21" s="180"/>
      <c r="AE21" s="180"/>
      <c r="AF21" s="180"/>
    </row>
    <row r="22" spans="1:32" ht="15" customHeight="1" x14ac:dyDescent="0.2">
      <c r="A22" s="203" t="str">
        <f t="shared" si="0"/>
        <v>貨1ガCBE</v>
      </c>
      <c r="B22" s="203" t="s">
        <v>492</v>
      </c>
      <c r="C22" s="203" t="s">
        <v>472</v>
      </c>
      <c r="D22" s="203" t="s">
        <v>471</v>
      </c>
      <c r="E22" s="203" t="s">
        <v>474</v>
      </c>
      <c r="F22" s="203"/>
      <c r="G22" s="203"/>
      <c r="H22" s="203"/>
      <c r="I22" s="1" t="s">
        <v>832</v>
      </c>
      <c r="J22" s="203" t="s">
        <v>840</v>
      </c>
      <c r="K22" s="203"/>
      <c r="L22" s="203"/>
      <c r="M22" s="203"/>
      <c r="N22" s="203"/>
      <c r="O22" s="203"/>
      <c r="P22" s="203"/>
      <c r="Q22" s="203"/>
      <c r="R22" s="203"/>
      <c r="S22" s="203"/>
      <c r="T22" s="160" t="s">
        <v>635</v>
      </c>
      <c r="U22" s="170" t="s">
        <v>636</v>
      </c>
      <c r="V22" s="242" t="s">
        <v>1295</v>
      </c>
      <c r="W22" s="312" t="s">
        <v>471</v>
      </c>
      <c r="X22" s="171" t="s">
        <v>474</v>
      </c>
      <c r="Y22" s="7" t="s">
        <v>1610</v>
      </c>
      <c r="Z22" s="305" t="s">
        <v>1735</v>
      </c>
    </row>
    <row r="23" spans="1:32" ht="15" customHeight="1" x14ac:dyDescent="0.2">
      <c r="A23" s="203" t="str">
        <f t="shared" si="0"/>
        <v>貨1ガCLE</v>
      </c>
      <c r="B23" s="203" t="s">
        <v>492</v>
      </c>
      <c r="C23" s="203" t="s">
        <v>472</v>
      </c>
      <c r="D23" s="203" t="s">
        <v>471</v>
      </c>
      <c r="E23" t="s">
        <v>1394</v>
      </c>
      <c r="F23"/>
      <c r="G23" s="203"/>
      <c r="H23" s="203"/>
      <c r="I23" s="1" t="s">
        <v>844</v>
      </c>
      <c r="K23" s="203"/>
      <c r="L23" s="203"/>
      <c r="M23" s="203"/>
      <c r="N23" s="203"/>
      <c r="O23" s="203"/>
      <c r="P23" s="203"/>
      <c r="Q23" s="203"/>
      <c r="R23" s="203"/>
      <c r="S23" s="203"/>
      <c r="T23" s="160" t="s">
        <v>635</v>
      </c>
      <c r="U23" s="170" t="s">
        <v>636</v>
      </c>
      <c r="V23" s="242" t="s">
        <v>1295</v>
      </c>
      <c r="W23" s="312" t="s">
        <v>471</v>
      </c>
      <c r="X23" s="171" t="s">
        <v>1299</v>
      </c>
      <c r="Y23" s="7"/>
      <c r="Z23" s="305" t="s">
        <v>1734</v>
      </c>
    </row>
    <row r="24" spans="1:32" ht="15" customHeight="1" x14ac:dyDescent="0.2">
      <c r="A24" s="203" t="str">
        <f t="shared" si="0"/>
        <v>貨1ガDAE</v>
      </c>
      <c r="B24" s="203" t="s">
        <v>492</v>
      </c>
      <c r="C24" s="203" t="s">
        <v>472</v>
      </c>
      <c r="D24" s="203" t="s">
        <v>471</v>
      </c>
      <c r="E24" s="203" t="s">
        <v>475</v>
      </c>
      <c r="F24" s="203"/>
      <c r="G24" s="203"/>
      <c r="H24" s="203"/>
      <c r="I24" s="1" t="s">
        <v>835</v>
      </c>
      <c r="J24" s="203" t="s">
        <v>597</v>
      </c>
      <c r="K24" s="203"/>
      <c r="L24" s="203"/>
      <c r="M24" s="203"/>
      <c r="N24" s="203"/>
      <c r="O24" s="203"/>
      <c r="P24" s="203"/>
      <c r="Q24" s="203"/>
      <c r="R24" s="203"/>
      <c r="S24" s="203"/>
      <c r="T24" s="160" t="s">
        <v>635</v>
      </c>
      <c r="U24" s="170" t="s">
        <v>636</v>
      </c>
      <c r="V24" s="242" t="s">
        <v>1295</v>
      </c>
      <c r="W24" s="312" t="s">
        <v>471</v>
      </c>
      <c r="X24" s="171" t="s">
        <v>475</v>
      </c>
      <c r="Y24" s="7"/>
      <c r="Z24" s="305" t="s">
        <v>1733</v>
      </c>
    </row>
    <row r="25" spans="1:32" ht="15" customHeight="1" x14ac:dyDescent="0.2">
      <c r="A25" s="203" t="str">
        <f t="shared" si="0"/>
        <v>貨1ガDBE</v>
      </c>
      <c r="B25" s="203" t="s">
        <v>492</v>
      </c>
      <c r="C25" s="203" t="s">
        <v>472</v>
      </c>
      <c r="D25" s="203" t="s">
        <v>471</v>
      </c>
      <c r="E25" s="203" t="s">
        <v>476</v>
      </c>
      <c r="F25" s="203"/>
      <c r="G25" s="203"/>
      <c r="H25" s="203"/>
      <c r="I25" s="1" t="s">
        <v>833</v>
      </c>
      <c r="J25" s="203" t="s">
        <v>841</v>
      </c>
      <c r="K25" s="203"/>
      <c r="L25" s="203"/>
      <c r="M25" s="203"/>
      <c r="N25" s="203"/>
      <c r="O25" s="203"/>
      <c r="P25" s="203"/>
      <c r="Q25" s="203"/>
      <c r="R25" s="203"/>
      <c r="S25" s="203"/>
      <c r="T25" s="160" t="s">
        <v>635</v>
      </c>
      <c r="U25" s="170" t="s">
        <v>636</v>
      </c>
      <c r="V25" s="242" t="s">
        <v>1295</v>
      </c>
      <c r="W25" s="312" t="s">
        <v>471</v>
      </c>
      <c r="X25" s="171" t="s">
        <v>476</v>
      </c>
      <c r="Y25" s="7" t="s">
        <v>1609</v>
      </c>
      <c r="Z25" s="305" t="s">
        <v>1736</v>
      </c>
    </row>
    <row r="26" spans="1:32" ht="15" customHeight="1" x14ac:dyDescent="0.2">
      <c r="A26" s="203" t="str">
        <f t="shared" si="0"/>
        <v>貨1ガDLE</v>
      </c>
      <c r="B26" s="203" t="s">
        <v>492</v>
      </c>
      <c r="C26" s="203" t="s">
        <v>472</v>
      </c>
      <c r="D26" s="203" t="s">
        <v>471</v>
      </c>
      <c r="E26" t="s">
        <v>1395</v>
      </c>
      <c r="F26"/>
      <c r="G26" s="203"/>
      <c r="H26" s="203"/>
      <c r="I26" s="1" t="s">
        <v>844</v>
      </c>
      <c r="K26" s="347"/>
      <c r="L26" s="347"/>
      <c r="M26" s="347"/>
      <c r="N26" s="203"/>
      <c r="O26" s="203"/>
      <c r="P26" s="203"/>
      <c r="Q26" s="203"/>
      <c r="R26" s="203"/>
      <c r="S26" s="203"/>
      <c r="T26" s="160" t="s">
        <v>635</v>
      </c>
      <c r="U26" s="170" t="s">
        <v>636</v>
      </c>
      <c r="V26" s="242" t="s">
        <v>1295</v>
      </c>
      <c r="W26" s="242" t="s">
        <v>471</v>
      </c>
      <c r="X26" s="171" t="s">
        <v>1300</v>
      </c>
      <c r="Y26" s="7"/>
      <c r="Z26" s="305" t="s">
        <v>1734</v>
      </c>
    </row>
    <row r="27" spans="1:32" ht="15" customHeight="1" x14ac:dyDescent="0.2">
      <c r="A27" s="203" t="str">
        <f t="shared" si="0"/>
        <v>貨1ガLBE</v>
      </c>
      <c r="B27" s="347" t="s">
        <v>492</v>
      </c>
      <c r="C27" s="347" t="s">
        <v>472</v>
      </c>
      <c r="D27" s="347" t="s">
        <v>403</v>
      </c>
      <c r="E27" s="347" t="s">
        <v>845</v>
      </c>
      <c r="F27" s="347"/>
      <c r="G27" s="203"/>
      <c r="H27" s="203"/>
      <c r="I27" s="348" t="s">
        <v>831</v>
      </c>
      <c r="J27" s="347"/>
      <c r="K27" s="347"/>
      <c r="L27" s="347"/>
      <c r="M27" s="347"/>
      <c r="N27" s="203"/>
      <c r="O27" s="203"/>
      <c r="P27" s="203"/>
      <c r="Q27" s="203"/>
      <c r="R27" s="203"/>
      <c r="S27" s="203"/>
      <c r="T27" s="160" t="s">
        <v>635</v>
      </c>
      <c r="U27" s="170" t="s">
        <v>636</v>
      </c>
      <c r="V27" s="242" t="s">
        <v>1295</v>
      </c>
      <c r="W27" s="242" t="s">
        <v>403</v>
      </c>
      <c r="X27" s="171" t="s">
        <v>845</v>
      </c>
      <c r="Y27" s="7"/>
      <c r="Z27" s="304" t="s">
        <v>1732</v>
      </c>
    </row>
    <row r="28" spans="1:32" ht="15" customHeight="1" x14ac:dyDescent="0.2">
      <c r="A28" s="203" t="str">
        <f t="shared" si="0"/>
        <v>貨1ガLAE</v>
      </c>
      <c r="B28" s="347" t="s">
        <v>492</v>
      </c>
      <c r="C28" s="347" t="s">
        <v>472</v>
      </c>
      <c r="D28" s="347" t="s">
        <v>403</v>
      </c>
      <c r="E28" s="347" t="s">
        <v>846</v>
      </c>
      <c r="F28" s="347"/>
      <c r="G28" s="203"/>
      <c r="H28" s="203"/>
      <c r="I28" s="348" t="s">
        <v>835</v>
      </c>
      <c r="J28" s="347" t="s">
        <v>838</v>
      </c>
      <c r="K28" s="349"/>
      <c r="L28" s="349"/>
      <c r="M28" s="349"/>
      <c r="N28" s="203"/>
      <c r="O28" s="203"/>
      <c r="P28" s="203"/>
      <c r="Q28" s="203"/>
      <c r="R28" s="203"/>
      <c r="S28" s="203"/>
      <c r="T28" s="160" t="s">
        <v>635</v>
      </c>
      <c r="U28" s="170" t="s">
        <v>636</v>
      </c>
      <c r="V28" s="242" t="s">
        <v>1295</v>
      </c>
      <c r="W28" s="312" t="s">
        <v>403</v>
      </c>
      <c r="X28" s="171" t="s">
        <v>846</v>
      </c>
      <c r="Y28" s="7"/>
      <c r="Z28" s="305" t="s">
        <v>1733</v>
      </c>
    </row>
    <row r="29" spans="1:32" ht="15" customHeight="1" x14ac:dyDescent="0.2">
      <c r="A29" s="203" t="str">
        <f t="shared" si="0"/>
        <v>貨1ガLLE</v>
      </c>
      <c r="B29" s="347" t="s">
        <v>492</v>
      </c>
      <c r="C29" s="347" t="s">
        <v>472</v>
      </c>
      <c r="D29" s="347" t="s">
        <v>403</v>
      </c>
      <c r="E29" s="350" t="s">
        <v>1396</v>
      </c>
      <c r="F29" s="347"/>
      <c r="G29" s="203"/>
      <c r="H29" s="203"/>
      <c r="I29" s="348" t="s">
        <v>1393</v>
      </c>
      <c r="J29" s="347"/>
      <c r="K29" s="349"/>
      <c r="L29" s="349"/>
      <c r="M29" s="349"/>
      <c r="N29" s="203"/>
      <c r="O29" s="203"/>
      <c r="P29" s="203"/>
      <c r="Q29" s="203"/>
      <c r="R29" s="203"/>
      <c r="S29" s="203"/>
      <c r="T29" s="160" t="s">
        <v>635</v>
      </c>
      <c r="U29" s="170" t="s">
        <v>636</v>
      </c>
      <c r="V29" s="242" t="s">
        <v>1295</v>
      </c>
      <c r="W29" s="312" t="s">
        <v>403</v>
      </c>
      <c r="X29" s="171" t="s">
        <v>847</v>
      </c>
      <c r="Y29" s="7"/>
      <c r="Z29" s="305" t="s">
        <v>1734</v>
      </c>
    </row>
    <row r="30" spans="1:32" ht="15" customHeight="1" x14ac:dyDescent="0.2">
      <c r="A30" s="203" t="str">
        <f t="shared" si="0"/>
        <v>貨1ガMBE</v>
      </c>
      <c r="B30" s="347" t="s">
        <v>492</v>
      </c>
      <c r="C30" s="347" t="s">
        <v>472</v>
      </c>
      <c r="D30" s="347" t="s">
        <v>403</v>
      </c>
      <c r="E30" s="351" t="s">
        <v>848</v>
      </c>
      <c r="F30" s="349"/>
      <c r="G30" s="203"/>
      <c r="H30" s="203"/>
      <c r="I30" s="162" t="s">
        <v>832</v>
      </c>
      <c r="J30" s="349" t="s">
        <v>741</v>
      </c>
      <c r="K30" s="349"/>
      <c r="L30" s="349"/>
      <c r="M30" s="349"/>
      <c r="N30" s="203"/>
      <c r="O30" s="203"/>
      <c r="P30" s="203"/>
      <c r="Q30" s="203"/>
      <c r="R30" s="203"/>
      <c r="S30" s="203"/>
      <c r="T30" s="160" t="s">
        <v>635</v>
      </c>
      <c r="U30" s="170" t="s">
        <v>636</v>
      </c>
      <c r="V30" s="242" t="s">
        <v>1295</v>
      </c>
      <c r="W30" s="312" t="s">
        <v>403</v>
      </c>
      <c r="X30" s="171" t="s">
        <v>848</v>
      </c>
      <c r="Y30" s="7" t="s">
        <v>1610</v>
      </c>
      <c r="Z30" s="305" t="s">
        <v>1735</v>
      </c>
    </row>
    <row r="31" spans="1:32" ht="15" customHeight="1" x14ac:dyDescent="0.2">
      <c r="A31" s="203" t="str">
        <f t="shared" si="0"/>
        <v>貨1ガMAE</v>
      </c>
      <c r="B31" s="347" t="s">
        <v>492</v>
      </c>
      <c r="C31" s="347" t="s">
        <v>472</v>
      </c>
      <c r="D31" s="347" t="s">
        <v>403</v>
      </c>
      <c r="E31" s="351" t="s">
        <v>849</v>
      </c>
      <c r="F31" s="349"/>
      <c r="G31" s="203"/>
      <c r="H31" s="203"/>
      <c r="I31" s="162" t="s">
        <v>835</v>
      </c>
      <c r="J31" s="349" t="s">
        <v>404</v>
      </c>
      <c r="K31" s="349"/>
      <c r="L31" s="349"/>
      <c r="M31" s="349"/>
      <c r="N31" s="203"/>
      <c r="O31" s="203"/>
      <c r="P31" s="203"/>
      <c r="Q31" s="203"/>
      <c r="R31" s="203"/>
      <c r="S31" s="203"/>
      <c r="T31" s="160" t="s">
        <v>635</v>
      </c>
      <c r="U31" s="170" t="s">
        <v>636</v>
      </c>
      <c r="V31" s="242" t="s">
        <v>1295</v>
      </c>
      <c r="W31" s="312" t="s">
        <v>403</v>
      </c>
      <c r="X31" s="171" t="s">
        <v>849</v>
      </c>
      <c r="Y31" s="7"/>
      <c r="Z31" s="305" t="s">
        <v>1733</v>
      </c>
    </row>
    <row r="32" spans="1:32" ht="15" customHeight="1" x14ac:dyDescent="0.2">
      <c r="A32" s="203" t="str">
        <f t="shared" si="0"/>
        <v>貨1ガMLE</v>
      </c>
      <c r="B32" s="347" t="s">
        <v>492</v>
      </c>
      <c r="C32" s="347" t="s">
        <v>472</v>
      </c>
      <c r="D32" s="347" t="s">
        <v>403</v>
      </c>
      <c r="E32" s="351" t="s">
        <v>1397</v>
      </c>
      <c r="F32" s="349"/>
      <c r="G32" s="203"/>
      <c r="H32" s="203"/>
      <c r="I32" s="162" t="s">
        <v>1393</v>
      </c>
      <c r="J32" s="349"/>
      <c r="K32" s="349"/>
      <c r="L32" s="349"/>
      <c r="M32" s="349"/>
      <c r="N32" s="203"/>
      <c r="O32" s="203"/>
      <c r="P32" s="203"/>
      <c r="Q32" s="203"/>
      <c r="R32" s="203"/>
      <c r="S32" s="203"/>
      <c r="T32" s="160" t="s">
        <v>635</v>
      </c>
      <c r="U32" s="170" t="s">
        <v>636</v>
      </c>
      <c r="V32" s="242" t="s">
        <v>1295</v>
      </c>
      <c r="W32" s="312" t="s">
        <v>403</v>
      </c>
      <c r="X32" s="171" t="s">
        <v>850</v>
      </c>
      <c r="Y32" s="7"/>
      <c r="Z32" s="305" t="s">
        <v>1734</v>
      </c>
    </row>
    <row r="33" spans="1:28" ht="15" customHeight="1" x14ac:dyDescent="0.2">
      <c r="A33" s="203" t="str">
        <f t="shared" si="0"/>
        <v>貨1ガRBE</v>
      </c>
      <c r="B33" s="347" t="s">
        <v>492</v>
      </c>
      <c r="C33" s="347" t="s">
        <v>472</v>
      </c>
      <c r="D33" s="347" t="s">
        <v>403</v>
      </c>
      <c r="E33" s="351" t="s">
        <v>851</v>
      </c>
      <c r="F33" s="349"/>
      <c r="G33" s="203"/>
      <c r="H33" s="203"/>
      <c r="I33" s="162" t="s">
        <v>833</v>
      </c>
      <c r="J33" s="351" t="s">
        <v>742</v>
      </c>
      <c r="K33" s="349"/>
      <c r="L33" s="349"/>
      <c r="M33" s="349"/>
      <c r="N33" s="203"/>
      <c r="O33" s="203"/>
      <c r="P33" s="203"/>
      <c r="Q33" s="203"/>
      <c r="R33" s="203"/>
      <c r="S33" s="203"/>
      <c r="T33" s="160" t="s">
        <v>635</v>
      </c>
      <c r="U33" s="170" t="s">
        <v>636</v>
      </c>
      <c r="V33" s="242" t="s">
        <v>1295</v>
      </c>
      <c r="W33" s="312" t="s">
        <v>403</v>
      </c>
      <c r="X33" s="171" t="s">
        <v>851</v>
      </c>
      <c r="Y33" s="7" t="s">
        <v>1609</v>
      </c>
      <c r="Z33" s="305" t="s">
        <v>1737</v>
      </c>
    </row>
    <row r="34" spans="1:28" ht="15" customHeight="1" x14ac:dyDescent="0.2">
      <c r="A34" s="203" t="str">
        <f t="shared" si="0"/>
        <v>貨1ガRAE</v>
      </c>
      <c r="B34" s="347" t="s">
        <v>492</v>
      </c>
      <c r="C34" s="347" t="s">
        <v>472</v>
      </c>
      <c r="D34" s="347" t="s">
        <v>403</v>
      </c>
      <c r="E34" s="351" t="s">
        <v>852</v>
      </c>
      <c r="F34" s="349"/>
      <c r="G34" s="203"/>
      <c r="H34" s="203"/>
      <c r="I34" s="162" t="s">
        <v>835</v>
      </c>
      <c r="J34" s="351" t="s">
        <v>405</v>
      </c>
      <c r="K34" s="203"/>
      <c r="L34" s="203"/>
      <c r="M34" s="203"/>
      <c r="N34" s="203"/>
      <c r="O34" s="203"/>
      <c r="P34" s="203"/>
      <c r="Q34" s="203"/>
      <c r="R34" s="203"/>
      <c r="S34" s="203"/>
      <c r="T34" s="160" t="s">
        <v>635</v>
      </c>
      <c r="U34" s="170" t="s">
        <v>636</v>
      </c>
      <c r="V34" s="242" t="s">
        <v>1295</v>
      </c>
      <c r="W34" s="312" t="s">
        <v>403</v>
      </c>
      <c r="X34" s="171" t="s">
        <v>852</v>
      </c>
      <c r="Y34" s="7"/>
      <c r="Z34" s="305" t="s">
        <v>1733</v>
      </c>
    </row>
    <row r="35" spans="1:28" ht="15" customHeight="1" x14ac:dyDescent="0.2">
      <c r="A35" s="203" t="str">
        <f t="shared" si="0"/>
        <v>貨1ガRLE</v>
      </c>
      <c r="B35" s="347" t="s">
        <v>492</v>
      </c>
      <c r="C35" s="347" t="s">
        <v>472</v>
      </c>
      <c r="D35" s="347" t="s">
        <v>403</v>
      </c>
      <c r="E35" s="351" t="s">
        <v>1398</v>
      </c>
      <c r="F35" s="349"/>
      <c r="G35" s="203"/>
      <c r="H35" s="203"/>
      <c r="I35" s="162" t="s">
        <v>1393</v>
      </c>
      <c r="J35" s="351"/>
      <c r="K35" s="203"/>
      <c r="L35" s="203"/>
      <c r="M35" s="203"/>
      <c r="N35" s="203"/>
      <c r="O35" s="203"/>
      <c r="P35" s="203"/>
      <c r="Q35" s="203"/>
      <c r="R35" s="203"/>
      <c r="S35" s="203"/>
      <c r="T35" s="160" t="s">
        <v>635</v>
      </c>
      <c r="U35" s="170" t="s">
        <v>636</v>
      </c>
      <c r="V35" s="242" t="s">
        <v>1295</v>
      </c>
      <c r="W35" s="312" t="s">
        <v>403</v>
      </c>
      <c r="X35" s="171" t="s">
        <v>853</v>
      </c>
      <c r="Y35" s="7"/>
      <c r="Z35" s="305" t="s">
        <v>1734</v>
      </c>
    </row>
    <row r="36" spans="1:28" ht="15" customHeight="1" x14ac:dyDescent="0.2">
      <c r="A36" s="203" t="str">
        <f t="shared" si="0"/>
        <v>貨1ガQBE</v>
      </c>
      <c r="B36" s="347" t="s">
        <v>492</v>
      </c>
      <c r="C36" s="347" t="s">
        <v>472</v>
      </c>
      <c r="D36" s="347" t="s">
        <v>403</v>
      </c>
      <c r="E36" s="351" t="s">
        <v>634</v>
      </c>
      <c r="F36" s="349"/>
      <c r="G36" s="203"/>
      <c r="H36" s="203"/>
      <c r="I36" s="162" t="s">
        <v>831</v>
      </c>
      <c r="J36" s="351" t="s">
        <v>839</v>
      </c>
      <c r="K36" s="203"/>
      <c r="L36" s="203"/>
      <c r="M36" s="203"/>
      <c r="N36" s="203"/>
      <c r="O36" s="203"/>
      <c r="P36" s="203"/>
      <c r="Q36" s="203"/>
      <c r="R36" s="203"/>
      <c r="S36" s="203"/>
      <c r="T36" s="160" t="s">
        <v>635</v>
      </c>
      <c r="U36" s="170" t="s">
        <v>636</v>
      </c>
      <c r="V36" s="242" t="s">
        <v>1295</v>
      </c>
      <c r="W36" s="312" t="s">
        <v>403</v>
      </c>
      <c r="X36" s="171" t="s">
        <v>634</v>
      </c>
      <c r="Y36" s="7"/>
      <c r="Z36" s="305" t="s">
        <v>1697</v>
      </c>
    </row>
    <row r="37" spans="1:28" ht="15" customHeight="1" x14ac:dyDescent="0.2">
      <c r="A37" s="203" t="str">
        <f t="shared" si="0"/>
        <v>貨1ガQAE</v>
      </c>
      <c r="B37" s="347" t="s">
        <v>492</v>
      </c>
      <c r="C37" s="347" t="s">
        <v>472</v>
      </c>
      <c r="D37" s="347" t="s">
        <v>403</v>
      </c>
      <c r="E37" s="351" t="s">
        <v>638</v>
      </c>
      <c r="F37" s="349"/>
      <c r="G37" s="203"/>
      <c r="H37" s="203"/>
      <c r="I37" s="162" t="s">
        <v>835</v>
      </c>
      <c r="J37" s="351" t="s">
        <v>595</v>
      </c>
      <c r="K37" s="203"/>
      <c r="L37" s="203"/>
      <c r="M37" s="203"/>
      <c r="N37" s="203"/>
      <c r="O37" s="203"/>
      <c r="P37" s="203"/>
      <c r="Q37" s="203"/>
      <c r="R37" s="203"/>
      <c r="S37" s="203"/>
      <c r="T37" s="160" t="s">
        <v>635</v>
      </c>
      <c r="U37" s="170" t="s">
        <v>636</v>
      </c>
      <c r="V37" s="242" t="s">
        <v>1295</v>
      </c>
      <c r="W37" s="312" t="s">
        <v>403</v>
      </c>
      <c r="X37" s="171" t="s">
        <v>638</v>
      </c>
      <c r="Y37" s="7"/>
      <c r="Z37" s="305" t="s">
        <v>1733</v>
      </c>
    </row>
    <row r="38" spans="1:28" ht="15" customHeight="1" x14ac:dyDescent="0.2">
      <c r="A38" s="203" t="str">
        <f t="shared" si="0"/>
        <v>貨1ガQLE</v>
      </c>
      <c r="B38" s="347" t="s">
        <v>492</v>
      </c>
      <c r="C38" s="347" t="s">
        <v>472</v>
      </c>
      <c r="D38" s="347" t="s">
        <v>403</v>
      </c>
      <c r="E38" s="351" t="s">
        <v>1399</v>
      </c>
      <c r="F38" s="349"/>
      <c r="G38" s="203"/>
      <c r="H38" s="203"/>
      <c r="I38" s="162" t="s">
        <v>1393</v>
      </c>
      <c r="J38" s="351"/>
      <c r="K38" s="203"/>
      <c r="L38" s="203"/>
      <c r="M38" s="203"/>
      <c r="N38" s="203"/>
      <c r="O38" s="203"/>
      <c r="P38" s="203"/>
      <c r="Q38" s="203"/>
      <c r="R38" s="203"/>
      <c r="S38" s="203"/>
      <c r="T38" s="160" t="s">
        <v>635</v>
      </c>
      <c r="U38" s="170" t="s">
        <v>636</v>
      </c>
      <c r="V38" s="242" t="s">
        <v>1295</v>
      </c>
      <c r="W38" s="312" t="s">
        <v>403</v>
      </c>
      <c r="X38" s="171" t="s">
        <v>854</v>
      </c>
      <c r="Y38" s="7"/>
      <c r="Z38" s="305" t="s">
        <v>1734</v>
      </c>
    </row>
    <row r="39" spans="1:28" ht="15" customHeight="1" x14ac:dyDescent="0.2">
      <c r="A39" s="203" t="str">
        <f t="shared" si="0"/>
        <v>貨1ガ3BE</v>
      </c>
      <c r="B39" s="349" t="s">
        <v>492</v>
      </c>
      <c r="C39" s="349" t="s">
        <v>472</v>
      </c>
      <c r="D39" s="351" t="s">
        <v>1400</v>
      </c>
      <c r="E39" s="351" t="s">
        <v>1401</v>
      </c>
      <c r="F39" s="351"/>
      <c r="G39" s="203"/>
      <c r="H39" s="203"/>
      <c r="I39" s="1" t="s">
        <v>831</v>
      </c>
      <c r="K39" s="203"/>
      <c r="L39" s="203"/>
      <c r="M39" s="203"/>
      <c r="N39" s="203"/>
      <c r="O39" s="203"/>
      <c r="P39" s="203"/>
      <c r="Q39" s="203"/>
      <c r="R39" s="203"/>
      <c r="S39" s="203"/>
      <c r="T39" s="160" t="s">
        <v>635</v>
      </c>
      <c r="U39" s="170" t="s">
        <v>636</v>
      </c>
      <c r="V39" s="242" t="s">
        <v>1295</v>
      </c>
      <c r="W39" s="312" t="s">
        <v>855</v>
      </c>
      <c r="X39" s="171" t="s">
        <v>856</v>
      </c>
      <c r="Y39" s="7"/>
      <c r="Z39" s="304" t="s">
        <v>1732</v>
      </c>
    </row>
    <row r="40" spans="1:28" ht="15" customHeight="1" x14ac:dyDescent="0.2">
      <c r="A40" s="203" t="str">
        <f t="shared" si="0"/>
        <v>貨1ガ3AE</v>
      </c>
      <c r="B40" s="349" t="s">
        <v>492</v>
      </c>
      <c r="C40" s="351" t="s">
        <v>472</v>
      </c>
      <c r="D40" s="351" t="s">
        <v>1402</v>
      </c>
      <c r="E40" s="351" t="s">
        <v>1403</v>
      </c>
      <c r="F40" s="351"/>
      <c r="G40" s="203"/>
      <c r="H40" s="203"/>
      <c r="I40" s="162" t="s">
        <v>835</v>
      </c>
      <c r="K40" s="203"/>
      <c r="L40" s="203"/>
      <c r="M40" s="203"/>
      <c r="N40" s="203"/>
      <c r="O40" s="203"/>
      <c r="P40" s="203"/>
      <c r="Q40" s="203"/>
      <c r="R40" s="203"/>
      <c r="S40" s="203"/>
      <c r="T40" s="160" t="s">
        <v>635</v>
      </c>
      <c r="U40" s="170" t="s">
        <v>636</v>
      </c>
      <c r="V40" s="242" t="s">
        <v>1295</v>
      </c>
      <c r="W40" s="312" t="s">
        <v>855</v>
      </c>
      <c r="X40" s="171" t="s">
        <v>857</v>
      </c>
      <c r="Y40" s="7"/>
      <c r="Z40" s="305" t="s">
        <v>1733</v>
      </c>
    </row>
    <row r="41" spans="1:28" ht="15" customHeight="1" x14ac:dyDescent="0.2">
      <c r="A41" s="203" t="str">
        <f t="shared" si="0"/>
        <v>貨1ガ3LE</v>
      </c>
      <c r="B41" s="349" t="s">
        <v>492</v>
      </c>
      <c r="C41" s="349" t="s">
        <v>472</v>
      </c>
      <c r="D41" s="351" t="s">
        <v>1404</v>
      </c>
      <c r="E41" s="351" t="s">
        <v>1405</v>
      </c>
      <c r="F41" s="351"/>
      <c r="G41" s="203"/>
      <c r="H41" s="203"/>
      <c r="I41" s="162" t="s">
        <v>1393</v>
      </c>
      <c r="K41" s="203"/>
      <c r="L41" s="203"/>
      <c r="M41" s="203"/>
      <c r="N41" s="203"/>
      <c r="O41" s="203"/>
      <c r="P41" s="203"/>
      <c r="Q41" s="203"/>
      <c r="R41" s="203"/>
      <c r="S41" s="203"/>
      <c r="T41" s="160" t="s">
        <v>635</v>
      </c>
      <c r="U41" s="170" t="s">
        <v>636</v>
      </c>
      <c r="V41" s="242" t="s">
        <v>1295</v>
      </c>
      <c r="W41" s="312" t="s">
        <v>855</v>
      </c>
      <c r="X41" s="171" t="s">
        <v>858</v>
      </c>
      <c r="Y41" s="7"/>
      <c r="Z41" s="305" t="s">
        <v>1734</v>
      </c>
    </row>
    <row r="42" spans="1:28" ht="15" customHeight="1" x14ac:dyDescent="0.2">
      <c r="A42" s="203" t="str">
        <f t="shared" si="0"/>
        <v>貨1ガ4BE</v>
      </c>
      <c r="B42" s="349" t="s">
        <v>492</v>
      </c>
      <c r="C42" s="351" t="s">
        <v>472</v>
      </c>
      <c r="D42" s="351" t="s">
        <v>855</v>
      </c>
      <c r="E42" s="351" t="s">
        <v>1406</v>
      </c>
      <c r="F42" s="351"/>
      <c r="G42" s="203"/>
      <c r="H42" s="203"/>
      <c r="I42" s="1" t="s">
        <v>410</v>
      </c>
      <c r="K42" s="203"/>
      <c r="L42" s="203"/>
      <c r="M42" s="203"/>
      <c r="N42" s="203"/>
      <c r="O42" s="203"/>
      <c r="P42" s="203"/>
      <c r="Q42" s="203"/>
      <c r="R42" s="203"/>
      <c r="S42" s="203"/>
      <c r="T42" s="160" t="s">
        <v>635</v>
      </c>
      <c r="U42" s="170" t="s">
        <v>636</v>
      </c>
      <c r="V42" s="242" t="s">
        <v>1295</v>
      </c>
      <c r="W42" s="312" t="s">
        <v>855</v>
      </c>
      <c r="X42" s="171" t="s">
        <v>859</v>
      </c>
      <c r="Y42" s="7" t="s">
        <v>1610</v>
      </c>
      <c r="Z42" s="305" t="s">
        <v>1735</v>
      </c>
    </row>
    <row r="43" spans="1:28" ht="15" customHeight="1" x14ac:dyDescent="0.2">
      <c r="A43" s="203" t="str">
        <f t="shared" si="0"/>
        <v>貨1ガ4AE</v>
      </c>
      <c r="B43" s="349" t="s">
        <v>492</v>
      </c>
      <c r="C43" s="349" t="s">
        <v>472</v>
      </c>
      <c r="D43" s="351" t="s">
        <v>1404</v>
      </c>
      <c r="E43" s="351" t="s">
        <v>1407</v>
      </c>
      <c r="F43" s="351"/>
      <c r="G43" s="203"/>
      <c r="H43" s="203"/>
      <c r="I43" s="162" t="s">
        <v>835</v>
      </c>
      <c r="K43" s="203"/>
      <c r="L43" s="203"/>
      <c r="M43" s="203"/>
      <c r="N43" s="203"/>
      <c r="O43" s="203"/>
      <c r="P43" s="203"/>
      <c r="Q43" s="203"/>
      <c r="R43" s="203"/>
      <c r="S43" s="203"/>
      <c r="T43" s="160" t="s">
        <v>635</v>
      </c>
      <c r="U43" s="170" t="s">
        <v>636</v>
      </c>
      <c r="V43" s="242" t="s">
        <v>1295</v>
      </c>
      <c r="W43" s="312" t="s">
        <v>855</v>
      </c>
      <c r="X43" s="171" t="s">
        <v>860</v>
      </c>
      <c r="Y43" s="7"/>
      <c r="Z43" s="305" t="s">
        <v>1733</v>
      </c>
    </row>
    <row r="44" spans="1:28" ht="15" customHeight="1" x14ac:dyDescent="0.2">
      <c r="A44" s="203" t="str">
        <f t="shared" si="0"/>
        <v>貨1ガ4LE</v>
      </c>
      <c r="B44" s="349" t="s">
        <v>492</v>
      </c>
      <c r="C44" s="351" t="s">
        <v>472</v>
      </c>
      <c r="D44" s="351" t="s">
        <v>855</v>
      </c>
      <c r="E44" s="351" t="s">
        <v>1408</v>
      </c>
      <c r="F44" s="351"/>
      <c r="G44" s="203"/>
      <c r="H44" s="203"/>
      <c r="I44" s="162" t="s">
        <v>844</v>
      </c>
      <c r="K44" s="203"/>
      <c r="L44" s="203"/>
      <c r="M44" s="203"/>
      <c r="N44" s="203"/>
      <c r="O44" s="203"/>
      <c r="P44" s="203"/>
      <c r="Q44" s="203"/>
      <c r="R44" s="203"/>
      <c r="S44" s="203"/>
      <c r="T44" s="160" t="s">
        <v>635</v>
      </c>
      <c r="U44" s="170" t="s">
        <v>636</v>
      </c>
      <c r="V44" s="242" t="s">
        <v>1295</v>
      </c>
      <c r="W44" s="312" t="s">
        <v>855</v>
      </c>
      <c r="X44" s="171" t="s">
        <v>861</v>
      </c>
      <c r="Y44" s="7"/>
      <c r="Z44" s="305" t="s">
        <v>1734</v>
      </c>
      <c r="AB44" s="251"/>
    </row>
    <row r="45" spans="1:28" ht="15" customHeight="1" x14ac:dyDescent="0.2">
      <c r="A45" s="203" t="str">
        <f t="shared" si="0"/>
        <v>貨1ガ5BE</v>
      </c>
      <c r="B45" s="349" t="s">
        <v>492</v>
      </c>
      <c r="C45" s="349" t="s">
        <v>472</v>
      </c>
      <c r="D45" s="351" t="s">
        <v>1404</v>
      </c>
      <c r="E45" s="351" t="s">
        <v>1409</v>
      </c>
      <c r="F45" s="351"/>
      <c r="G45" s="203"/>
      <c r="H45" s="203"/>
      <c r="I45" s="1" t="s">
        <v>411</v>
      </c>
      <c r="K45" s="203"/>
      <c r="L45" s="203"/>
      <c r="M45" s="203"/>
      <c r="N45" s="203"/>
      <c r="O45" s="203"/>
      <c r="P45" s="203"/>
      <c r="Q45" s="203"/>
      <c r="R45" s="203"/>
      <c r="S45" s="203"/>
      <c r="T45" s="160" t="s">
        <v>635</v>
      </c>
      <c r="U45" s="170" t="s">
        <v>636</v>
      </c>
      <c r="V45" s="242" t="s">
        <v>1295</v>
      </c>
      <c r="W45" s="312" t="s">
        <v>855</v>
      </c>
      <c r="X45" s="171" t="s">
        <v>862</v>
      </c>
      <c r="Y45" s="7" t="s">
        <v>1609</v>
      </c>
      <c r="Z45" s="305" t="s">
        <v>1737</v>
      </c>
    </row>
    <row r="46" spans="1:28" ht="15" customHeight="1" x14ac:dyDescent="0.2">
      <c r="A46" s="203" t="str">
        <f t="shared" si="0"/>
        <v>貨1ガ5AE</v>
      </c>
      <c r="B46" s="349" t="s">
        <v>492</v>
      </c>
      <c r="C46" s="351" t="s">
        <v>472</v>
      </c>
      <c r="D46" s="351" t="s">
        <v>855</v>
      </c>
      <c r="E46" s="351" t="s">
        <v>1410</v>
      </c>
      <c r="F46" s="351"/>
      <c r="G46" s="203"/>
      <c r="H46" s="203"/>
      <c r="I46" s="162" t="s">
        <v>835</v>
      </c>
      <c r="K46" s="203"/>
      <c r="L46" s="203"/>
      <c r="M46" s="203"/>
      <c r="N46" s="203"/>
      <c r="O46" s="203"/>
      <c r="P46" s="203"/>
      <c r="Q46" s="203"/>
      <c r="R46" s="203"/>
      <c r="S46" s="203"/>
      <c r="T46" s="160" t="s">
        <v>635</v>
      </c>
      <c r="U46" s="170" t="s">
        <v>636</v>
      </c>
      <c r="V46" s="242" t="s">
        <v>1295</v>
      </c>
      <c r="W46" s="312" t="s">
        <v>855</v>
      </c>
      <c r="X46" s="171" t="s">
        <v>863</v>
      </c>
      <c r="Y46" s="7"/>
      <c r="Z46" s="305" t="s">
        <v>1733</v>
      </c>
    </row>
    <row r="47" spans="1:28" ht="15" customHeight="1" x14ac:dyDescent="0.2">
      <c r="A47" s="203" t="str">
        <f t="shared" si="0"/>
        <v>貨1ガ5LE</v>
      </c>
      <c r="B47" s="349" t="s">
        <v>492</v>
      </c>
      <c r="C47" s="349" t="s">
        <v>472</v>
      </c>
      <c r="D47" s="351" t="s">
        <v>1404</v>
      </c>
      <c r="E47" s="351" t="s">
        <v>1411</v>
      </c>
      <c r="F47" s="351"/>
      <c r="G47" s="203"/>
      <c r="H47" s="203"/>
      <c r="I47" s="162" t="s">
        <v>844</v>
      </c>
      <c r="K47" s="203"/>
      <c r="L47" s="203"/>
      <c r="M47" s="203"/>
      <c r="N47" s="203"/>
      <c r="O47" s="203"/>
      <c r="P47" s="203"/>
      <c r="Q47" s="203"/>
      <c r="R47" s="203"/>
      <c r="S47" s="203"/>
      <c r="T47" s="160" t="s">
        <v>635</v>
      </c>
      <c r="U47" s="170" t="s">
        <v>636</v>
      </c>
      <c r="V47" s="242" t="s">
        <v>1295</v>
      </c>
      <c r="W47" s="312" t="s">
        <v>855</v>
      </c>
      <c r="X47" s="171" t="s">
        <v>864</v>
      </c>
      <c r="Y47" s="7"/>
      <c r="Z47" s="305" t="s">
        <v>1734</v>
      </c>
    </row>
    <row r="48" spans="1:28" ht="15" customHeight="1" x14ac:dyDescent="0.2">
      <c r="A48" s="203" t="str">
        <f t="shared" si="0"/>
        <v>貨1ガ6BE</v>
      </c>
      <c r="B48" s="349" t="s">
        <v>492</v>
      </c>
      <c r="C48" s="351" t="s">
        <v>472</v>
      </c>
      <c r="D48" s="351" t="s">
        <v>855</v>
      </c>
      <c r="E48" s="351" t="s">
        <v>1412</v>
      </c>
      <c r="F48" s="351"/>
      <c r="G48" s="203"/>
      <c r="H48" s="203"/>
      <c r="I48" s="1" t="s">
        <v>1381</v>
      </c>
      <c r="K48" s="203"/>
      <c r="L48" s="203"/>
      <c r="M48" s="203"/>
      <c r="N48" s="203"/>
      <c r="O48" s="203"/>
      <c r="P48" s="203"/>
      <c r="Q48" s="203"/>
      <c r="R48" s="203"/>
      <c r="S48" s="203"/>
      <c r="T48" s="160" t="s">
        <v>635</v>
      </c>
      <c r="U48" s="170" t="s">
        <v>636</v>
      </c>
      <c r="V48" s="242" t="s">
        <v>1295</v>
      </c>
      <c r="W48" s="312" t="s">
        <v>855</v>
      </c>
      <c r="X48" s="171" t="s">
        <v>865</v>
      </c>
      <c r="Y48" s="7" t="s">
        <v>1608</v>
      </c>
      <c r="Z48" s="304" t="s">
        <v>1738</v>
      </c>
    </row>
    <row r="49" spans="1:26" ht="15" customHeight="1" x14ac:dyDescent="0.2">
      <c r="A49" s="203" t="str">
        <f t="shared" si="0"/>
        <v>貨1ガ6AE</v>
      </c>
      <c r="B49" s="349" t="s">
        <v>492</v>
      </c>
      <c r="C49" s="349" t="s">
        <v>472</v>
      </c>
      <c r="D49" s="351" t="s">
        <v>1404</v>
      </c>
      <c r="E49" s="351" t="s">
        <v>1413</v>
      </c>
      <c r="F49" s="351"/>
      <c r="G49" s="203"/>
      <c r="H49" s="203"/>
      <c r="I49" s="162" t="s">
        <v>835</v>
      </c>
      <c r="K49" s="203"/>
      <c r="L49" s="203"/>
      <c r="M49" s="203"/>
      <c r="N49" s="203"/>
      <c r="O49" s="203"/>
      <c r="P49" s="203"/>
      <c r="Q49" s="203"/>
      <c r="R49" s="203"/>
      <c r="S49" s="203"/>
      <c r="T49" s="160" t="s">
        <v>635</v>
      </c>
      <c r="U49" s="170" t="s">
        <v>636</v>
      </c>
      <c r="V49" s="242" t="s">
        <v>1295</v>
      </c>
      <c r="W49" s="312" t="s">
        <v>855</v>
      </c>
      <c r="X49" s="171" t="s">
        <v>867</v>
      </c>
      <c r="Y49" s="7"/>
      <c r="Z49" s="305" t="s">
        <v>1733</v>
      </c>
    </row>
    <row r="50" spans="1:26" ht="15" customHeight="1" x14ac:dyDescent="0.2">
      <c r="A50" s="203" t="str">
        <f t="shared" si="0"/>
        <v>貨1ガ6LE</v>
      </c>
      <c r="B50" s="349" t="s">
        <v>492</v>
      </c>
      <c r="C50" s="351" t="s">
        <v>472</v>
      </c>
      <c r="D50" s="351" t="s">
        <v>855</v>
      </c>
      <c r="E50" s="351" t="s">
        <v>1414</v>
      </c>
      <c r="F50" s="351"/>
      <c r="G50" s="203"/>
      <c r="H50" s="203"/>
      <c r="I50" s="162" t="s">
        <v>844</v>
      </c>
      <c r="K50" s="203"/>
      <c r="L50" s="203"/>
      <c r="M50" s="203"/>
      <c r="N50" s="203"/>
      <c r="O50" s="203"/>
      <c r="P50" s="203"/>
      <c r="Q50" s="203"/>
      <c r="R50" s="203"/>
      <c r="S50" s="203"/>
      <c r="T50" s="160" t="s">
        <v>635</v>
      </c>
      <c r="U50" s="170" t="s">
        <v>636</v>
      </c>
      <c r="V50" s="242" t="s">
        <v>1295</v>
      </c>
      <c r="W50" s="312" t="s">
        <v>855</v>
      </c>
      <c r="X50" s="171" t="s">
        <v>868</v>
      </c>
      <c r="Y50" s="7"/>
      <c r="Z50" s="305" t="s">
        <v>1734</v>
      </c>
    </row>
    <row r="51" spans="1:26" ht="15" customHeight="1" x14ac:dyDescent="0.2">
      <c r="A51" s="203" t="str">
        <f t="shared" si="0"/>
        <v>貨2ガ-</v>
      </c>
      <c r="B51" s="203" t="s">
        <v>493</v>
      </c>
      <c r="C51" s="203" t="s">
        <v>477</v>
      </c>
      <c r="D51" s="203" t="s">
        <v>71</v>
      </c>
      <c r="E51" s="203" t="s">
        <v>72</v>
      </c>
      <c r="F51" s="203"/>
      <c r="G51" s="203"/>
      <c r="H51" s="203"/>
      <c r="I51" s="1" t="s">
        <v>831</v>
      </c>
      <c r="K51" s="203"/>
      <c r="L51" s="203"/>
      <c r="M51" s="203"/>
      <c r="N51" s="203"/>
      <c r="O51" s="203"/>
      <c r="P51" s="203"/>
      <c r="Q51" s="203"/>
      <c r="R51" s="203"/>
      <c r="S51" s="203"/>
      <c r="T51" s="160" t="s">
        <v>635</v>
      </c>
      <c r="U51" s="170" t="s">
        <v>636</v>
      </c>
      <c r="V51" s="242" t="s">
        <v>1296</v>
      </c>
      <c r="W51" s="312" t="s">
        <v>71</v>
      </c>
      <c r="X51" s="171" t="s">
        <v>72</v>
      </c>
      <c r="Y51" s="7"/>
      <c r="Z51" s="304" t="s">
        <v>1732</v>
      </c>
    </row>
    <row r="52" spans="1:26" ht="15" customHeight="1" x14ac:dyDescent="0.2">
      <c r="A52" s="203" t="str">
        <f t="shared" si="0"/>
        <v>貨2ガH</v>
      </c>
      <c r="B52" s="203" t="s">
        <v>493</v>
      </c>
      <c r="C52" s="203" t="s">
        <v>477</v>
      </c>
      <c r="D52" s="203" t="s">
        <v>74</v>
      </c>
      <c r="E52" s="203" t="s">
        <v>75</v>
      </c>
      <c r="F52" s="203"/>
      <c r="G52" s="203"/>
      <c r="H52" s="203"/>
      <c r="I52" s="1" t="s">
        <v>831</v>
      </c>
      <c r="K52" s="203"/>
      <c r="L52" s="203"/>
      <c r="M52" s="203"/>
      <c r="N52" s="203"/>
      <c r="O52" s="203"/>
      <c r="P52" s="203"/>
      <c r="Q52" s="203"/>
      <c r="R52" s="203"/>
      <c r="S52" s="203"/>
      <c r="T52" s="160" t="s">
        <v>635</v>
      </c>
      <c r="U52" s="170" t="s">
        <v>636</v>
      </c>
      <c r="V52" s="242" t="s">
        <v>1296</v>
      </c>
      <c r="W52" s="312" t="s">
        <v>74</v>
      </c>
      <c r="X52" s="171" t="s">
        <v>75</v>
      </c>
      <c r="Y52" s="7"/>
      <c r="Z52" s="304" t="s">
        <v>1732</v>
      </c>
    </row>
    <row r="53" spans="1:26" ht="15" customHeight="1" x14ac:dyDescent="0.2">
      <c r="A53" s="203" t="str">
        <f t="shared" si="0"/>
        <v>貨2ガJ</v>
      </c>
      <c r="B53" s="203" t="s">
        <v>493</v>
      </c>
      <c r="C53" s="203" t="s">
        <v>477</v>
      </c>
      <c r="D53" s="203" t="s">
        <v>76</v>
      </c>
      <c r="E53" s="203" t="s">
        <v>89</v>
      </c>
      <c r="F53" s="203"/>
      <c r="G53" s="203"/>
      <c r="H53" s="203"/>
      <c r="I53" s="1" t="s">
        <v>831</v>
      </c>
      <c r="K53" s="203"/>
      <c r="L53" s="203"/>
      <c r="M53" s="203"/>
      <c r="N53" s="203"/>
      <c r="O53" s="203"/>
      <c r="P53" s="203"/>
      <c r="Q53" s="203"/>
      <c r="R53" s="203"/>
      <c r="S53" s="203"/>
      <c r="T53" s="160" t="s">
        <v>635</v>
      </c>
      <c r="U53" s="170" t="s">
        <v>636</v>
      </c>
      <c r="V53" s="242" t="s">
        <v>1296</v>
      </c>
      <c r="W53" s="312" t="s">
        <v>76</v>
      </c>
      <c r="X53" s="171" t="s">
        <v>89</v>
      </c>
      <c r="Y53" s="7"/>
      <c r="Z53" s="304" t="s">
        <v>1732</v>
      </c>
    </row>
    <row r="54" spans="1:26" ht="15" customHeight="1" x14ac:dyDescent="0.2">
      <c r="A54" s="203" t="str">
        <f t="shared" si="0"/>
        <v>貨2ガL</v>
      </c>
      <c r="B54" s="203" t="s">
        <v>493</v>
      </c>
      <c r="C54" s="203" t="s">
        <v>477</v>
      </c>
      <c r="D54" s="203" t="s">
        <v>91</v>
      </c>
      <c r="E54" s="203" t="s">
        <v>92</v>
      </c>
      <c r="F54" s="203"/>
      <c r="G54" s="203"/>
      <c r="H54" s="203"/>
      <c r="I54" s="1" t="s">
        <v>831</v>
      </c>
      <c r="K54" s="203"/>
      <c r="L54" s="203"/>
      <c r="M54" s="203"/>
      <c r="N54" s="203"/>
      <c r="O54" s="203"/>
      <c r="P54" s="203"/>
      <c r="Q54" s="203"/>
      <c r="R54" s="203"/>
      <c r="S54" s="203"/>
      <c r="T54" s="160" t="s">
        <v>635</v>
      </c>
      <c r="U54" s="170" t="s">
        <v>636</v>
      </c>
      <c r="V54" s="242" t="s">
        <v>1296</v>
      </c>
      <c r="W54" s="312" t="s">
        <v>91</v>
      </c>
      <c r="X54" s="171" t="s">
        <v>92</v>
      </c>
      <c r="Y54" s="7"/>
      <c r="Z54" s="304" t="s">
        <v>1732</v>
      </c>
    </row>
    <row r="55" spans="1:26" ht="15" customHeight="1" x14ac:dyDescent="0.2">
      <c r="A55" s="203" t="str">
        <f t="shared" si="0"/>
        <v>貨2ガT</v>
      </c>
      <c r="B55" s="203" t="s">
        <v>493</v>
      </c>
      <c r="C55" s="203" t="s">
        <v>477</v>
      </c>
      <c r="D55" s="203" t="s">
        <v>100</v>
      </c>
      <c r="E55" s="203" t="s">
        <v>101</v>
      </c>
      <c r="F55" s="203"/>
      <c r="G55" s="203"/>
      <c r="H55" s="203"/>
      <c r="I55" s="1" t="s">
        <v>831</v>
      </c>
      <c r="K55" s="203"/>
      <c r="L55" s="203"/>
      <c r="M55" s="203"/>
      <c r="N55" s="203"/>
      <c r="O55" s="203"/>
      <c r="P55" s="203"/>
      <c r="Q55" s="203"/>
      <c r="R55" s="203"/>
      <c r="S55" s="203"/>
      <c r="T55" s="160" t="s">
        <v>635</v>
      </c>
      <c r="U55" s="170" t="s">
        <v>636</v>
      </c>
      <c r="V55" s="242" t="s">
        <v>1296</v>
      </c>
      <c r="W55" s="312" t="s">
        <v>100</v>
      </c>
      <c r="X55" s="171" t="s">
        <v>101</v>
      </c>
      <c r="Y55" s="7"/>
      <c r="Z55" s="304" t="s">
        <v>1732</v>
      </c>
    </row>
    <row r="56" spans="1:26" ht="15" customHeight="1" x14ac:dyDescent="0.2">
      <c r="A56" s="203" t="str">
        <f t="shared" si="0"/>
        <v>貨2ガGA</v>
      </c>
      <c r="B56" s="203" t="s">
        <v>493</v>
      </c>
      <c r="C56" s="203" t="s">
        <v>477</v>
      </c>
      <c r="D56" s="203" t="s">
        <v>483</v>
      </c>
      <c r="E56" s="203" t="s">
        <v>129</v>
      </c>
      <c r="F56" s="203"/>
      <c r="G56" s="203"/>
      <c r="H56" s="203"/>
      <c r="I56" s="1" t="s">
        <v>831</v>
      </c>
      <c r="K56" s="203"/>
      <c r="L56" s="203"/>
      <c r="M56" s="203"/>
      <c r="N56" s="203"/>
      <c r="O56" s="203"/>
      <c r="P56" s="203"/>
      <c r="Q56" s="203"/>
      <c r="R56" s="203"/>
      <c r="S56" s="203"/>
      <c r="T56" s="160" t="s">
        <v>635</v>
      </c>
      <c r="U56" s="170" t="s">
        <v>636</v>
      </c>
      <c r="V56" s="242" t="s">
        <v>1296</v>
      </c>
      <c r="W56" s="312" t="s">
        <v>483</v>
      </c>
      <c r="X56" s="171" t="s">
        <v>129</v>
      </c>
      <c r="Y56" s="7"/>
      <c r="Z56" s="304" t="s">
        <v>1732</v>
      </c>
    </row>
    <row r="57" spans="1:26" ht="15" customHeight="1" x14ac:dyDescent="0.2">
      <c r="A57" s="203" t="str">
        <f t="shared" si="0"/>
        <v>貨2ガGC</v>
      </c>
      <c r="B57" s="203" t="s">
        <v>493</v>
      </c>
      <c r="C57" s="203" t="s">
        <v>477</v>
      </c>
      <c r="D57" s="203" t="s">
        <v>483</v>
      </c>
      <c r="E57" s="203" t="s">
        <v>131</v>
      </c>
      <c r="F57" s="203"/>
      <c r="G57" s="203"/>
      <c r="H57" s="203"/>
      <c r="I57" s="1" t="s">
        <v>831</v>
      </c>
      <c r="K57" s="203"/>
      <c r="L57" s="203"/>
      <c r="M57" s="203"/>
      <c r="N57" s="203"/>
      <c r="O57" s="203"/>
      <c r="P57" s="203"/>
      <c r="Q57" s="203"/>
      <c r="R57" s="203"/>
      <c r="S57" s="203"/>
      <c r="T57" s="160" t="s">
        <v>635</v>
      </c>
      <c r="U57" s="170" t="s">
        <v>636</v>
      </c>
      <c r="V57" s="242" t="s">
        <v>1296</v>
      </c>
      <c r="W57" s="312" t="s">
        <v>483</v>
      </c>
      <c r="X57" s="171" t="s">
        <v>131</v>
      </c>
      <c r="Y57" s="7"/>
      <c r="Z57" s="304" t="s">
        <v>1732</v>
      </c>
    </row>
    <row r="58" spans="1:26" ht="15" customHeight="1" x14ac:dyDescent="0.2">
      <c r="A58" s="203" t="str">
        <f t="shared" si="0"/>
        <v>貨2ガHG</v>
      </c>
      <c r="B58" s="203" t="s">
        <v>493</v>
      </c>
      <c r="C58" s="203" t="s">
        <v>477</v>
      </c>
      <c r="D58" s="203" t="s">
        <v>483</v>
      </c>
      <c r="E58" s="203" t="s">
        <v>139</v>
      </c>
      <c r="F58" s="203"/>
      <c r="G58" s="203"/>
      <c r="H58" s="203"/>
      <c r="I58" s="1" t="s">
        <v>835</v>
      </c>
      <c r="J58" s="203" t="s">
        <v>838</v>
      </c>
      <c r="K58" s="203"/>
      <c r="L58" s="203"/>
      <c r="M58" s="203"/>
      <c r="N58" s="203"/>
      <c r="O58" s="203"/>
      <c r="P58" s="203"/>
      <c r="Q58" s="203"/>
      <c r="R58" s="203"/>
      <c r="S58" s="203"/>
      <c r="T58" s="160" t="s">
        <v>635</v>
      </c>
      <c r="U58" s="170" t="s">
        <v>636</v>
      </c>
      <c r="V58" s="242" t="s">
        <v>1296</v>
      </c>
      <c r="W58" s="312" t="s">
        <v>483</v>
      </c>
      <c r="X58" s="171" t="s">
        <v>139</v>
      </c>
      <c r="Y58" s="7"/>
      <c r="Z58" s="305" t="s">
        <v>1733</v>
      </c>
    </row>
    <row r="59" spans="1:26" ht="15" customHeight="1" x14ac:dyDescent="0.2">
      <c r="A59" s="203" t="str">
        <f t="shared" si="0"/>
        <v>貨2ガGK</v>
      </c>
      <c r="B59" s="203" t="s">
        <v>493</v>
      </c>
      <c r="C59" s="203" t="s">
        <v>477</v>
      </c>
      <c r="D59" s="203" t="s">
        <v>103</v>
      </c>
      <c r="E59" s="203" t="s">
        <v>137</v>
      </c>
      <c r="F59" s="203"/>
      <c r="G59" s="203"/>
      <c r="H59" s="203"/>
      <c r="I59" s="1" t="s">
        <v>831</v>
      </c>
      <c r="K59" s="203"/>
      <c r="L59" s="203"/>
      <c r="M59" s="203"/>
      <c r="N59" s="203"/>
      <c r="O59" s="203"/>
      <c r="P59" s="203"/>
      <c r="Q59" s="203"/>
      <c r="R59" s="203"/>
      <c r="S59" s="203"/>
      <c r="T59" s="160" t="s">
        <v>635</v>
      </c>
      <c r="U59" s="170" t="s">
        <v>636</v>
      </c>
      <c r="V59" s="242" t="s">
        <v>1296</v>
      </c>
      <c r="W59" s="312" t="s">
        <v>103</v>
      </c>
      <c r="X59" s="171" t="s">
        <v>137</v>
      </c>
      <c r="Y59" s="7"/>
      <c r="Z59" s="304" t="s">
        <v>1732</v>
      </c>
    </row>
    <row r="60" spans="1:26" ht="15" customHeight="1" x14ac:dyDescent="0.2">
      <c r="A60" s="203" t="str">
        <f t="shared" si="0"/>
        <v>貨2ガHQ</v>
      </c>
      <c r="B60" s="203" t="s">
        <v>493</v>
      </c>
      <c r="C60" s="203" t="s">
        <v>477</v>
      </c>
      <c r="D60" s="203" t="s">
        <v>103</v>
      </c>
      <c r="E60" s="203" t="s">
        <v>148</v>
      </c>
      <c r="F60" s="203"/>
      <c r="G60" s="203"/>
      <c r="H60" s="203"/>
      <c r="I60" s="1" t="s">
        <v>835</v>
      </c>
      <c r="J60" s="203" t="s">
        <v>838</v>
      </c>
      <c r="K60" s="203"/>
      <c r="L60" s="203"/>
      <c r="M60" s="203"/>
      <c r="N60" s="203"/>
      <c r="O60" s="203"/>
      <c r="P60" s="203"/>
      <c r="Q60" s="203"/>
      <c r="R60" s="203"/>
      <c r="S60" s="203"/>
      <c r="T60" s="160" t="s">
        <v>635</v>
      </c>
      <c r="U60" s="170" t="s">
        <v>636</v>
      </c>
      <c r="V60" s="242" t="s">
        <v>1296</v>
      </c>
      <c r="W60" s="242" t="s">
        <v>103</v>
      </c>
      <c r="X60" s="171" t="s">
        <v>148</v>
      </c>
      <c r="Y60" s="7"/>
      <c r="Z60" s="305" t="s">
        <v>1733</v>
      </c>
    </row>
    <row r="61" spans="1:26" ht="15" customHeight="1" x14ac:dyDescent="0.2">
      <c r="A61" s="203" t="str">
        <f t="shared" si="0"/>
        <v>貨2ガTC</v>
      </c>
      <c r="B61" s="203" t="s">
        <v>493</v>
      </c>
      <c r="C61" s="203" t="s">
        <v>477</v>
      </c>
      <c r="D61" s="203" t="s">
        <v>103</v>
      </c>
      <c r="E61" s="203" t="s">
        <v>160</v>
      </c>
      <c r="F61" s="203"/>
      <c r="G61" s="203"/>
      <c r="H61" s="203"/>
      <c r="I61" s="1" t="s">
        <v>831</v>
      </c>
      <c r="J61" s="203" t="s">
        <v>839</v>
      </c>
      <c r="K61" s="203"/>
      <c r="L61" s="203"/>
      <c r="M61" s="203"/>
      <c r="N61" s="203"/>
      <c r="O61" s="203"/>
      <c r="P61" s="203"/>
      <c r="Q61" s="203"/>
      <c r="R61" s="203"/>
      <c r="S61" s="203"/>
      <c r="T61" s="160" t="s">
        <v>635</v>
      </c>
      <c r="U61" s="170" t="s">
        <v>636</v>
      </c>
      <c r="V61" s="242" t="s">
        <v>1296</v>
      </c>
      <c r="W61" s="242" t="s">
        <v>103</v>
      </c>
      <c r="X61" s="171" t="s">
        <v>160</v>
      </c>
      <c r="Y61" s="7"/>
      <c r="Z61" s="305" t="s">
        <v>1697</v>
      </c>
    </row>
    <row r="62" spans="1:26" ht="15" customHeight="1" x14ac:dyDescent="0.2">
      <c r="A62" s="203" t="str">
        <f t="shared" si="0"/>
        <v>貨2ガXC</v>
      </c>
      <c r="B62" s="203" t="s">
        <v>493</v>
      </c>
      <c r="C62" s="203" t="s">
        <v>477</v>
      </c>
      <c r="D62" s="203" t="s">
        <v>103</v>
      </c>
      <c r="E62" s="203" t="s">
        <v>174</v>
      </c>
      <c r="F62" s="203"/>
      <c r="G62" s="203"/>
      <c r="H62" s="203"/>
      <c r="I62" s="1" t="s">
        <v>835</v>
      </c>
      <c r="J62" s="203" t="s">
        <v>595</v>
      </c>
      <c r="K62" s="203"/>
      <c r="L62" s="203"/>
      <c r="M62" s="203"/>
      <c r="N62" s="203"/>
      <c r="O62" s="203"/>
      <c r="P62" s="203"/>
      <c r="Q62" s="203"/>
      <c r="R62" s="203"/>
      <c r="S62" s="203"/>
      <c r="T62" s="160" t="s">
        <v>635</v>
      </c>
      <c r="U62" s="170" t="s">
        <v>636</v>
      </c>
      <c r="V62" s="242" t="s">
        <v>1296</v>
      </c>
      <c r="W62" s="312" t="s">
        <v>103</v>
      </c>
      <c r="X62" s="171" t="s">
        <v>174</v>
      </c>
      <c r="Y62" s="7"/>
      <c r="Z62" s="305" t="s">
        <v>1733</v>
      </c>
    </row>
    <row r="63" spans="1:26" ht="15" customHeight="1" x14ac:dyDescent="0.2">
      <c r="A63" s="203" t="str">
        <f t="shared" si="0"/>
        <v>貨2ガLC</v>
      </c>
      <c r="B63" s="203" t="s">
        <v>493</v>
      </c>
      <c r="C63" s="203" t="s">
        <v>477</v>
      </c>
      <c r="D63" s="203" t="s">
        <v>103</v>
      </c>
      <c r="E63" s="203" t="s">
        <v>152</v>
      </c>
      <c r="F63" s="203"/>
      <c r="G63" s="203"/>
      <c r="H63" s="203"/>
      <c r="I63" s="1" t="s">
        <v>831</v>
      </c>
      <c r="J63" s="203" t="s">
        <v>840</v>
      </c>
      <c r="K63" s="203"/>
      <c r="L63" s="203"/>
      <c r="M63" s="203"/>
      <c r="N63" s="203"/>
      <c r="O63" s="203"/>
      <c r="P63" s="203"/>
      <c r="Q63" s="203"/>
      <c r="R63" s="203"/>
      <c r="S63" s="203"/>
      <c r="T63" s="160" t="s">
        <v>635</v>
      </c>
      <c r="U63" s="170" t="s">
        <v>636</v>
      </c>
      <c r="V63" s="242" t="s">
        <v>1296</v>
      </c>
      <c r="W63" s="312" t="s">
        <v>103</v>
      </c>
      <c r="X63" s="171" t="s">
        <v>152</v>
      </c>
      <c r="Y63" s="7"/>
      <c r="Z63" s="305" t="s">
        <v>1697</v>
      </c>
    </row>
    <row r="64" spans="1:26" ht="15" customHeight="1" x14ac:dyDescent="0.2">
      <c r="A64" s="203" t="str">
        <f t="shared" si="0"/>
        <v>貨2ガYC</v>
      </c>
      <c r="B64" s="203" t="s">
        <v>493</v>
      </c>
      <c r="C64" s="203" t="s">
        <v>477</v>
      </c>
      <c r="D64" s="203" t="s">
        <v>103</v>
      </c>
      <c r="E64" s="203" t="s">
        <v>178</v>
      </c>
      <c r="F64" s="203"/>
      <c r="G64" s="203"/>
      <c r="H64" s="203"/>
      <c r="I64" s="1" t="s">
        <v>835</v>
      </c>
      <c r="J64" s="203" t="s">
        <v>596</v>
      </c>
      <c r="K64" s="347"/>
      <c r="L64" s="347"/>
      <c r="M64" s="347"/>
      <c r="N64" s="203"/>
      <c r="O64" s="203"/>
      <c r="P64" s="203"/>
      <c r="Q64" s="203"/>
      <c r="R64" s="203"/>
      <c r="S64" s="203"/>
      <c r="T64" s="160" t="s">
        <v>635</v>
      </c>
      <c r="U64" s="170" t="s">
        <v>636</v>
      </c>
      <c r="V64" s="242" t="s">
        <v>1296</v>
      </c>
      <c r="W64" s="312" t="s">
        <v>103</v>
      </c>
      <c r="X64" s="171" t="s">
        <v>178</v>
      </c>
      <c r="Y64" s="7"/>
      <c r="Z64" s="305" t="s">
        <v>1733</v>
      </c>
    </row>
    <row r="65" spans="1:26" ht="15" customHeight="1" x14ac:dyDescent="0.2">
      <c r="A65" s="203" t="str">
        <f t="shared" si="0"/>
        <v>貨2ガUC</v>
      </c>
      <c r="B65" s="203" t="s">
        <v>493</v>
      </c>
      <c r="C65" s="203" t="s">
        <v>477</v>
      </c>
      <c r="D65" s="203" t="s">
        <v>103</v>
      </c>
      <c r="E65" s="203" t="s">
        <v>167</v>
      </c>
      <c r="F65" s="203"/>
      <c r="G65" s="203"/>
      <c r="H65" s="203"/>
      <c r="I65" s="1" t="s">
        <v>831</v>
      </c>
      <c r="J65" s="203" t="s">
        <v>841</v>
      </c>
      <c r="K65" s="347"/>
      <c r="L65" s="347"/>
      <c r="M65" s="347"/>
      <c r="N65" s="203"/>
      <c r="O65" s="203"/>
      <c r="P65" s="203"/>
      <c r="Q65" s="203"/>
      <c r="R65" s="203"/>
      <c r="S65" s="203"/>
      <c r="T65" s="160" t="s">
        <v>635</v>
      </c>
      <c r="U65" s="170" t="s">
        <v>636</v>
      </c>
      <c r="V65" s="242" t="s">
        <v>1296</v>
      </c>
      <c r="W65" s="312" t="s">
        <v>103</v>
      </c>
      <c r="X65" s="171" t="s">
        <v>167</v>
      </c>
      <c r="Y65" s="7"/>
      <c r="Z65" s="305" t="s">
        <v>1697</v>
      </c>
    </row>
    <row r="66" spans="1:26" ht="15" customHeight="1" x14ac:dyDescent="0.2">
      <c r="A66" s="203" t="str">
        <f t="shared" si="0"/>
        <v>貨2ガZC</v>
      </c>
      <c r="B66" s="203" t="s">
        <v>493</v>
      </c>
      <c r="C66" s="203" t="s">
        <v>477</v>
      </c>
      <c r="D66" s="203" t="s">
        <v>103</v>
      </c>
      <c r="E66" s="203" t="s">
        <v>182</v>
      </c>
      <c r="F66" s="203"/>
      <c r="G66" s="203"/>
      <c r="H66" s="203"/>
      <c r="I66" s="1" t="s">
        <v>835</v>
      </c>
      <c r="J66" s="203" t="s">
        <v>597</v>
      </c>
      <c r="K66" s="349"/>
      <c r="L66" s="349"/>
      <c r="M66" s="349"/>
      <c r="N66" s="203"/>
      <c r="O66" s="203"/>
      <c r="P66" s="203"/>
      <c r="Q66" s="203"/>
      <c r="R66" s="203"/>
      <c r="S66" s="203"/>
      <c r="T66" s="160" t="s">
        <v>635</v>
      </c>
      <c r="U66" s="170" t="s">
        <v>636</v>
      </c>
      <c r="V66" s="242" t="s">
        <v>1296</v>
      </c>
      <c r="W66" s="312" t="s">
        <v>103</v>
      </c>
      <c r="X66" s="171" t="s">
        <v>182</v>
      </c>
      <c r="Y66" s="7"/>
      <c r="Z66" s="305" t="s">
        <v>1733</v>
      </c>
    </row>
    <row r="67" spans="1:26" ht="15" customHeight="1" x14ac:dyDescent="0.2">
      <c r="A67" s="203" t="str">
        <f t="shared" si="0"/>
        <v>貨2ガABF</v>
      </c>
      <c r="B67" s="203" t="s">
        <v>493</v>
      </c>
      <c r="C67" s="203" t="s">
        <v>477</v>
      </c>
      <c r="D67" s="203" t="s">
        <v>471</v>
      </c>
      <c r="E67" s="203" t="s">
        <v>869</v>
      </c>
      <c r="F67" s="347"/>
      <c r="G67" s="203"/>
      <c r="H67" s="203"/>
      <c r="I67" s="1" t="s">
        <v>831</v>
      </c>
      <c r="K67" s="349"/>
      <c r="L67" s="349"/>
      <c r="M67" s="349"/>
      <c r="N67" s="203"/>
      <c r="O67" s="203"/>
      <c r="P67" s="203"/>
      <c r="Q67" s="203"/>
      <c r="R67" s="203"/>
      <c r="S67" s="203"/>
      <c r="T67" s="160" t="s">
        <v>635</v>
      </c>
      <c r="U67" s="170" t="s">
        <v>636</v>
      </c>
      <c r="V67" s="242" t="s">
        <v>1296</v>
      </c>
      <c r="W67" s="312" t="s">
        <v>471</v>
      </c>
      <c r="X67" s="171" t="s">
        <v>869</v>
      </c>
      <c r="Y67" s="7"/>
      <c r="Z67" s="304" t="s">
        <v>1732</v>
      </c>
    </row>
    <row r="68" spans="1:26" ht="15" customHeight="1" x14ac:dyDescent="0.2">
      <c r="A68" s="203" t="str">
        <f t="shared" ref="A68:A131" si="1">CONCATENATE(C68,E68)</f>
        <v>貨2ガAAF</v>
      </c>
      <c r="B68" s="203" t="s">
        <v>493</v>
      </c>
      <c r="C68" s="203" t="s">
        <v>477</v>
      </c>
      <c r="D68" s="203" t="s">
        <v>471</v>
      </c>
      <c r="E68" s="203" t="s">
        <v>870</v>
      </c>
      <c r="F68" s="347"/>
      <c r="G68" s="203"/>
      <c r="H68" s="203"/>
      <c r="I68" s="1" t="s">
        <v>835</v>
      </c>
      <c r="J68" s="203" t="s">
        <v>838</v>
      </c>
      <c r="K68" s="349"/>
      <c r="L68" s="349"/>
      <c r="M68" s="349"/>
      <c r="N68" s="203"/>
      <c r="O68" s="203"/>
      <c r="P68" s="203"/>
      <c r="Q68" s="203"/>
      <c r="R68" s="203"/>
      <c r="S68" s="203"/>
      <c r="T68" s="160" t="s">
        <v>635</v>
      </c>
      <c r="U68" s="170" t="s">
        <v>636</v>
      </c>
      <c r="V68" s="242" t="s">
        <v>1296</v>
      </c>
      <c r="W68" s="312" t="s">
        <v>471</v>
      </c>
      <c r="X68" s="171" t="s">
        <v>870</v>
      </c>
      <c r="Y68" s="7"/>
      <c r="Z68" s="305" t="s">
        <v>1733</v>
      </c>
    </row>
    <row r="69" spans="1:26" ht="15" customHeight="1" x14ac:dyDescent="0.2">
      <c r="A69" s="203" t="str">
        <f t="shared" si="1"/>
        <v>貨2ガALF</v>
      </c>
      <c r="B69" s="203" t="s">
        <v>493</v>
      </c>
      <c r="C69" s="203" t="s">
        <v>477</v>
      </c>
      <c r="D69" s="203" t="s">
        <v>471</v>
      </c>
      <c r="E69" t="s">
        <v>1415</v>
      </c>
      <c r="F69" s="347"/>
      <c r="G69" s="203"/>
      <c r="H69" s="203"/>
      <c r="I69" s="1" t="s">
        <v>1393</v>
      </c>
      <c r="K69" s="349"/>
      <c r="L69" s="349"/>
      <c r="M69" s="349"/>
      <c r="N69" s="203"/>
      <c r="O69" s="203"/>
      <c r="P69" s="203"/>
      <c r="Q69" s="203"/>
      <c r="R69" s="203"/>
      <c r="S69" s="203"/>
      <c r="T69" s="160" t="s">
        <v>635</v>
      </c>
      <c r="U69" s="170" t="s">
        <v>636</v>
      </c>
      <c r="V69" s="242" t="s">
        <v>1296</v>
      </c>
      <c r="W69" s="312" t="s">
        <v>471</v>
      </c>
      <c r="X69" s="171" t="s">
        <v>871</v>
      </c>
      <c r="Y69" s="7"/>
      <c r="Z69" s="305" t="s">
        <v>1734</v>
      </c>
    </row>
    <row r="70" spans="1:26" ht="15" customHeight="1" x14ac:dyDescent="0.2">
      <c r="A70" s="203" t="str">
        <f t="shared" si="1"/>
        <v>貨2ガCAF</v>
      </c>
      <c r="B70" s="203" t="s">
        <v>493</v>
      </c>
      <c r="C70" s="203" t="s">
        <v>477</v>
      </c>
      <c r="D70" s="203" t="s">
        <v>471</v>
      </c>
      <c r="E70" s="203" t="s">
        <v>479</v>
      </c>
      <c r="F70" s="203"/>
      <c r="G70" s="203"/>
      <c r="H70" s="203"/>
      <c r="I70" s="1" t="s">
        <v>835</v>
      </c>
      <c r="J70" s="203" t="s">
        <v>596</v>
      </c>
      <c r="K70" s="349"/>
      <c r="L70" s="349"/>
      <c r="M70" s="349"/>
      <c r="N70" s="203"/>
      <c r="O70" s="203"/>
      <c r="P70" s="203"/>
      <c r="Q70" s="203"/>
      <c r="R70" s="203"/>
      <c r="S70" s="203"/>
      <c r="T70" s="160" t="s">
        <v>635</v>
      </c>
      <c r="U70" s="170" t="s">
        <v>636</v>
      </c>
      <c r="V70" s="244" t="s">
        <v>1296</v>
      </c>
      <c r="W70" s="312" t="s">
        <v>471</v>
      </c>
      <c r="X70" s="171" t="s">
        <v>479</v>
      </c>
      <c r="Y70" s="7"/>
      <c r="Z70" s="305" t="s">
        <v>1733</v>
      </c>
    </row>
    <row r="71" spans="1:26" ht="15" customHeight="1" x14ac:dyDescent="0.2">
      <c r="A71" s="203" t="str">
        <f t="shared" si="1"/>
        <v>貨2ガCBF</v>
      </c>
      <c r="B71" s="203" t="s">
        <v>493</v>
      </c>
      <c r="C71" s="203" t="s">
        <v>477</v>
      </c>
      <c r="D71" s="203" t="s">
        <v>471</v>
      </c>
      <c r="E71" s="203" t="s">
        <v>480</v>
      </c>
      <c r="F71" s="203"/>
      <c r="G71" s="203"/>
      <c r="H71" s="203"/>
      <c r="I71" s="1" t="s">
        <v>832</v>
      </c>
      <c r="J71" s="203" t="s">
        <v>840</v>
      </c>
      <c r="K71" s="349"/>
      <c r="L71" s="349"/>
      <c r="M71" s="349"/>
      <c r="N71" s="203"/>
      <c r="O71" s="203"/>
      <c r="P71" s="203"/>
      <c r="Q71" s="203"/>
      <c r="R71" s="203"/>
      <c r="S71" s="203"/>
      <c r="T71" s="160" t="s">
        <v>635</v>
      </c>
      <c r="U71" s="170" t="s">
        <v>636</v>
      </c>
      <c r="V71" s="244" t="s">
        <v>1296</v>
      </c>
      <c r="W71" s="312" t="s">
        <v>471</v>
      </c>
      <c r="X71" s="171" t="s">
        <v>480</v>
      </c>
      <c r="Y71" s="7" t="s">
        <v>1610</v>
      </c>
      <c r="Z71" s="304" t="s">
        <v>1735</v>
      </c>
    </row>
    <row r="72" spans="1:26" ht="15" customHeight="1" x14ac:dyDescent="0.2">
      <c r="A72" s="203" t="str">
        <f t="shared" si="1"/>
        <v>貨2ガCLF</v>
      </c>
      <c r="B72" s="203" t="s">
        <v>493</v>
      </c>
      <c r="C72" s="203" t="s">
        <v>477</v>
      </c>
      <c r="D72" s="203" t="s">
        <v>471</v>
      </c>
      <c r="E72" t="s">
        <v>1416</v>
      </c>
      <c r="F72" s="203"/>
      <c r="G72" s="203"/>
      <c r="H72" s="203"/>
      <c r="I72" s="1" t="s">
        <v>844</v>
      </c>
      <c r="K72" s="203"/>
      <c r="L72" s="203"/>
      <c r="M72" s="203"/>
      <c r="N72" s="203"/>
      <c r="O72" s="203"/>
      <c r="P72" s="203"/>
      <c r="Q72" s="203"/>
      <c r="R72" s="203"/>
      <c r="S72" s="203"/>
      <c r="T72" s="160" t="s">
        <v>635</v>
      </c>
      <c r="U72" s="170" t="s">
        <v>636</v>
      </c>
      <c r="V72" s="244" t="s">
        <v>1296</v>
      </c>
      <c r="W72" s="312" t="s">
        <v>471</v>
      </c>
      <c r="X72" s="171" t="s">
        <v>872</v>
      </c>
      <c r="Y72" s="7"/>
      <c r="Z72" s="305" t="s">
        <v>1734</v>
      </c>
    </row>
    <row r="73" spans="1:26" ht="15" customHeight="1" x14ac:dyDescent="0.2">
      <c r="A73" s="203" t="str">
        <f t="shared" si="1"/>
        <v>貨2ガDAF</v>
      </c>
      <c r="B73" s="203" t="s">
        <v>493</v>
      </c>
      <c r="C73" s="203" t="s">
        <v>477</v>
      </c>
      <c r="D73" s="203" t="s">
        <v>471</v>
      </c>
      <c r="E73" s="347" t="s">
        <v>481</v>
      </c>
      <c r="F73" s="347"/>
      <c r="G73" s="203"/>
      <c r="H73" s="203"/>
      <c r="I73" s="348" t="s">
        <v>835</v>
      </c>
      <c r="J73" s="347" t="s">
        <v>597</v>
      </c>
      <c r="K73" s="203"/>
      <c r="L73" s="203"/>
      <c r="M73" s="203"/>
      <c r="N73" s="203"/>
      <c r="O73" s="203"/>
      <c r="P73" s="203"/>
      <c r="Q73" s="203"/>
      <c r="R73" s="203"/>
      <c r="S73" s="203"/>
      <c r="T73" s="160" t="s">
        <v>635</v>
      </c>
      <c r="U73" s="170" t="s">
        <v>636</v>
      </c>
      <c r="V73" s="244" t="s">
        <v>1296</v>
      </c>
      <c r="W73" s="312" t="s">
        <v>471</v>
      </c>
      <c r="X73" s="171" t="s">
        <v>481</v>
      </c>
      <c r="Y73" s="7"/>
      <c r="Z73" s="305" t="s">
        <v>1733</v>
      </c>
    </row>
    <row r="74" spans="1:26" ht="15" customHeight="1" x14ac:dyDescent="0.2">
      <c r="A74" s="203" t="str">
        <f t="shared" si="1"/>
        <v>貨2ガDBF</v>
      </c>
      <c r="B74" s="203" t="s">
        <v>493</v>
      </c>
      <c r="C74" s="203" t="s">
        <v>477</v>
      </c>
      <c r="D74" s="203" t="s">
        <v>471</v>
      </c>
      <c r="E74" s="347" t="s">
        <v>482</v>
      </c>
      <c r="F74" s="347"/>
      <c r="G74" s="203"/>
      <c r="H74" s="203"/>
      <c r="I74" s="348" t="s">
        <v>833</v>
      </c>
      <c r="J74" s="347" t="s">
        <v>841</v>
      </c>
      <c r="K74" s="203"/>
      <c r="L74" s="203"/>
      <c r="M74" s="203"/>
      <c r="N74" s="203"/>
      <c r="O74" s="203"/>
      <c r="P74" s="203"/>
      <c r="Q74" s="203"/>
      <c r="R74" s="203"/>
      <c r="S74" s="203"/>
      <c r="T74" s="160" t="s">
        <v>635</v>
      </c>
      <c r="U74" s="170" t="s">
        <v>636</v>
      </c>
      <c r="V74" s="244" t="s">
        <v>1296</v>
      </c>
      <c r="W74" s="312" t="s">
        <v>471</v>
      </c>
      <c r="X74" s="171" t="s">
        <v>482</v>
      </c>
      <c r="Y74" s="7" t="s">
        <v>1609</v>
      </c>
      <c r="Z74" s="305" t="s">
        <v>1737</v>
      </c>
    </row>
    <row r="75" spans="1:26" ht="15" customHeight="1" x14ac:dyDescent="0.2">
      <c r="A75" s="203" t="str">
        <f t="shared" si="1"/>
        <v>貨2ガDLF</v>
      </c>
      <c r="B75" s="203" t="s">
        <v>493</v>
      </c>
      <c r="C75" s="203" t="s">
        <v>477</v>
      </c>
      <c r="D75" s="203" t="s">
        <v>471</v>
      </c>
      <c r="E75" s="350" t="s">
        <v>1417</v>
      </c>
      <c r="F75" s="347"/>
      <c r="G75" s="203"/>
      <c r="H75" s="203"/>
      <c r="I75" s="348" t="s">
        <v>844</v>
      </c>
      <c r="J75" s="347"/>
      <c r="K75" s="203"/>
      <c r="L75" s="203"/>
      <c r="M75" s="203"/>
      <c r="N75" s="203"/>
      <c r="O75" s="203"/>
      <c r="P75" s="203"/>
      <c r="Q75" s="203"/>
      <c r="R75" s="203"/>
      <c r="S75" s="203"/>
      <c r="T75" s="160" t="s">
        <v>635</v>
      </c>
      <c r="U75" s="170" t="s">
        <v>636</v>
      </c>
      <c r="V75" s="244" t="s">
        <v>1296</v>
      </c>
      <c r="W75" s="312" t="s">
        <v>471</v>
      </c>
      <c r="X75" s="171" t="s">
        <v>873</v>
      </c>
      <c r="Y75" s="7"/>
      <c r="Z75" s="305" t="s">
        <v>1734</v>
      </c>
    </row>
    <row r="76" spans="1:26" ht="15" customHeight="1" x14ac:dyDescent="0.2">
      <c r="A76" s="203" t="str">
        <f t="shared" si="1"/>
        <v>貨2ガLBF</v>
      </c>
      <c r="B76" s="349" t="s">
        <v>493</v>
      </c>
      <c r="C76" s="349" t="s">
        <v>477</v>
      </c>
      <c r="D76" s="351" t="s">
        <v>403</v>
      </c>
      <c r="E76" s="351" t="s">
        <v>874</v>
      </c>
      <c r="F76" s="349"/>
      <c r="G76" s="203"/>
      <c r="H76" s="203"/>
      <c r="I76" s="162" t="s">
        <v>831</v>
      </c>
      <c r="J76" s="351"/>
      <c r="K76" s="203"/>
      <c r="L76" s="203"/>
      <c r="M76" s="203"/>
      <c r="N76" s="203"/>
      <c r="O76" s="203"/>
      <c r="P76" s="203"/>
      <c r="Q76" s="203"/>
      <c r="R76" s="203"/>
      <c r="S76" s="203"/>
      <c r="T76" s="160" t="s">
        <v>635</v>
      </c>
      <c r="U76" s="170" t="s">
        <v>636</v>
      </c>
      <c r="V76" s="244" t="s">
        <v>1296</v>
      </c>
      <c r="W76" s="312" t="s">
        <v>403</v>
      </c>
      <c r="X76" s="171" t="s">
        <v>874</v>
      </c>
      <c r="Y76" s="7"/>
      <c r="Z76" s="304" t="s">
        <v>1732</v>
      </c>
    </row>
    <row r="77" spans="1:26" ht="15" customHeight="1" x14ac:dyDescent="0.2">
      <c r="A77" s="203" t="str">
        <f t="shared" si="1"/>
        <v>貨2ガLAF</v>
      </c>
      <c r="B77" s="349" t="s">
        <v>493</v>
      </c>
      <c r="C77" s="349" t="s">
        <v>477</v>
      </c>
      <c r="D77" s="351" t="s">
        <v>403</v>
      </c>
      <c r="E77" s="351" t="s">
        <v>875</v>
      </c>
      <c r="F77" s="349"/>
      <c r="G77" s="203"/>
      <c r="H77" s="203"/>
      <c r="I77" s="162" t="s">
        <v>835</v>
      </c>
      <c r="J77" s="351" t="s">
        <v>838</v>
      </c>
      <c r="K77" s="203"/>
      <c r="L77" s="203"/>
      <c r="M77" s="203"/>
      <c r="N77" s="203"/>
      <c r="O77" s="203"/>
      <c r="P77" s="203"/>
      <c r="Q77" s="203"/>
      <c r="R77" s="203"/>
      <c r="S77" s="203"/>
      <c r="T77" s="160" t="s">
        <v>635</v>
      </c>
      <c r="U77" s="170" t="s">
        <v>636</v>
      </c>
      <c r="V77" s="244" t="s">
        <v>1296</v>
      </c>
      <c r="W77" s="312" t="s">
        <v>403</v>
      </c>
      <c r="X77" s="171" t="s">
        <v>875</v>
      </c>
      <c r="Y77" s="7"/>
      <c r="Z77" s="305" t="s">
        <v>1733</v>
      </c>
    </row>
    <row r="78" spans="1:26" ht="15" customHeight="1" x14ac:dyDescent="0.2">
      <c r="A78" s="203" t="str">
        <f t="shared" si="1"/>
        <v>貨2ガLLF</v>
      </c>
      <c r="B78" s="349" t="s">
        <v>493</v>
      </c>
      <c r="C78" s="349" t="s">
        <v>477</v>
      </c>
      <c r="D78" s="351" t="s">
        <v>403</v>
      </c>
      <c r="E78" s="351" t="s">
        <v>1418</v>
      </c>
      <c r="F78" s="349"/>
      <c r="G78" s="203"/>
      <c r="H78" s="203"/>
      <c r="I78" s="162" t="s">
        <v>1393</v>
      </c>
      <c r="J78" s="351"/>
      <c r="K78"/>
      <c r="L78" s="203"/>
      <c r="M78" s="203"/>
      <c r="N78" s="203"/>
      <c r="O78" s="203"/>
      <c r="P78" s="203"/>
      <c r="Q78" s="203"/>
      <c r="R78" s="203"/>
      <c r="S78" s="203"/>
      <c r="T78" s="160" t="s">
        <v>635</v>
      </c>
      <c r="U78" s="170" t="s">
        <v>636</v>
      </c>
      <c r="V78" s="244" t="s">
        <v>1296</v>
      </c>
      <c r="W78" s="312" t="s">
        <v>403</v>
      </c>
      <c r="X78" s="171" t="s">
        <v>876</v>
      </c>
      <c r="Y78" s="7"/>
      <c r="Z78" s="305" t="s">
        <v>1734</v>
      </c>
    </row>
    <row r="79" spans="1:26" ht="15" customHeight="1" x14ac:dyDescent="0.2">
      <c r="A79" s="203" t="str">
        <f t="shared" si="1"/>
        <v>貨2ガMBF</v>
      </c>
      <c r="B79" s="349" t="s">
        <v>493</v>
      </c>
      <c r="C79" s="349" t="s">
        <v>477</v>
      </c>
      <c r="D79" s="351" t="s">
        <v>403</v>
      </c>
      <c r="E79" s="351" t="s">
        <v>877</v>
      </c>
      <c r="F79" s="349"/>
      <c r="G79" s="203"/>
      <c r="H79" s="203"/>
      <c r="I79" s="162" t="s">
        <v>832</v>
      </c>
      <c r="J79" s="351" t="s">
        <v>741</v>
      </c>
      <c r="K79" s="203"/>
      <c r="L79" s="203"/>
      <c r="M79" s="203"/>
      <c r="N79" s="203"/>
      <c r="O79" s="203"/>
      <c r="P79" s="203"/>
      <c r="Q79" s="203"/>
      <c r="R79" s="203"/>
      <c r="S79" s="203"/>
      <c r="T79" s="160" t="s">
        <v>635</v>
      </c>
      <c r="U79" s="170" t="s">
        <v>636</v>
      </c>
      <c r="V79" s="244" t="s">
        <v>1296</v>
      </c>
      <c r="W79" s="312" t="s">
        <v>403</v>
      </c>
      <c r="X79" s="171" t="s">
        <v>877</v>
      </c>
      <c r="Y79" s="7" t="s">
        <v>1610</v>
      </c>
      <c r="Z79" s="304" t="s">
        <v>1735</v>
      </c>
    </row>
    <row r="80" spans="1:26" ht="15" customHeight="1" x14ac:dyDescent="0.2">
      <c r="A80" s="203" t="str">
        <f t="shared" si="1"/>
        <v>貨2ガMAF</v>
      </c>
      <c r="B80" s="349" t="s">
        <v>493</v>
      </c>
      <c r="C80" s="349" t="s">
        <v>477</v>
      </c>
      <c r="D80" s="351" t="s">
        <v>403</v>
      </c>
      <c r="E80" s="351" t="s">
        <v>878</v>
      </c>
      <c r="F80" s="349"/>
      <c r="G80" s="203"/>
      <c r="H80" s="203"/>
      <c r="I80" s="162" t="s">
        <v>835</v>
      </c>
      <c r="J80" s="351" t="s">
        <v>406</v>
      </c>
      <c r="K80" s="203"/>
      <c r="L80" s="203"/>
      <c r="M80" s="203"/>
      <c r="N80" s="203"/>
      <c r="O80" s="203"/>
      <c r="P80" s="203"/>
      <c r="Q80" s="203"/>
      <c r="R80" s="203"/>
      <c r="S80" s="203"/>
      <c r="T80" s="160" t="s">
        <v>635</v>
      </c>
      <c r="U80" s="170" t="s">
        <v>636</v>
      </c>
      <c r="V80" s="244" t="s">
        <v>1296</v>
      </c>
      <c r="W80" s="312" t="s">
        <v>403</v>
      </c>
      <c r="X80" s="171" t="s">
        <v>878</v>
      </c>
      <c r="Y80" s="7"/>
      <c r="Z80" s="305" t="s">
        <v>1733</v>
      </c>
    </row>
    <row r="81" spans="1:26" ht="15" customHeight="1" x14ac:dyDescent="0.2">
      <c r="A81" s="203" t="str">
        <f t="shared" si="1"/>
        <v>貨2ガMLF</v>
      </c>
      <c r="B81" s="349" t="s">
        <v>493</v>
      </c>
      <c r="C81" s="349" t="s">
        <v>477</v>
      </c>
      <c r="D81" s="351" t="s">
        <v>403</v>
      </c>
      <c r="E81" s="351" t="s">
        <v>1419</v>
      </c>
      <c r="F81" s="349"/>
      <c r="G81" s="203"/>
      <c r="H81" s="203"/>
      <c r="I81" s="162" t="s">
        <v>1393</v>
      </c>
      <c r="J81" s="351"/>
      <c r="K81" s="203"/>
      <c r="L81" s="203"/>
      <c r="M81" s="203"/>
      <c r="N81" s="203"/>
      <c r="O81" s="203"/>
      <c r="P81" s="203"/>
      <c r="Q81" s="203"/>
      <c r="R81" s="203"/>
      <c r="S81" s="203"/>
      <c r="T81" s="160" t="s">
        <v>635</v>
      </c>
      <c r="U81" s="170" t="s">
        <v>636</v>
      </c>
      <c r="V81" s="244" t="s">
        <v>1296</v>
      </c>
      <c r="W81" s="312" t="s">
        <v>403</v>
      </c>
      <c r="X81" s="171" t="s">
        <v>879</v>
      </c>
      <c r="Y81" s="7"/>
      <c r="Z81" s="305" t="s">
        <v>1734</v>
      </c>
    </row>
    <row r="82" spans="1:26" ht="15" customHeight="1" x14ac:dyDescent="0.2">
      <c r="A82" s="203" t="str">
        <f t="shared" si="1"/>
        <v>貨2ガRBF</v>
      </c>
      <c r="B82" s="349" t="s">
        <v>493</v>
      </c>
      <c r="C82" s="349" t="s">
        <v>477</v>
      </c>
      <c r="D82" s="351" t="s">
        <v>403</v>
      </c>
      <c r="E82" s="203" t="s">
        <v>880</v>
      </c>
      <c r="F82" s="203"/>
      <c r="G82" s="203"/>
      <c r="H82" s="203"/>
      <c r="I82" s="1" t="s">
        <v>833</v>
      </c>
      <c r="J82" s="203" t="s">
        <v>742</v>
      </c>
      <c r="K82" s="203"/>
      <c r="L82" s="203"/>
      <c r="M82" s="203"/>
      <c r="N82" s="203"/>
      <c r="O82" s="203"/>
      <c r="P82" s="203"/>
      <c r="Q82" s="203"/>
      <c r="R82" s="203"/>
      <c r="S82" s="203"/>
      <c r="T82" s="160" t="s">
        <v>635</v>
      </c>
      <c r="U82" s="170" t="s">
        <v>636</v>
      </c>
      <c r="V82" s="244" t="s">
        <v>1296</v>
      </c>
      <c r="W82" s="312" t="s">
        <v>403</v>
      </c>
      <c r="X82" s="171" t="s">
        <v>880</v>
      </c>
      <c r="Y82" s="7" t="s">
        <v>1609</v>
      </c>
      <c r="Z82" s="305" t="s">
        <v>1737</v>
      </c>
    </row>
    <row r="83" spans="1:26" ht="15" customHeight="1" x14ac:dyDescent="0.2">
      <c r="A83" s="203" t="str">
        <f t="shared" si="1"/>
        <v>貨2ガRAF</v>
      </c>
      <c r="B83" s="349" t="s">
        <v>493</v>
      </c>
      <c r="C83" s="349" t="s">
        <v>477</v>
      </c>
      <c r="D83" s="351" t="s">
        <v>403</v>
      </c>
      <c r="E83" s="203" t="s">
        <v>881</v>
      </c>
      <c r="F83" s="203"/>
      <c r="G83" s="203"/>
      <c r="H83" s="203"/>
      <c r="I83" s="1" t="s">
        <v>835</v>
      </c>
      <c r="J83" s="203" t="s">
        <v>407</v>
      </c>
      <c r="K83" s="203"/>
      <c r="L83" s="203"/>
      <c r="M83" s="203"/>
      <c r="N83" s="203"/>
      <c r="O83" s="203"/>
      <c r="P83" s="203"/>
      <c r="Q83" s="203"/>
      <c r="R83" s="203"/>
      <c r="S83" s="203"/>
      <c r="T83" s="160" t="s">
        <v>635</v>
      </c>
      <c r="U83" s="170" t="s">
        <v>636</v>
      </c>
      <c r="V83" s="244" t="s">
        <v>1296</v>
      </c>
      <c r="W83" s="312" t="s">
        <v>403</v>
      </c>
      <c r="X83" s="171" t="s">
        <v>881</v>
      </c>
      <c r="Y83" s="7"/>
      <c r="Z83" s="305" t="s">
        <v>1733</v>
      </c>
    </row>
    <row r="84" spans="1:26" ht="15" customHeight="1" x14ac:dyDescent="0.2">
      <c r="A84" s="203" t="str">
        <f t="shared" si="1"/>
        <v>貨2ガRLF</v>
      </c>
      <c r="B84" s="349" t="s">
        <v>493</v>
      </c>
      <c r="C84" s="349" t="s">
        <v>477</v>
      </c>
      <c r="D84" s="351" t="s">
        <v>403</v>
      </c>
      <c r="E84" s="351" t="s">
        <v>1420</v>
      </c>
      <c r="F84" s="203"/>
      <c r="G84" s="203"/>
      <c r="H84" s="203"/>
      <c r="I84" s="1" t="s">
        <v>1393</v>
      </c>
      <c r="K84" s="203"/>
      <c r="L84" s="203"/>
      <c r="M84" s="203"/>
      <c r="N84" s="203"/>
      <c r="O84" s="203"/>
      <c r="P84" s="203"/>
      <c r="Q84" s="203"/>
      <c r="R84" s="203"/>
      <c r="S84" s="203"/>
      <c r="T84" s="160" t="s">
        <v>635</v>
      </c>
      <c r="U84" s="170" t="s">
        <v>636</v>
      </c>
      <c r="V84" s="244" t="s">
        <v>1296</v>
      </c>
      <c r="W84" s="312" t="s">
        <v>403</v>
      </c>
      <c r="X84" s="171" t="s">
        <v>882</v>
      </c>
      <c r="Y84" s="7"/>
      <c r="Z84" s="305" t="s">
        <v>1734</v>
      </c>
    </row>
    <row r="85" spans="1:26" ht="15" customHeight="1" x14ac:dyDescent="0.2">
      <c r="A85" s="203" t="str">
        <f t="shared" si="1"/>
        <v>貨2ガQBF</v>
      </c>
      <c r="B85" s="349" t="s">
        <v>493</v>
      </c>
      <c r="C85" s="349" t="s">
        <v>477</v>
      </c>
      <c r="D85" s="351" t="s">
        <v>403</v>
      </c>
      <c r="E85" s="203" t="s">
        <v>639</v>
      </c>
      <c r="F85" s="203"/>
      <c r="G85" s="203"/>
      <c r="H85" s="203"/>
      <c r="I85" s="1" t="s">
        <v>831</v>
      </c>
      <c r="J85" s="203" t="s">
        <v>839</v>
      </c>
      <c r="K85" s="203"/>
      <c r="L85" s="203"/>
      <c r="M85" s="203"/>
      <c r="N85" s="203"/>
      <c r="O85" s="203"/>
      <c r="P85" s="203"/>
      <c r="Q85" s="203"/>
      <c r="R85" s="203"/>
      <c r="S85" s="203"/>
      <c r="T85" s="160" t="s">
        <v>635</v>
      </c>
      <c r="U85" s="170" t="s">
        <v>636</v>
      </c>
      <c r="V85" s="244" t="s">
        <v>1296</v>
      </c>
      <c r="W85" s="312" t="s">
        <v>403</v>
      </c>
      <c r="X85" s="171" t="s">
        <v>639</v>
      </c>
      <c r="Y85" s="7"/>
      <c r="Z85" s="305" t="s">
        <v>1697</v>
      </c>
    </row>
    <row r="86" spans="1:26" ht="15" customHeight="1" x14ac:dyDescent="0.2">
      <c r="A86" s="203" t="str">
        <f t="shared" si="1"/>
        <v>貨2ガQAF</v>
      </c>
      <c r="B86" s="349" t="s">
        <v>493</v>
      </c>
      <c r="C86" s="349" t="s">
        <v>477</v>
      </c>
      <c r="D86" s="351" t="s">
        <v>403</v>
      </c>
      <c r="E86" s="203" t="s">
        <v>640</v>
      </c>
      <c r="F86" s="203"/>
      <c r="G86" s="203"/>
      <c r="H86" s="203"/>
      <c r="I86" s="1" t="s">
        <v>835</v>
      </c>
      <c r="J86" s="203" t="s">
        <v>595</v>
      </c>
      <c r="K86" s="203"/>
      <c r="L86" s="203"/>
      <c r="M86" s="203"/>
      <c r="N86" s="203"/>
      <c r="O86" s="203"/>
      <c r="P86" s="203"/>
      <c r="Q86" s="203"/>
      <c r="R86" s="203"/>
      <c r="S86" s="203"/>
      <c r="T86" s="160" t="s">
        <v>635</v>
      </c>
      <c r="U86" s="170" t="s">
        <v>636</v>
      </c>
      <c r="V86" s="244" t="s">
        <v>1296</v>
      </c>
      <c r="W86" s="312" t="s">
        <v>403</v>
      </c>
      <c r="X86" s="171" t="s">
        <v>640</v>
      </c>
      <c r="Y86" s="7"/>
      <c r="Z86" s="305" t="s">
        <v>1733</v>
      </c>
    </row>
    <row r="87" spans="1:26" ht="15" customHeight="1" x14ac:dyDescent="0.2">
      <c r="A87" s="203" t="str">
        <f t="shared" si="1"/>
        <v>貨2ガQLF</v>
      </c>
      <c r="B87" s="349" t="s">
        <v>493</v>
      </c>
      <c r="C87" s="349" t="s">
        <v>477</v>
      </c>
      <c r="D87" s="351" t="s">
        <v>403</v>
      </c>
      <c r="E87" s="351" t="s">
        <v>1421</v>
      </c>
      <c r="F87" s="203"/>
      <c r="G87" s="203"/>
      <c r="H87" s="203"/>
      <c r="I87" s="1" t="s">
        <v>1393</v>
      </c>
      <c r="K87" s="203"/>
      <c r="L87" s="203"/>
      <c r="M87" s="203"/>
      <c r="N87" s="203"/>
      <c r="O87" s="203"/>
      <c r="P87" s="203"/>
      <c r="Q87" s="203"/>
      <c r="R87" s="203"/>
      <c r="S87" s="203"/>
      <c r="T87" s="160" t="s">
        <v>635</v>
      </c>
      <c r="U87" s="170" t="s">
        <v>636</v>
      </c>
      <c r="V87" s="244" t="s">
        <v>1296</v>
      </c>
      <c r="W87" s="312" t="s">
        <v>403</v>
      </c>
      <c r="X87" s="171" t="s">
        <v>883</v>
      </c>
      <c r="Y87" s="7"/>
      <c r="Z87" s="305" t="s">
        <v>1734</v>
      </c>
    </row>
    <row r="88" spans="1:26" ht="15" customHeight="1" x14ac:dyDescent="0.2">
      <c r="A88" s="203" t="str">
        <f t="shared" si="1"/>
        <v>貨2ガ3BF</v>
      </c>
      <c r="B88" s="203" t="s">
        <v>493</v>
      </c>
      <c r="C88" s="203" t="s">
        <v>477</v>
      </c>
      <c r="D88" t="s">
        <v>1400</v>
      </c>
      <c r="E88" t="s">
        <v>1422</v>
      </c>
      <c r="F88"/>
      <c r="G88" s="203"/>
      <c r="H88" s="203"/>
      <c r="I88" s="1" t="s">
        <v>831</v>
      </c>
      <c r="K88" s="203"/>
      <c r="L88" s="203"/>
      <c r="M88" s="203"/>
      <c r="N88" s="203"/>
      <c r="O88" s="203"/>
      <c r="P88" s="203"/>
      <c r="Q88" s="203"/>
      <c r="R88" s="203"/>
      <c r="S88" s="203"/>
      <c r="T88" s="160" t="s">
        <v>635</v>
      </c>
      <c r="U88" s="170" t="s">
        <v>636</v>
      </c>
      <c r="V88" s="244" t="s">
        <v>1296</v>
      </c>
      <c r="W88" s="312" t="s">
        <v>855</v>
      </c>
      <c r="X88" s="171" t="s">
        <v>884</v>
      </c>
      <c r="Y88" s="7"/>
      <c r="Z88" s="304" t="s">
        <v>1732</v>
      </c>
    </row>
    <row r="89" spans="1:26" ht="15" customHeight="1" x14ac:dyDescent="0.2">
      <c r="A89" s="203" t="str">
        <f t="shared" si="1"/>
        <v>貨2ガ3AF</v>
      </c>
      <c r="B89" s="203" t="s">
        <v>493</v>
      </c>
      <c r="C89" s="203" t="s">
        <v>477</v>
      </c>
      <c r="D89" t="s">
        <v>1400</v>
      </c>
      <c r="E89" t="s">
        <v>1423</v>
      </c>
      <c r="F89"/>
      <c r="G89" s="203"/>
      <c r="H89" s="203"/>
      <c r="I89" s="1" t="s">
        <v>835</v>
      </c>
      <c r="K89" s="203"/>
      <c r="L89" s="203"/>
      <c r="M89" s="203"/>
      <c r="N89" s="203"/>
      <c r="O89" s="203"/>
      <c r="P89" s="203"/>
      <c r="Q89" s="203"/>
      <c r="R89" s="203"/>
      <c r="S89" s="203"/>
      <c r="T89" s="160" t="s">
        <v>635</v>
      </c>
      <c r="U89" s="170" t="s">
        <v>636</v>
      </c>
      <c r="V89" s="244" t="s">
        <v>1296</v>
      </c>
      <c r="W89" s="312" t="s">
        <v>855</v>
      </c>
      <c r="X89" s="171" t="s">
        <v>885</v>
      </c>
      <c r="Y89" s="7"/>
      <c r="Z89" s="305" t="s">
        <v>1733</v>
      </c>
    </row>
    <row r="90" spans="1:26" ht="15" customHeight="1" x14ac:dyDescent="0.2">
      <c r="A90" s="203" t="str">
        <f t="shared" si="1"/>
        <v>貨2ガ3LF</v>
      </c>
      <c r="B90" s="203" t="s">
        <v>493</v>
      </c>
      <c r="C90" s="203" t="s">
        <v>477</v>
      </c>
      <c r="D90" t="s">
        <v>1404</v>
      </c>
      <c r="E90" t="s">
        <v>1424</v>
      </c>
      <c r="F90"/>
      <c r="G90" s="203"/>
      <c r="H90" s="203"/>
      <c r="I90" s="1" t="s">
        <v>844</v>
      </c>
      <c r="K90" s="203"/>
      <c r="L90" s="203"/>
      <c r="M90" s="203"/>
      <c r="N90" s="203"/>
      <c r="O90" s="203"/>
      <c r="P90" s="203"/>
      <c r="Q90" s="203"/>
      <c r="R90" s="203"/>
      <c r="S90" s="203"/>
      <c r="T90" s="160" t="s">
        <v>635</v>
      </c>
      <c r="U90" s="170" t="s">
        <v>636</v>
      </c>
      <c r="V90" s="244" t="s">
        <v>1296</v>
      </c>
      <c r="W90" s="312" t="s">
        <v>855</v>
      </c>
      <c r="X90" s="171" t="s">
        <v>886</v>
      </c>
      <c r="Y90" s="7"/>
      <c r="Z90" s="305" t="s">
        <v>1734</v>
      </c>
    </row>
    <row r="91" spans="1:26" ht="15" customHeight="1" x14ac:dyDescent="0.2">
      <c r="A91" s="203" t="str">
        <f t="shared" si="1"/>
        <v>貨2ガ4BF</v>
      </c>
      <c r="B91" s="203" t="s">
        <v>493</v>
      </c>
      <c r="C91" s="203" t="s">
        <v>477</v>
      </c>
      <c r="D91" t="s">
        <v>1404</v>
      </c>
      <c r="E91" t="s">
        <v>1425</v>
      </c>
      <c r="F91"/>
      <c r="G91" s="203"/>
      <c r="H91" s="203"/>
      <c r="I91" s="1" t="s">
        <v>832</v>
      </c>
      <c r="K91" s="203"/>
      <c r="L91" s="203"/>
      <c r="M91" s="203"/>
      <c r="N91" s="203"/>
      <c r="O91" s="203"/>
      <c r="P91" s="203"/>
      <c r="Q91" s="203"/>
      <c r="R91" s="203"/>
      <c r="S91" s="203"/>
      <c r="T91" s="160" t="s">
        <v>635</v>
      </c>
      <c r="U91" s="170" t="s">
        <v>636</v>
      </c>
      <c r="V91" s="244" t="s">
        <v>1296</v>
      </c>
      <c r="W91" s="312" t="s">
        <v>855</v>
      </c>
      <c r="X91" s="171" t="s">
        <v>887</v>
      </c>
      <c r="Y91" s="7" t="s">
        <v>1610</v>
      </c>
      <c r="Z91" s="305" t="s">
        <v>1735</v>
      </c>
    </row>
    <row r="92" spans="1:26" ht="15" customHeight="1" x14ac:dyDescent="0.2">
      <c r="A92" s="203" t="str">
        <f t="shared" si="1"/>
        <v>貨2ガ4AF</v>
      </c>
      <c r="B92" s="203" t="s">
        <v>493</v>
      </c>
      <c r="C92" s="203" t="s">
        <v>477</v>
      </c>
      <c r="D92" t="s">
        <v>1404</v>
      </c>
      <c r="E92" t="s">
        <v>1426</v>
      </c>
      <c r="F92"/>
      <c r="G92" s="203"/>
      <c r="H92" s="203"/>
      <c r="I92" s="1" t="s">
        <v>835</v>
      </c>
      <c r="K92" s="203"/>
      <c r="L92" s="203"/>
      <c r="M92" s="203"/>
      <c r="N92" s="203"/>
      <c r="O92" s="203"/>
      <c r="P92" s="203"/>
      <c r="Q92" s="203"/>
      <c r="R92" s="203"/>
      <c r="S92" s="203"/>
      <c r="T92" s="160" t="s">
        <v>635</v>
      </c>
      <c r="U92" s="170" t="s">
        <v>636</v>
      </c>
      <c r="V92" s="244" t="s">
        <v>1296</v>
      </c>
      <c r="W92" s="312" t="s">
        <v>855</v>
      </c>
      <c r="X92" s="171" t="s">
        <v>888</v>
      </c>
      <c r="Y92" s="7"/>
      <c r="Z92" s="305" t="s">
        <v>1733</v>
      </c>
    </row>
    <row r="93" spans="1:26" ht="15" customHeight="1" x14ac:dyDescent="0.2">
      <c r="A93" s="203" t="str">
        <f t="shared" si="1"/>
        <v>貨2ガ4LF</v>
      </c>
      <c r="B93" s="203" t="s">
        <v>493</v>
      </c>
      <c r="C93" s="203" t="s">
        <v>477</v>
      </c>
      <c r="D93" t="s">
        <v>1404</v>
      </c>
      <c r="E93" t="s">
        <v>1427</v>
      </c>
      <c r="F93"/>
      <c r="G93" s="203"/>
      <c r="H93" s="203"/>
      <c r="I93" s="1" t="s">
        <v>844</v>
      </c>
      <c r="K93" s="203"/>
      <c r="L93" s="203"/>
      <c r="M93" s="203"/>
      <c r="N93" s="203"/>
      <c r="O93" s="203"/>
      <c r="P93" s="203"/>
      <c r="Q93" s="203"/>
      <c r="R93" s="203"/>
      <c r="S93" s="203"/>
      <c r="T93" s="160" t="s">
        <v>635</v>
      </c>
      <c r="U93" s="170" t="s">
        <v>636</v>
      </c>
      <c r="V93" s="244" t="s">
        <v>1296</v>
      </c>
      <c r="W93" s="312" t="s">
        <v>855</v>
      </c>
      <c r="X93" s="171" t="s">
        <v>889</v>
      </c>
      <c r="Y93" s="7"/>
      <c r="Z93" s="305" t="s">
        <v>1734</v>
      </c>
    </row>
    <row r="94" spans="1:26" ht="15" customHeight="1" x14ac:dyDescent="0.2">
      <c r="A94" s="203" t="str">
        <f t="shared" si="1"/>
        <v>貨2ガ5BF</v>
      </c>
      <c r="B94" s="203" t="s">
        <v>493</v>
      </c>
      <c r="C94" s="203" t="s">
        <v>477</v>
      </c>
      <c r="D94" t="s">
        <v>1404</v>
      </c>
      <c r="E94" t="s">
        <v>1428</v>
      </c>
      <c r="F94"/>
      <c r="G94" s="203"/>
      <c r="H94" s="203"/>
      <c r="I94" s="1" t="s">
        <v>833</v>
      </c>
      <c r="J94"/>
      <c r="K94" s="203"/>
      <c r="L94" s="203"/>
      <c r="M94" s="203"/>
      <c r="N94" s="203"/>
      <c r="O94" s="203"/>
      <c r="P94" s="203"/>
      <c r="Q94" s="203"/>
      <c r="R94" s="203"/>
      <c r="S94" s="203"/>
      <c r="T94" s="160" t="s">
        <v>635</v>
      </c>
      <c r="U94" s="170" t="s">
        <v>636</v>
      </c>
      <c r="V94" s="244" t="s">
        <v>1296</v>
      </c>
      <c r="W94" s="242" t="s">
        <v>855</v>
      </c>
      <c r="X94" s="171" t="s">
        <v>890</v>
      </c>
      <c r="Y94" s="7" t="s">
        <v>1609</v>
      </c>
      <c r="Z94" s="305" t="s">
        <v>1737</v>
      </c>
    </row>
    <row r="95" spans="1:26" ht="15" customHeight="1" x14ac:dyDescent="0.2">
      <c r="A95" s="203" t="str">
        <f t="shared" si="1"/>
        <v>貨2ガ5AF</v>
      </c>
      <c r="B95" s="203" t="s">
        <v>493</v>
      </c>
      <c r="C95" s="203" t="s">
        <v>477</v>
      </c>
      <c r="D95" t="s">
        <v>1404</v>
      </c>
      <c r="E95" t="s">
        <v>1429</v>
      </c>
      <c r="F95"/>
      <c r="G95" s="203"/>
      <c r="H95" s="203"/>
      <c r="I95" s="1" t="s">
        <v>835</v>
      </c>
      <c r="J95"/>
      <c r="K95" s="203"/>
      <c r="L95" s="203"/>
      <c r="M95" s="203"/>
      <c r="N95" s="203"/>
      <c r="O95" s="203"/>
      <c r="P95" s="203"/>
      <c r="Q95" s="203"/>
      <c r="R95" s="203"/>
      <c r="S95" s="203"/>
      <c r="T95" s="160" t="s">
        <v>635</v>
      </c>
      <c r="U95" s="170" t="s">
        <v>636</v>
      </c>
      <c r="V95" s="244" t="s">
        <v>1296</v>
      </c>
      <c r="W95" s="242" t="s">
        <v>855</v>
      </c>
      <c r="X95" s="171" t="s">
        <v>891</v>
      </c>
      <c r="Y95" s="7"/>
      <c r="Z95" s="305" t="s">
        <v>1733</v>
      </c>
    </row>
    <row r="96" spans="1:26" ht="15" customHeight="1" x14ac:dyDescent="0.2">
      <c r="A96" s="203" t="str">
        <f t="shared" si="1"/>
        <v>貨2ガ5LF</v>
      </c>
      <c r="B96" s="203" t="s">
        <v>493</v>
      </c>
      <c r="C96" s="203" t="s">
        <v>477</v>
      </c>
      <c r="D96" t="s">
        <v>1404</v>
      </c>
      <c r="E96" t="s">
        <v>1430</v>
      </c>
      <c r="F96"/>
      <c r="G96" s="203"/>
      <c r="H96" s="203"/>
      <c r="I96" s="1" t="s">
        <v>844</v>
      </c>
      <c r="J96"/>
      <c r="K96" s="203"/>
      <c r="L96" s="203"/>
      <c r="M96" s="203"/>
      <c r="N96" s="203"/>
      <c r="O96" s="203"/>
      <c r="P96" s="203"/>
      <c r="Q96" s="203"/>
      <c r="R96" s="203"/>
      <c r="S96" s="203"/>
      <c r="T96" s="160" t="s">
        <v>635</v>
      </c>
      <c r="U96" s="170" t="s">
        <v>636</v>
      </c>
      <c r="V96" s="244" t="s">
        <v>1296</v>
      </c>
      <c r="W96" s="312" t="s">
        <v>855</v>
      </c>
      <c r="X96" s="171" t="s">
        <v>892</v>
      </c>
      <c r="Y96" s="7"/>
      <c r="Z96" s="305" t="s">
        <v>1734</v>
      </c>
    </row>
    <row r="97" spans="1:26" ht="15" customHeight="1" x14ac:dyDescent="0.2">
      <c r="A97" s="203" t="str">
        <f t="shared" si="1"/>
        <v>貨2ガ6BF</v>
      </c>
      <c r="B97" s="203" t="s">
        <v>493</v>
      </c>
      <c r="C97" s="203" t="s">
        <v>477</v>
      </c>
      <c r="D97" t="s">
        <v>1404</v>
      </c>
      <c r="E97" t="s">
        <v>1431</v>
      </c>
      <c r="F97" s="203"/>
      <c r="G97" s="203"/>
      <c r="H97" s="203"/>
      <c r="I97" s="1" t="s">
        <v>866</v>
      </c>
      <c r="J97"/>
      <c r="K97" s="203"/>
      <c r="L97" s="203"/>
      <c r="M97" s="203"/>
      <c r="N97" s="203"/>
      <c r="O97" s="203"/>
      <c r="P97" s="203"/>
      <c r="Q97" s="203"/>
      <c r="R97" s="203"/>
      <c r="S97" s="203"/>
      <c r="T97" s="160" t="s">
        <v>635</v>
      </c>
      <c r="U97" s="170" t="s">
        <v>636</v>
      </c>
      <c r="V97" s="244" t="s">
        <v>1296</v>
      </c>
      <c r="W97" s="312" t="s">
        <v>855</v>
      </c>
      <c r="X97" s="171" t="s">
        <v>893</v>
      </c>
      <c r="Y97" s="7" t="s">
        <v>1608</v>
      </c>
      <c r="Z97" s="304" t="s">
        <v>1738</v>
      </c>
    </row>
    <row r="98" spans="1:26" ht="15" customHeight="1" x14ac:dyDescent="0.2">
      <c r="A98" s="203" t="str">
        <f t="shared" si="1"/>
        <v>貨2ガ6AF</v>
      </c>
      <c r="B98" s="203" t="s">
        <v>493</v>
      </c>
      <c r="C98" s="203" t="s">
        <v>477</v>
      </c>
      <c r="D98" t="s">
        <v>1404</v>
      </c>
      <c r="E98" t="s">
        <v>1432</v>
      </c>
      <c r="F98"/>
      <c r="G98" s="203"/>
      <c r="H98" s="203"/>
      <c r="I98" s="1" t="s">
        <v>835</v>
      </c>
      <c r="J98"/>
      <c r="K98" s="347"/>
      <c r="L98" s="347"/>
      <c r="M98" s="347"/>
      <c r="N98" s="203"/>
      <c r="O98" s="203"/>
      <c r="P98" s="203"/>
      <c r="Q98" s="203"/>
      <c r="R98" s="203"/>
      <c r="S98" s="203"/>
      <c r="T98" s="160" t="s">
        <v>635</v>
      </c>
      <c r="U98" s="170" t="s">
        <v>636</v>
      </c>
      <c r="V98" s="244" t="s">
        <v>1296</v>
      </c>
      <c r="W98" s="312" t="s">
        <v>855</v>
      </c>
      <c r="X98" s="171" t="s">
        <v>894</v>
      </c>
      <c r="Y98" s="7"/>
      <c r="Z98" s="305" t="s">
        <v>1733</v>
      </c>
    </row>
    <row r="99" spans="1:26" ht="15" customHeight="1" x14ac:dyDescent="0.2">
      <c r="A99" s="203" t="str">
        <f t="shared" si="1"/>
        <v>貨2ガ6LF</v>
      </c>
      <c r="B99" s="203" t="s">
        <v>493</v>
      </c>
      <c r="C99" s="203" t="s">
        <v>477</v>
      </c>
      <c r="D99" t="s">
        <v>1404</v>
      </c>
      <c r="E99" t="s">
        <v>1433</v>
      </c>
      <c r="F99"/>
      <c r="G99" s="203"/>
      <c r="H99" s="203"/>
      <c r="I99" s="1" t="s">
        <v>844</v>
      </c>
      <c r="J99"/>
      <c r="K99" s="347"/>
      <c r="L99" s="347"/>
      <c r="M99" s="347"/>
      <c r="N99" s="203"/>
      <c r="O99" s="203"/>
      <c r="P99" s="203"/>
      <c r="Q99" s="203"/>
      <c r="R99" s="203"/>
      <c r="S99" s="203"/>
      <c r="T99" s="160" t="s">
        <v>635</v>
      </c>
      <c r="U99" s="170" t="s">
        <v>636</v>
      </c>
      <c r="V99" s="244" t="s">
        <v>1296</v>
      </c>
      <c r="W99" s="312" t="s">
        <v>855</v>
      </c>
      <c r="X99" s="171" t="s">
        <v>895</v>
      </c>
      <c r="Y99" s="7"/>
      <c r="Z99" s="305" t="s">
        <v>1734</v>
      </c>
    </row>
    <row r="100" spans="1:26" ht="15" customHeight="1" x14ac:dyDescent="0.2">
      <c r="A100" s="203" t="str">
        <f t="shared" si="1"/>
        <v>貨3ガ-</v>
      </c>
      <c r="B100" s="203" t="s">
        <v>503</v>
      </c>
      <c r="C100" s="203" t="s">
        <v>484</v>
      </c>
      <c r="D100" s="203" t="s">
        <v>73</v>
      </c>
      <c r="E100" s="203" t="s">
        <v>72</v>
      </c>
      <c r="F100" s="203"/>
      <c r="G100" s="203"/>
      <c r="H100" s="203"/>
      <c r="I100" s="1" t="s">
        <v>831</v>
      </c>
      <c r="J100"/>
      <c r="K100" s="349"/>
      <c r="L100" s="349"/>
      <c r="M100" s="349"/>
      <c r="N100" s="203"/>
      <c r="O100" s="203"/>
      <c r="P100" s="203"/>
      <c r="Q100" s="203"/>
      <c r="R100" s="203"/>
      <c r="S100" s="203"/>
      <c r="T100" s="160" t="s">
        <v>635</v>
      </c>
      <c r="U100" s="170" t="s">
        <v>636</v>
      </c>
      <c r="V100" s="244" t="s">
        <v>1297</v>
      </c>
      <c r="W100" s="312" t="s">
        <v>73</v>
      </c>
      <c r="X100" s="171" t="s">
        <v>72</v>
      </c>
      <c r="Y100" s="7"/>
      <c r="Z100" s="304" t="s">
        <v>1732</v>
      </c>
    </row>
    <row r="101" spans="1:26" ht="15" customHeight="1" x14ac:dyDescent="0.2">
      <c r="A101" s="203" t="str">
        <f t="shared" si="1"/>
        <v>貨3ガJ</v>
      </c>
      <c r="B101" s="203" t="s">
        <v>503</v>
      </c>
      <c r="C101" s="203" t="s">
        <v>484</v>
      </c>
      <c r="D101" s="203" t="s">
        <v>76</v>
      </c>
      <c r="E101" s="203" t="s">
        <v>89</v>
      </c>
      <c r="F101" s="203"/>
      <c r="G101" s="203"/>
      <c r="H101" s="203"/>
      <c r="I101" s="1" t="s">
        <v>831</v>
      </c>
      <c r="J101"/>
      <c r="K101" s="349"/>
      <c r="L101" s="349"/>
      <c r="M101" s="349"/>
      <c r="N101" s="203"/>
      <c r="O101" s="203"/>
      <c r="P101" s="203"/>
      <c r="Q101" s="203"/>
      <c r="R101" s="203"/>
      <c r="S101" s="203"/>
      <c r="T101" s="160" t="s">
        <v>635</v>
      </c>
      <c r="U101" s="170" t="s">
        <v>636</v>
      </c>
      <c r="V101" s="244" t="s">
        <v>1297</v>
      </c>
      <c r="W101" s="312" t="s">
        <v>76</v>
      </c>
      <c r="X101" s="171" t="s">
        <v>89</v>
      </c>
      <c r="Y101" s="7"/>
      <c r="Z101" s="304" t="s">
        <v>1732</v>
      </c>
    </row>
    <row r="102" spans="1:26" ht="15" customHeight="1" x14ac:dyDescent="0.2">
      <c r="A102" s="203" t="str">
        <f t="shared" si="1"/>
        <v>貨3ガM</v>
      </c>
      <c r="B102" s="203" t="s">
        <v>503</v>
      </c>
      <c r="C102" s="203" t="s">
        <v>484</v>
      </c>
      <c r="D102" s="203" t="s">
        <v>106</v>
      </c>
      <c r="E102" s="203" t="s">
        <v>107</v>
      </c>
      <c r="F102" s="203"/>
      <c r="G102" s="203"/>
      <c r="H102" s="203"/>
      <c r="I102" s="1" t="s">
        <v>831</v>
      </c>
      <c r="K102" s="349"/>
      <c r="L102" s="349"/>
      <c r="M102" s="349"/>
      <c r="N102" s="203"/>
      <c r="O102" s="203"/>
      <c r="P102" s="203"/>
      <c r="Q102" s="203"/>
      <c r="R102" s="203"/>
      <c r="S102" s="203"/>
      <c r="T102" s="160" t="s">
        <v>635</v>
      </c>
      <c r="U102" s="170" t="s">
        <v>636</v>
      </c>
      <c r="V102" s="244" t="s">
        <v>1297</v>
      </c>
      <c r="W102" s="312" t="s">
        <v>106</v>
      </c>
      <c r="X102" s="171" t="s">
        <v>107</v>
      </c>
      <c r="Y102" s="7"/>
      <c r="Z102" s="304" t="s">
        <v>1732</v>
      </c>
    </row>
    <row r="103" spans="1:26" ht="15" customHeight="1" x14ac:dyDescent="0.2">
      <c r="A103" s="203" t="str">
        <f t="shared" si="1"/>
        <v>貨3ガT</v>
      </c>
      <c r="B103" s="203" t="s">
        <v>503</v>
      </c>
      <c r="C103" s="203" t="s">
        <v>484</v>
      </c>
      <c r="D103" s="203" t="s">
        <v>100</v>
      </c>
      <c r="E103" s="203" t="s">
        <v>101</v>
      </c>
      <c r="F103" s="203"/>
      <c r="G103" s="203"/>
      <c r="H103" s="203"/>
      <c r="I103" s="1" t="s">
        <v>831</v>
      </c>
      <c r="J103"/>
      <c r="K103" s="349"/>
      <c r="L103" s="349"/>
      <c r="M103" s="349"/>
      <c r="N103" s="203"/>
      <c r="O103" s="203"/>
      <c r="P103" s="203"/>
      <c r="Q103" s="203"/>
      <c r="R103" s="203"/>
      <c r="S103" s="203"/>
      <c r="T103" s="160" t="s">
        <v>635</v>
      </c>
      <c r="U103" s="170" t="s">
        <v>636</v>
      </c>
      <c r="V103" s="244" t="s">
        <v>1297</v>
      </c>
      <c r="W103" s="312" t="s">
        <v>100</v>
      </c>
      <c r="X103" s="171" t="s">
        <v>101</v>
      </c>
      <c r="Y103" s="7"/>
      <c r="Z103" s="304" t="s">
        <v>1732</v>
      </c>
    </row>
    <row r="104" spans="1:26" ht="15" customHeight="1" x14ac:dyDescent="0.2">
      <c r="A104" s="203" t="str">
        <f t="shared" si="1"/>
        <v>貨3ガZ</v>
      </c>
      <c r="B104" s="203" t="s">
        <v>503</v>
      </c>
      <c r="C104" s="203" t="s">
        <v>484</v>
      </c>
      <c r="D104" s="203" t="s">
        <v>486</v>
      </c>
      <c r="E104" s="203" t="s">
        <v>108</v>
      </c>
      <c r="F104" s="203"/>
      <c r="G104" s="203"/>
      <c r="H104" s="203"/>
      <c r="I104" s="1" t="s">
        <v>831</v>
      </c>
      <c r="K104" s="349"/>
      <c r="L104" s="349"/>
      <c r="M104" s="349"/>
      <c r="N104" s="203"/>
      <c r="O104" s="203"/>
      <c r="P104" s="203"/>
      <c r="Q104" s="203"/>
      <c r="R104" s="203"/>
      <c r="S104" s="203"/>
      <c r="T104" s="160" t="s">
        <v>635</v>
      </c>
      <c r="U104" s="170" t="s">
        <v>636</v>
      </c>
      <c r="V104" s="244" t="s">
        <v>1297</v>
      </c>
      <c r="W104" s="312" t="s">
        <v>486</v>
      </c>
      <c r="X104" s="171" t="s">
        <v>108</v>
      </c>
      <c r="Y104" s="7"/>
      <c r="Z104" s="304" t="s">
        <v>1732</v>
      </c>
    </row>
    <row r="105" spans="1:26" ht="15" customHeight="1" x14ac:dyDescent="0.2">
      <c r="A105" s="203" t="str">
        <f t="shared" si="1"/>
        <v>貨3ガGB</v>
      </c>
      <c r="B105" s="203" t="s">
        <v>503</v>
      </c>
      <c r="C105" s="203" t="s">
        <v>484</v>
      </c>
      <c r="D105" s="203" t="s">
        <v>487</v>
      </c>
      <c r="E105" s="203" t="s">
        <v>130</v>
      </c>
      <c r="F105" s="203"/>
      <c r="G105" s="203"/>
      <c r="H105" s="203"/>
      <c r="I105" s="1" t="s">
        <v>831</v>
      </c>
      <c r="K105" s="349"/>
      <c r="L105" s="349"/>
      <c r="M105" s="349"/>
      <c r="N105" s="203"/>
      <c r="O105" s="203"/>
      <c r="P105" s="203"/>
      <c r="Q105" s="203"/>
      <c r="R105" s="203"/>
      <c r="S105" s="203"/>
      <c r="T105" s="160" t="s">
        <v>635</v>
      </c>
      <c r="U105" s="170" t="s">
        <v>636</v>
      </c>
      <c r="V105" s="244" t="s">
        <v>1297</v>
      </c>
      <c r="W105" s="312" t="s">
        <v>487</v>
      </c>
      <c r="X105" s="171" t="s">
        <v>130</v>
      </c>
      <c r="Y105" s="7"/>
      <c r="Z105" s="304" t="s">
        <v>1732</v>
      </c>
    </row>
    <row r="106" spans="1:26" ht="15" customHeight="1" x14ac:dyDescent="0.2">
      <c r="A106" s="203" t="str">
        <f t="shared" si="1"/>
        <v>貨3ガGE</v>
      </c>
      <c r="B106" s="203" t="s">
        <v>503</v>
      </c>
      <c r="C106" s="203" t="s">
        <v>484</v>
      </c>
      <c r="D106" s="203" t="s">
        <v>487</v>
      </c>
      <c r="E106" s="203" t="s">
        <v>132</v>
      </c>
      <c r="F106" s="203"/>
      <c r="G106" s="203"/>
      <c r="H106" s="203"/>
      <c r="I106" s="1" t="s">
        <v>831</v>
      </c>
      <c r="K106" s="203"/>
      <c r="L106" s="203"/>
      <c r="M106" s="203"/>
      <c r="N106" s="203"/>
      <c r="O106" s="203"/>
      <c r="P106" s="203"/>
      <c r="Q106" s="203"/>
      <c r="R106" s="203"/>
      <c r="S106" s="203"/>
      <c r="T106" s="160" t="s">
        <v>635</v>
      </c>
      <c r="U106" s="170" t="s">
        <v>636</v>
      </c>
      <c r="V106" s="244" t="s">
        <v>1297</v>
      </c>
      <c r="W106" s="312" t="s">
        <v>487</v>
      </c>
      <c r="X106" s="171" t="s">
        <v>132</v>
      </c>
      <c r="Y106" s="7"/>
      <c r="Z106" s="304" t="s">
        <v>1732</v>
      </c>
    </row>
    <row r="107" spans="1:26" ht="15" customHeight="1" x14ac:dyDescent="0.2">
      <c r="A107" s="203" t="str">
        <f t="shared" si="1"/>
        <v>貨3ガHJ</v>
      </c>
      <c r="B107" s="203" t="s">
        <v>503</v>
      </c>
      <c r="C107" s="203" t="s">
        <v>484</v>
      </c>
      <c r="D107" s="203" t="s">
        <v>487</v>
      </c>
      <c r="E107" s="203" t="s">
        <v>140</v>
      </c>
      <c r="F107" s="203"/>
      <c r="G107" s="203"/>
      <c r="H107" s="203"/>
      <c r="I107" s="1" t="s">
        <v>835</v>
      </c>
      <c r="J107" s="203" t="s">
        <v>838</v>
      </c>
      <c r="K107" s="203"/>
      <c r="L107" s="203"/>
      <c r="M107" s="203"/>
      <c r="N107" s="203"/>
      <c r="O107" s="203"/>
      <c r="P107" s="203"/>
      <c r="Q107" s="203"/>
      <c r="R107" s="203"/>
      <c r="S107" s="203"/>
      <c r="T107" s="160" t="s">
        <v>635</v>
      </c>
      <c r="U107" s="170" t="s">
        <v>636</v>
      </c>
      <c r="V107" s="244" t="s">
        <v>1297</v>
      </c>
      <c r="W107" s="312" t="s">
        <v>487</v>
      </c>
      <c r="X107" s="171" t="s">
        <v>140</v>
      </c>
      <c r="Y107" s="7"/>
      <c r="Z107" s="305" t="s">
        <v>1733</v>
      </c>
    </row>
    <row r="108" spans="1:26" ht="15" customHeight="1" x14ac:dyDescent="0.2">
      <c r="A108" s="203" t="str">
        <f t="shared" si="1"/>
        <v>貨3ガGK</v>
      </c>
      <c r="B108" s="203" t="s">
        <v>503</v>
      </c>
      <c r="C108" s="203" t="s">
        <v>484</v>
      </c>
      <c r="D108" s="203" t="s">
        <v>103</v>
      </c>
      <c r="E108" s="203" t="s">
        <v>137</v>
      </c>
      <c r="F108" s="203"/>
      <c r="G108" s="203"/>
      <c r="H108" s="203"/>
      <c r="I108" s="1" t="s">
        <v>831</v>
      </c>
      <c r="K108" s="203"/>
      <c r="L108" s="203"/>
      <c r="M108" s="203"/>
      <c r="N108" s="203"/>
      <c r="O108" s="203"/>
      <c r="P108" s="203"/>
      <c r="Q108" s="203"/>
      <c r="R108" s="203"/>
      <c r="S108" s="203"/>
      <c r="T108" s="160" t="s">
        <v>635</v>
      </c>
      <c r="U108" s="170" t="s">
        <v>636</v>
      </c>
      <c r="V108" s="244" t="s">
        <v>1297</v>
      </c>
      <c r="W108" s="312" t="s">
        <v>103</v>
      </c>
      <c r="X108" s="171" t="s">
        <v>137</v>
      </c>
      <c r="Y108" s="7"/>
      <c r="Z108" s="304" t="s">
        <v>1732</v>
      </c>
    </row>
    <row r="109" spans="1:26" ht="15" customHeight="1" x14ac:dyDescent="0.2">
      <c r="A109" s="203" t="str">
        <f t="shared" si="1"/>
        <v>貨3ガHQ</v>
      </c>
      <c r="B109" s="203" t="s">
        <v>503</v>
      </c>
      <c r="C109" s="203" t="s">
        <v>484</v>
      </c>
      <c r="D109" s="203" t="s">
        <v>103</v>
      </c>
      <c r="E109" s="203" t="s">
        <v>148</v>
      </c>
      <c r="F109" s="203"/>
      <c r="G109" s="203"/>
      <c r="H109" s="203"/>
      <c r="I109" s="1" t="s">
        <v>835</v>
      </c>
      <c r="J109" s="203" t="s">
        <v>838</v>
      </c>
      <c r="K109" s="203"/>
      <c r="L109" s="203"/>
      <c r="M109" s="203"/>
      <c r="N109" s="203"/>
      <c r="O109" s="203"/>
      <c r="P109" s="203"/>
      <c r="Q109" s="203"/>
      <c r="R109" s="203"/>
      <c r="S109" s="203"/>
      <c r="T109" s="160" t="s">
        <v>635</v>
      </c>
      <c r="U109" s="170" t="s">
        <v>636</v>
      </c>
      <c r="V109" s="244" t="s">
        <v>1297</v>
      </c>
      <c r="W109" s="312" t="s">
        <v>103</v>
      </c>
      <c r="X109" s="171" t="s">
        <v>148</v>
      </c>
      <c r="Y109" s="7"/>
      <c r="Z109" s="305" t="s">
        <v>1733</v>
      </c>
    </row>
    <row r="110" spans="1:26" ht="15" customHeight="1" x14ac:dyDescent="0.2">
      <c r="A110" s="203" t="str">
        <f t="shared" si="1"/>
        <v>貨3ガTC</v>
      </c>
      <c r="B110" s="203" t="s">
        <v>503</v>
      </c>
      <c r="C110" s="203" t="s">
        <v>484</v>
      </c>
      <c r="D110" s="203" t="s">
        <v>103</v>
      </c>
      <c r="E110" s="203" t="s">
        <v>160</v>
      </c>
      <c r="F110" s="203"/>
      <c r="G110" s="203"/>
      <c r="H110" s="203"/>
      <c r="I110" s="1" t="s">
        <v>831</v>
      </c>
      <c r="J110" s="203" t="s">
        <v>839</v>
      </c>
      <c r="K110" s="203"/>
      <c r="L110" s="203"/>
      <c r="M110" s="203"/>
      <c r="N110" s="203"/>
      <c r="O110" s="203"/>
      <c r="P110" s="203"/>
      <c r="Q110" s="203"/>
      <c r="R110" s="203"/>
      <c r="S110" s="203"/>
      <c r="T110" s="160" t="s">
        <v>635</v>
      </c>
      <c r="U110" s="170" t="s">
        <v>636</v>
      </c>
      <c r="V110" s="244" t="s">
        <v>1297</v>
      </c>
      <c r="W110" s="312" t="s">
        <v>103</v>
      </c>
      <c r="X110" s="171" t="s">
        <v>160</v>
      </c>
      <c r="Y110" s="7"/>
      <c r="Z110" s="305" t="s">
        <v>1697</v>
      </c>
    </row>
    <row r="111" spans="1:26" ht="15" customHeight="1" x14ac:dyDescent="0.2">
      <c r="A111" s="203" t="str">
        <f t="shared" si="1"/>
        <v>貨3ガXC</v>
      </c>
      <c r="B111" s="203" t="s">
        <v>503</v>
      </c>
      <c r="C111" s="203" t="s">
        <v>484</v>
      </c>
      <c r="D111" s="203" t="s">
        <v>103</v>
      </c>
      <c r="E111" s="203" t="s">
        <v>174</v>
      </c>
      <c r="F111" s="203"/>
      <c r="G111" s="203"/>
      <c r="H111" s="203"/>
      <c r="I111" s="1" t="s">
        <v>835</v>
      </c>
      <c r="J111" s="203" t="s">
        <v>595</v>
      </c>
      <c r="K111" s="203"/>
      <c r="L111" s="203"/>
      <c r="M111" s="203"/>
      <c r="N111" s="203"/>
      <c r="O111" s="203"/>
      <c r="P111" s="203"/>
      <c r="Q111" s="203"/>
      <c r="R111" s="203"/>
      <c r="S111" s="203"/>
      <c r="T111" s="160" t="s">
        <v>635</v>
      </c>
      <c r="U111" s="170" t="s">
        <v>636</v>
      </c>
      <c r="V111" s="244" t="s">
        <v>1297</v>
      </c>
      <c r="W111" s="312" t="s">
        <v>103</v>
      </c>
      <c r="X111" s="171" t="s">
        <v>174</v>
      </c>
      <c r="Y111" s="7"/>
      <c r="Z111" s="305" t="s">
        <v>1733</v>
      </c>
    </row>
    <row r="112" spans="1:26" ht="15" customHeight="1" x14ac:dyDescent="0.2">
      <c r="A112" s="203" t="str">
        <f t="shared" si="1"/>
        <v>貨3ガLC</v>
      </c>
      <c r="B112" s="203" t="s">
        <v>503</v>
      </c>
      <c r="C112" s="203" t="s">
        <v>484</v>
      </c>
      <c r="D112" s="203" t="s">
        <v>103</v>
      </c>
      <c r="E112" s="203" t="s">
        <v>152</v>
      </c>
      <c r="F112" s="203"/>
      <c r="G112" s="203"/>
      <c r="H112" s="203"/>
      <c r="I112" s="1" t="s">
        <v>831</v>
      </c>
      <c r="J112" s="203" t="s">
        <v>840</v>
      </c>
      <c r="K112" s="203"/>
      <c r="L112" s="203"/>
      <c r="M112" s="203"/>
      <c r="N112" s="203"/>
      <c r="O112" s="203"/>
      <c r="P112" s="203"/>
      <c r="Q112" s="203"/>
      <c r="R112" s="203"/>
      <c r="S112" s="203"/>
      <c r="T112" s="160" t="s">
        <v>635</v>
      </c>
      <c r="U112" s="170" t="s">
        <v>636</v>
      </c>
      <c r="V112" s="244" t="s">
        <v>1297</v>
      </c>
      <c r="W112" s="312" t="s">
        <v>103</v>
      </c>
      <c r="X112" s="171" t="s">
        <v>152</v>
      </c>
      <c r="Y112" s="7"/>
      <c r="Z112" s="305" t="s">
        <v>1697</v>
      </c>
    </row>
    <row r="113" spans="1:26" ht="15" customHeight="1" x14ac:dyDescent="0.2">
      <c r="A113" s="203" t="str">
        <f t="shared" si="1"/>
        <v>貨3ガYC</v>
      </c>
      <c r="B113" s="203" t="s">
        <v>503</v>
      </c>
      <c r="C113" s="203" t="s">
        <v>484</v>
      </c>
      <c r="D113" s="203" t="s">
        <v>103</v>
      </c>
      <c r="E113" s="203" t="s">
        <v>178</v>
      </c>
      <c r="F113" s="203"/>
      <c r="G113" s="203"/>
      <c r="H113" s="203"/>
      <c r="I113" s="1" t="s">
        <v>835</v>
      </c>
      <c r="J113" s="203" t="s">
        <v>596</v>
      </c>
      <c r="K113" s="203"/>
      <c r="L113" s="203"/>
      <c r="M113" s="203"/>
      <c r="N113" s="203"/>
      <c r="O113" s="203"/>
      <c r="P113" s="203"/>
      <c r="Q113" s="203"/>
      <c r="R113" s="203"/>
      <c r="S113" s="203"/>
      <c r="T113" s="160" t="s">
        <v>635</v>
      </c>
      <c r="U113" s="170" t="s">
        <v>636</v>
      </c>
      <c r="V113" s="244" t="s">
        <v>1297</v>
      </c>
      <c r="W113" s="312" t="s">
        <v>103</v>
      </c>
      <c r="X113" s="171" t="s">
        <v>178</v>
      </c>
      <c r="Y113" s="7"/>
      <c r="Z113" s="305" t="s">
        <v>1733</v>
      </c>
    </row>
    <row r="114" spans="1:26" ht="15" customHeight="1" x14ac:dyDescent="0.2">
      <c r="A114" s="203" t="str">
        <f t="shared" si="1"/>
        <v>貨3ガUC</v>
      </c>
      <c r="B114" s="203" t="s">
        <v>503</v>
      </c>
      <c r="C114" s="203" t="s">
        <v>484</v>
      </c>
      <c r="D114" s="203" t="s">
        <v>103</v>
      </c>
      <c r="E114" s="203" t="s">
        <v>167</v>
      </c>
      <c r="F114" s="347"/>
      <c r="G114" s="203"/>
      <c r="H114" s="203"/>
      <c r="I114" s="1" t="s">
        <v>831</v>
      </c>
      <c r="J114" s="203" t="s">
        <v>841</v>
      </c>
      <c r="K114" s="203"/>
      <c r="L114" s="203"/>
      <c r="M114" s="203"/>
      <c r="N114" s="203"/>
      <c r="O114" s="203"/>
      <c r="P114" s="203"/>
      <c r="Q114" s="203"/>
      <c r="R114" s="203"/>
      <c r="S114" s="203"/>
      <c r="T114" s="160" t="s">
        <v>635</v>
      </c>
      <c r="U114" s="170" t="s">
        <v>636</v>
      </c>
      <c r="V114" s="244" t="s">
        <v>1297</v>
      </c>
      <c r="W114" s="312" t="s">
        <v>103</v>
      </c>
      <c r="X114" s="171" t="s">
        <v>167</v>
      </c>
      <c r="Y114" s="7"/>
      <c r="Z114" s="305" t="s">
        <v>1697</v>
      </c>
    </row>
    <row r="115" spans="1:26" ht="15" customHeight="1" x14ac:dyDescent="0.2">
      <c r="A115" s="203" t="str">
        <f t="shared" si="1"/>
        <v>貨3ガZC</v>
      </c>
      <c r="B115" s="203" t="s">
        <v>503</v>
      </c>
      <c r="C115" s="203" t="s">
        <v>484</v>
      </c>
      <c r="D115" s="203" t="s">
        <v>103</v>
      </c>
      <c r="E115" s="203" t="s">
        <v>182</v>
      </c>
      <c r="F115" s="347"/>
      <c r="G115" s="203"/>
      <c r="H115" s="203"/>
      <c r="I115" s="1" t="s">
        <v>835</v>
      </c>
      <c r="J115" s="203" t="s">
        <v>597</v>
      </c>
      <c r="K115" s="203"/>
      <c r="L115" s="203"/>
      <c r="M115" s="203"/>
      <c r="N115" s="203"/>
      <c r="O115" s="203"/>
      <c r="P115" s="203"/>
      <c r="Q115" s="203"/>
      <c r="R115" s="203"/>
      <c r="S115" s="203"/>
      <c r="T115" s="160" t="s">
        <v>635</v>
      </c>
      <c r="U115" s="170" t="s">
        <v>636</v>
      </c>
      <c r="V115" s="244" t="s">
        <v>1297</v>
      </c>
      <c r="W115" s="312" t="s">
        <v>103</v>
      </c>
      <c r="X115" s="171" t="s">
        <v>182</v>
      </c>
      <c r="Y115" s="7"/>
      <c r="Z115" s="305" t="s">
        <v>1733</v>
      </c>
    </row>
    <row r="116" spans="1:26" ht="15" customHeight="1" x14ac:dyDescent="0.2">
      <c r="A116" s="203" t="str">
        <f t="shared" si="1"/>
        <v>貨3ガABF</v>
      </c>
      <c r="B116" s="203" t="s">
        <v>503</v>
      </c>
      <c r="C116" s="203" t="s">
        <v>484</v>
      </c>
      <c r="D116" s="203" t="s">
        <v>471</v>
      </c>
      <c r="E116" s="203" t="s">
        <v>869</v>
      </c>
      <c r="F116" s="203"/>
      <c r="G116" s="203"/>
      <c r="H116" s="203"/>
      <c r="I116" s="1" t="s">
        <v>831</v>
      </c>
      <c r="K116" s="203"/>
      <c r="L116" s="203"/>
      <c r="M116" s="203"/>
      <c r="N116" s="203"/>
      <c r="O116" s="203"/>
      <c r="P116" s="203"/>
      <c r="Q116" s="203"/>
      <c r="R116" s="203"/>
      <c r="S116" s="203"/>
      <c r="T116" s="160" t="s">
        <v>635</v>
      </c>
      <c r="U116" s="170" t="s">
        <v>636</v>
      </c>
      <c r="V116" s="244" t="s">
        <v>1297</v>
      </c>
      <c r="W116" s="312" t="s">
        <v>471</v>
      </c>
      <c r="X116" s="171" t="s">
        <v>869</v>
      </c>
      <c r="Y116" s="7"/>
      <c r="Z116" s="304" t="s">
        <v>1732</v>
      </c>
    </row>
    <row r="117" spans="1:26" ht="15" customHeight="1" x14ac:dyDescent="0.2">
      <c r="A117" s="203" t="str">
        <f t="shared" si="1"/>
        <v>貨3ガAAF</v>
      </c>
      <c r="B117" s="203" t="s">
        <v>503</v>
      </c>
      <c r="C117" s="203" t="s">
        <v>484</v>
      </c>
      <c r="D117" s="203" t="s">
        <v>471</v>
      </c>
      <c r="E117" s="203" t="s">
        <v>870</v>
      </c>
      <c r="F117" s="203"/>
      <c r="G117" s="203"/>
      <c r="H117" s="203"/>
      <c r="I117" s="1" t="s">
        <v>835</v>
      </c>
      <c r="J117" s="203" t="s">
        <v>838</v>
      </c>
      <c r="K117" s="203"/>
      <c r="L117" s="203"/>
      <c r="M117" s="203"/>
      <c r="N117" s="203"/>
      <c r="O117" s="203"/>
      <c r="P117" s="203"/>
      <c r="Q117" s="203"/>
      <c r="R117" s="203"/>
      <c r="S117" s="203"/>
      <c r="T117" s="160" t="s">
        <v>635</v>
      </c>
      <c r="U117" s="170" t="s">
        <v>636</v>
      </c>
      <c r="V117" s="244" t="s">
        <v>1297</v>
      </c>
      <c r="W117" s="312" t="s">
        <v>471</v>
      </c>
      <c r="X117" s="171" t="s">
        <v>870</v>
      </c>
      <c r="Y117" s="7"/>
      <c r="Z117" s="305" t="s">
        <v>1733</v>
      </c>
    </row>
    <row r="118" spans="1:26" ht="15" customHeight="1" x14ac:dyDescent="0.2">
      <c r="A118" s="203" t="str">
        <f t="shared" si="1"/>
        <v>貨3ガALF</v>
      </c>
      <c r="B118" s="347" t="s">
        <v>503</v>
      </c>
      <c r="C118" s="347" t="s">
        <v>484</v>
      </c>
      <c r="D118" s="347" t="s">
        <v>471</v>
      </c>
      <c r="E118" s="347" t="s">
        <v>871</v>
      </c>
      <c r="F118" s="347"/>
      <c r="G118" s="203"/>
      <c r="H118" s="203"/>
      <c r="I118" s="348" t="s">
        <v>844</v>
      </c>
      <c r="J118" s="347"/>
      <c r="K118" s="203"/>
      <c r="L118" s="203"/>
      <c r="M118" s="203"/>
      <c r="N118" s="203"/>
      <c r="O118" s="203"/>
      <c r="P118" s="203"/>
      <c r="Q118" s="203"/>
      <c r="R118" s="203"/>
      <c r="S118" s="203"/>
      <c r="T118" s="160" t="s">
        <v>635</v>
      </c>
      <c r="U118" s="170" t="s">
        <v>636</v>
      </c>
      <c r="V118" s="244" t="s">
        <v>1297</v>
      </c>
      <c r="W118" s="312" t="s">
        <v>471</v>
      </c>
      <c r="X118" s="171" t="s">
        <v>871</v>
      </c>
      <c r="Y118" s="7"/>
      <c r="Z118" s="305" t="s">
        <v>1734</v>
      </c>
    </row>
    <row r="119" spans="1:26" ht="15" customHeight="1" x14ac:dyDescent="0.2">
      <c r="A119" s="203" t="str">
        <f t="shared" si="1"/>
        <v>貨3ガCAF</v>
      </c>
      <c r="B119" s="347" t="s">
        <v>503</v>
      </c>
      <c r="C119" s="347" t="s">
        <v>484</v>
      </c>
      <c r="D119" s="347" t="s">
        <v>471</v>
      </c>
      <c r="E119" s="347" t="s">
        <v>479</v>
      </c>
      <c r="F119" s="347"/>
      <c r="G119" s="203"/>
      <c r="H119" s="203"/>
      <c r="I119" s="348" t="s">
        <v>835</v>
      </c>
      <c r="J119" s="347" t="s">
        <v>596</v>
      </c>
      <c r="K119" s="203"/>
      <c r="L119" s="203"/>
      <c r="M119" s="203"/>
      <c r="N119" s="203"/>
      <c r="O119" s="203"/>
      <c r="P119" s="203"/>
      <c r="Q119" s="203"/>
      <c r="R119" s="203"/>
      <c r="S119" s="203"/>
      <c r="T119" s="160" t="s">
        <v>635</v>
      </c>
      <c r="U119" s="170" t="s">
        <v>636</v>
      </c>
      <c r="V119" s="244" t="s">
        <v>1297</v>
      </c>
      <c r="W119" s="312" t="s">
        <v>471</v>
      </c>
      <c r="X119" s="171" t="s">
        <v>479</v>
      </c>
      <c r="Y119" s="7"/>
      <c r="Z119" s="305" t="s">
        <v>1733</v>
      </c>
    </row>
    <row r="120" spans="1:26" ht="15" customHeight="1" x14ac:dyDescent="0.2">
      <c r="A120" s="203" t="str">
        <f t="shared" si="1"/>
        <v>貨3ガCBF</v>
      </c>
      <c r="B120" s="349" t="s">
        <v>503</v>
      </c>
      <c r="C120" s="349" t="s">
        <v>484</v>
      </c>
      <c r="D120" s="351" t="s">
        <v>471</v>
      </c>
      <c r="E120" s="351" t="s">
        <v>480</v>
      </c>
      <c r="F120" s="349"/>
      <c r="G120" s="203"/>
      <c r="H120" s="203"/>
      <c r="I120" s="162" t="s">
        <v>832</v>
      </c>
      <c r="J120" s="349" t="s">
        <v>840</v>
      </c>
      <c r="K120" s="203"/>
      <c r="L120" s="203"/>
      <c r="M120" s="203"/>
      <c r="N120" s="203"/>
      <c r="O120" s="203"/>
      <c r="P120" s="203"/>
      <c r="Q120" s="203"/>
      <c r="R120" s="203"/>
      <c r="S120" s="203"/>
      <c r="T120" s="160" t="s">
        <v>635</v>
      </c>
      <c r="U120" s="170" t="s">
        <v>636</v>
      </c>
      <c r="V120" s="244" t="s">
        <v>1297</v>
      </c>
      <c r="W120" s="312" t="s">
        <v>471</v>
      </c>
      <c r="X120" s="171" t="s">
        <v>480</v>
      </c>
      <c r="Y120" s="7" t="s">
        <v>1610</v>
      </c>
      <c r="Z120" s="305" t="s">
        <v>1739</v>
      </c>
    </row>
    <row r="121" spans="1:26" ht="15" customHeight="1" x14ac:dyDescent="0.2">
      <c r="A121" s="203" t="str">
        <f t="shared" si="1"/>
        <v>貨3ガCLF</v>
      </c>
      <c r="B121" s="349" t="s">
        <v>503</v>
      </c>
      <c r="C121" s="349" t="s">
        <v>484</v>
      </c>
      <c r="D121" s="351" t="s">
        <v>471</v>
      </c>
      <c r="E121" s="351" t="s">
        <v>1416</v>
      </c>
      <c r="F121" s="349"/>
      <c r="G121" s="203"/>
      <c r="H121" s="203"/>
      <c r="I121" s="162" t="s">
        <v>844</v>
      </c>
      <c r="J121" s="351"/>
      <c r="K121" s="203"/>
      <c r="L121" s="203"/>
      <c r="M121" s="203"/>
      <c r="N121" s="203"/>
      <c r="O121" s="203"/>
      <c r="P121" s="203"/>
      <c r="Q121" s="203"/>
      <c r="R121" s="203"/>
      <c r="S121" s="203"/>
      <c r="T121" s="160" t="s">
        <v>635</v>
      </c>
      <c r="U121" s="170" t="s">
        <v>636</v>
      </c>
      <c r="V121" s="244" t="s">
        <v>1297</v>
      </c>
      <c r="W121" s="312" t="s">
        <v>471</v>
      </c>
      <c r="X121" s="171" t="s">
        <v>872</v>
      </c>
      <c r="Y121" s="7"/>
      <c r="Z121" s="305" t="s">
        <v>1734</v>
      </c>
    </row>
    <row r="122" spans="1:26" ht="15" customHeight="1" x14ac:dyDescent="0.2">
      <c r="A122" s="203" t="str">
        <f t="shared" si="1"/>
        <v>貨3ガDAF</v>
      </c>
      <c r="B122" s="203" t="s">
        <v>503</v>
      </c>
      <c r="C122" s="203" t="s">
        <v>484</v>
      </c>
      <c r="D122" s="351" t="s">
        <v>471</v>
      </c>
      <c r="E122" s="351" t="s">
        <v>481</v>
      </c>
      <c r="F122" s="349"/>
      <c r="G122" s="203"/>
      <c r="H122" s="203"/>
      <c r="I122" s="162" t="s">
        <v>835</v>
      </c>
      <c r="J122" s="351" t="s">
        <v>597</v>
      </c>
      <c r="K122" s="203"/>
      <c r="L122" s="203"/>
      <c r="M122" s="203"/>
      <c r="N122" s="203"/>
      <c r="O122" s="203"/>
      <c r="P122" s="203"/>
      <c r="Q122" s="203"/>
      <c r="R122" s="203"/>
      <c r="S122" s="203"/>
      <c r="T122" s="160" t="s">
        <v>635</v>
      </c>
      <c r="U122" s="170" t="s">
        <v>636</v>
      </c>
      <c r="V122" s="244" t="s">
        <v>1297</v>
      </c>
      <c r="W122" s="312" t="s">
        <v>471</v>
      </c>
      <c r="X122" s="171" t="s">
        <v>481</v>
      </c>
      <c r="Y122" s="7"/>
      <c r="Z122" s="305" t="s">
        <v>1733</v>
      </c>
    </row>
    <row r="123" spans="1:26" ht="15" customHeight="1" x14ac:dyDescent="0.2">
      <c r="A123" s="203" t="str">
        <f t="shared" si="1"/>
        <v>貨3ガDBF</v>
      </c>
      <c r="B123" s="203" t="s">
        <v>503</v>
      </c>
      <c r="C123" s="203" t="s">
        <v>484</v>
      </c>
      <c r="D123" s="351" t="s">
        <v>471</v>
      </c>
      <c r="E123" s="351" t="s">
        <v>482</v>
      </c>
      <c r="F123" s="349"/>
      <c r="G123" s="203"/>
      <c r="H123" s="203"/>
      <c r="I123" s="162" t="s">
        <v>833</v>
      </c>
      <c r="J123" s="351" t="s">
        <v>841</v>
      </c>
      <c r="K123" s="203"/>
      <c r="L123" s="203"/>
      <c r="M123" s="203"/>
      <c r="N123" s="203"/>
      <c r="O123" s="203"/>
      <c r="P123" s="203"/>
      <c r="Q123" s="203"/>
      <c r="R123" s="203"/>
      <c r="S123" s="203"/>
      <c r="T123" s="160" t="s">
        <v>635</v>
      </c>
      <c r="U123" s="170" t="s">
        <v>636</v>
      </c>
      <c r="V123" s="244" t="s">
        <v>1297</v>
      </c>
      <c r="W123" s="312" t="s">
        <v>471</v>
      </c>
      <c r="X123" s="171" t="s">
        <v>482</v>
      </c>
      <c r="Y123" s="7" t="s">
        <v>1609</v>
      </c>
      <c r="Z123" s="305" t="s">
        <v>1737</v>
      </c>
    </row>
    <row r="124" spans="1:26" ht="15" customHeight="1" x14ac:dyDescent="0.2">
      <c r="A124" s="203" t="str">
        <f t="shared" si="1"/>
        <v>貨3ガDLF</v>
      </c>
      <c r="B124" s="347" t="s">
        <v>503</v>
      </c>
      <c r="C124" s="347" t="s">
        <v>484</v>
      </c>
      <c r="D124" s="351" t="s">
        <v>471</v>
      </c>
      <c r="E124" s="351" t="s">
        <v>873</v>
      </c>
      <c r="F124" s="349"/>
      <c r="G124" s="203"/>
      <c r="H124" s="203"/>
      <c r="I124" s="162" t="s">
        <v>844</v>
      </c>
      <c r="J124" s="351"/>
      <c r="K124" s="203"/>
      <c r="L124" s="203"/>
      <c r="M124" s="203"/>
      <c r="N124" s="203"/>
      <c r="O124" s="203"/>
      <c r="P124" s="203"/>
      <c r="Q124" s="203"/>
      <c r="R124" s="203"/>
      <c r="S124" s="203"/>
      <c r="T124" s="160" t="s">
        <v>635</v>
      </c>
      <c r="U124" s="170" t="s">
        <v>636</v>
      </c>
      <c r="V124" s="244" t="s">
        <v>1297</v>
      </c>
      <c r="W124" s="312" t="s">
        <v>471</v>
      </c>
      <c r="X124" s="171" t="s">
        <v>873</v>
      </c>
      <c r="Y124" s="7"/>
      <c r="Z124" s="305" t="s">
        <v>1734</v>
      </c>
    </row>
    <row r="125" spans="1:26" ht="15" customHeight="1" x14ac:dyDescent="0.2">
      <c r="A125" s="203" t="str">
        <f t="shared" si="1"/>
        <v>貨3ガLBF</v>
      </c>
      <c r="B125" s="349" t="s">
        <v>503</v>
      </c>
      <c r="C125" s="349" t="s">
        <v>484</v>
      </c>
      <c r="D125" s="351" t="s">
        <v>403</v>
      </c>
      <c r="E125" s="351" t="s">
        <v>874</v>
      </c>
      <c r="F125" s="349"/>
      <c r="G125" s="203"/>
      <c r="H125" s="203"/>
      <c r="I125" s="162" t="s">
        <v>831</v>
      </c>
      <c r="J125" s="351"/>
      <c r="K125" s="203"/>
      <c r="L125" s="203"/>
      <c r="M125" s="203"/>
      <c r="N125" s="203"/>
      <c r="O125" s="203"/>
      <c r="P125" s="203"/>
      <c r="Q125" s="203"/>
      <c r="R125" s="203"/>
      <c r="S125" s="203"/>
      <c r="T125" s="160" t="s">
        <v>635</v>
      </c>
      <c r="U125" s="170" t="s">
        <v>636</v>
      </c>
      <c r="V125" s="244" t="s">
        <v>1297</v>
      </c>
      <c r="W125" s="312" t="s">
        <v>403</v>
      </c>
      <c r="X125" s="171" t="s">
        <v>874</v>
      </c>
      <c r="Y125" s="7"/>
      <c r="Z125" s="304" t="s">
        <v>1732</v>
      </c>
    </row>
    <row r="126" spans="1:26" ht="15" customHeight="1" x14ac:dyDescent="0.2">
      <c r="A126" s="203" t="str">
        <f t="shared" si="1"/>
        <v>貨3ガLAF</v>
      </c>
      <c r="B126" s="349" t="s">
        <v>503</v>
      </c>
      <c r="C126" s="349" t="s">
        <v>484</v>
      </c>
      <c r="D126" s="351" t="s">
        <v>403</v>
      </c>
      <c r="E126" s="351" t="s">
        <v>875</v>
      </c>
      <c r="F126" s="349"/>
      <c r="G126" s="203"/>
      <c r="H126" s="203"/>
      <c r="I126" s="162" t="s">
        <v>835</v>
      </c>
      <c r="J126" s="351" t="s">
        <v>838</v>
      </c>
      <c r="K126" s="203"/>
      <c r="L126" s="203"/>
      <c r="M126" s="203"/>
      <c r="N126" s="203"/>
      <c r="O126" s="203"/>
      <c r="P126" s="203"/>
      <c r="Q126" s="203"/>
      <c r="R126" s="203"/>
      <c r="S126" s="203"/>
      <c r="T126" s="160" t="s">
        <v>635</v>
      </c>
      <c r="U126" s="170" t="s">
        <v>636</v>
      </c>
      <c r="V126" s="244" t="s">
        <v>1297</v>
      </c>
      <c r="W126" s="312" t="s">
        <v>403</v>
      </c>
      <c r="X126" s="171" t="s">
        <v>875</v>
      </c>
      <c r="Y126" s="7"/>
      <c r="Z126" s="305" t="s">
        <v>1733</v>
      </c>
    </row>
    <row r="127" spans="1:26" ht="15" customHeight="1" x14ac:dyDescent="0.2">
      <c r="A127" s="203" t="str">
        <f t="shared" si="1"/>
        <v>貨3ガLLF</v>
      </c>
      <c r="B127" s="349" t="s">
        <v>503</v>
      </c>
      <c r="C127" s="349" t="s">
        <v>484</v>
      </c>
      <c r="D127" s="203" t="s">
        <v>403</v>
      </c>
      <c r="E127" s="203" t="s">
        <v>876</v>
      </c>
      <c r="F127" s="203"/>
      <c r="G127" s="203"/>
      <c r="H127" s="203"/>
      <c r="I127" s="1" t="s">
        <v>844</v>
      </c>
      <c r="K127" s="203"/>
      <c r="L127" s="203"/>
      <c r="M127" s="203"/>
      <c r="N127" s="203"/>
      <c r="O127" s="203"/>
      <c r="P127" s="203"/>
      <c r="Q127" s="203"/>
      <c r="R127" s="203"/>
      <c r="S127" s="203"/>
      <c r="T127" s="160" t="s">
        <v>635</v>
      </c>
      <c r="U127" s="170" t="s">
        <v>636</v>
      </c>
      <c r="V127" s="244" t="s">
        <v>1297</v>
      </c>
      <c r="W127" s="312" t="s">
        <v>403</v>
      </c>
      <c r="X127" s="171" t="s">
        <v>876</v>
      </c>
      <c r="Y127" s="7"/>
      <c r="Z127" s="305" t="s">
        <v>1734</v>
      </c>
    </row>
    <row r="128" spans="1:26" ht="15" customHeight="1" x14ac:dyDescent="0.2">
      <c r="A128" s="203" t="str">
        <f t="shared" si="1"/>
        <v>貨3ガMBF</v>
      </c>
      <c r="B128" s="349" t="s">
        <v>503</v>
      </c>
      <c r="C128" s="349" t="s">
        <v>484</v>
      </c>
      <c r="D128" s="203" t="s">
        <v>403</v>
      </c>
      <c r="E128" s="203" t="s">
        <v>877</v>
      </c>
      <c r="F128" s="203"/>
      <c r="G128" s="203"/>
      <c r="H128" s="203"/>
      <c r="I128" s="1" t="s">
        <v>832</v>
      </c>
      <c r="J128" s="203" t="s">
        <v>741</v>
      </c>
      <c r="K128" s="203"/>
      <c r="L128" s="203"/>
      <c r="M128" s="203"/>
      <c r="N128" s="203"/>
      <c r="O128" s="203"/>
      <c r="P128" s="203"/>
      <c r="Q128" s="203"/>
      <c r="R128" s="203"/>
      <c r="S128" s="203"/>
      <c r="T128" s="160" t="s">
        <v>635</v>
      </c>
      <c r="U128" s="170" t="s">
        <v>636</v>
      </c>
      <c r="V128" s="244" t="s">
        <v>1297</v>
      </c>
      <c r="W128" s="242" t="s">
        <v>403</v>
      </c>
      <c r="X128" s="171" t="s">
        <v>877</v>
      </c>
      <c r="Y128" s="7" t="s">
        <v>1610</v>
      </c>
      <c r="Z128" s="305" t="s">
        <v>1735</v>
      </c>
    </row>
    <row r="129" spans="1:26" ht="15" customHeight="1" x14ac:dyDescent="0.2">
      <c r="A129" s="203" t="str">
        <f t="shared" si="1"/>
        <v>貨3ガMAF</v>
      </c>
      <c r="B129" s="349" t="s">
        <v>503</v>
      </c>
      <c r="C129" s="349" t="s">
        <v>484</v>
      </c>
      <c r="D129" s="203" t="s">
        <v>403</v>
      </c>
      <c r="E129" s="203" t="s">
        <v>878</v>
      </c>
      <c r="F129" s="203"/>
      <c r="G129" s="203"/>
      <c r="H129" s="203"/>
      <c r="I129" s="1" t="s">
        <v>835</v>
      </c>
      <c r="J129" s="203" t="s">
        <v>406</v>
      </c>
      <c r="K129" s="203"/>
      <c r="L129" s="203"/>
      <c r="M129" s="203"/>
      <c r="N129" s="203"/>
      <c r="O129" s="203"/>
      <c r="P129" s="203"/>
      <c r="Q129" s="203"/>
      <c r="R129" s="203"/>
      <c r="S129" s="203"/>
      <c r="T129" s="160" t="s">
        <v>635</v>
      </c>
      <c r="U129" s="170" t="s">
        <v>636</v>
      </c>
      <c r="V129" s="244" t="s">
        <v>1297</v>
      </c>
      <c r="W129" s="242" t="s">
        <v>403</v>
      </c>
      <c r="X129" s="171" t="s">
        <v>878</v>
      </c>
      <c r="Y129" s="7"/>
      <c r="Z129" s="305" t="s">
        <v>1733</v>
      </c>
    </row>
    <row r="130" spans="1:26" ht="15" customHeight="1" x14ac:dyDescent="0.2">
      <c r="A130" s="203" t="str">
        <f t="shared" si="1"/>
        <v>貨3ガMLF</v>
      </c>
      <c r="B130" s="349" t="s">
        <v>503</v>
      </c>
      <c r="C130" s="349" t="s">
        <v>484</v>
      </c>
      <c r="D130" s="203" t="s">
        <v>403</v>
      </c>
      <c r="E130" s="203" t="s">
        <v>879</v>
      </c>
      <c r="F130" s="203"/>
      <c r="G130" s="203"/>
      <c r="H130" s="203"/>
      <c r="I130" s="1" t="s">
        <v>844</v>
      </c>
      <c r="K130" s="347"/>
      <c r="L130" s="347"/>
      <c r="M130" s="347"/>
      <c r="N130" s="203"/>
      <c r="O130" s="203"/>
      <c r="P130" s="203"/>
      <c r="Q130" s="203"/>
      <c r="R130" s="203"/>
      <c r="S130" s="203"/>
      <c r="T130" s="160" t="s">
        <v>635</v>
      </c>
      <c r="U130" s="170" t="s">
        <v>636</v>
      </c>
      <c r="V130" s="244" t="s">
        <v>1297</v>
      </c>
      <c r="W130" s="312" t="s">
        <v>403</v>
      </c>
      <c r="X130" s="171" t="s">
        <v>879</v>
      </c>
      <c r="Y130" s="7"/>
      <c r="Z130" s="305" t="s">
        <v>1734</v>
      </c>
    </row>
    <row r="131" spans="1:26" ht="15" customHeight="1" x14ac:dyDescent="0.2">
      <c r="A131" s="203" t="str">
        <f t="shared" si="1"/>
        <v>貨3ガRBF</v>
      </c>
      <c r="B131" s="349" t="s">
        <v>503</v>
      </c>
      <c r="C131" s="349" t="s">
        <v>484</v>
      </c>
      <c r="D131" s="203" t="s">
        <v>403</v>
      </c>
      <c r="E131" s="203" t="s">
        <v>880</v>
      </c>
      <c r="F131" s="203"/>
      <c r="G131" s="203"/>
      <c r="H131" s="203"/>
      <c r="I131" s="1" t="s">
        <v>833</v>
      </c>
      <c r="J131" s="203" t="s">
        <v>742</v>
      </c>
      <c r="K131" s="347"/>
      <c r="L131" s="347"/>
      <c r="M131" s="347"/>
      <c r="N131" s="203"/>
      <c r="O131" s="203"/>
      <c r="P131" s="203"/>
      <c r="Q131" s="203"/>
      <c r="R131" s="203"/>
      <c r="S131" s="203"/>
      <c r="T131" s="160" t="s">
        <v>635</v>
      </c>
      <c r="U131" s="170" t="s">
        <v>636</v>
      </c>
      <c r="V131" s="244" t="s">
        <v>1297</v>
      </c>
      <c r="W131" s="312" t="s">
        <v>403</v>
      </c>
      <c r="X131" s="171" t="s">
        <v>880</v>
      </c>
      <c r="Y131" s="7" t="s">
        <v>1609</v>
      </c>
      <c r="Z131" s="305" t="s">
        <v>1737</v>
      </c>
    </row>
    <row r="132" spans="1:26" ht="15" customHeight="1" x14ac:dyDescent="0.2">
      <c r="A132" s="203" t="str">
        <f t="shared" ref="A132:A195" si="2">CONCATENATE(C132,E132)</f>
        <v>貨3ガRAF</v>
      </c>
      <c r="B132" s="349" t="s">
        <v>503</v>
      </c>
      <c r="C132" s="349" t="s">
        <v>484</v>
      </c>
      <c r="D132" s="203" t="s">
        <v>403</v>
      </c>
      <c r="E132" s="203" t="s">
        <v>881</v>
      </c>
      <c r="F132" s="203"/>
      <c r="G132" s="203"/>
      <c r="H132" s="203"/>
      <c r="I132" s="1" t="s">
        <v>835</v>
      </c>
      <c r="J132" s="203" t="s">
        <v>407</v>
      </c>
      <c r="K132" s="349"/>
      <c r="L132" s="349"/>
      <c r="M132" s="349"/>
      <c r="N132" s="203"/>
      <c r="O132" s="203"/>
      <c r="P132" s="203"/>
      <c r="Q132" s="203"/>
      <c r="R132" s="203"/>
      <c r="S132" s="203"/>
      <c r="T132" s="160" t="s">
        <v>635</v>
      </c>
      <c r="U132" s="170" t="s">
        <v>636</v>
      </c>
      <c r="V132" s="244" t="s">
        <v>1297</v>
      </c>
      <c r="W132" s="312" t="s">
        <v>403</v>
      </c>
      <c r="X132" s="171" t="s">
        <v>881</v>
      </c>
      <c r="Y132" s="7"/>
      <c r="Z132" s="305" t="s">
        <v>1733</v>
      </c>
    </row>
    <row r="133" spans="1:26" ht="15" customHeight="1" x14ac:dyDescent="0.2">
      <c r="A133" s="203" t="str">
        <f t="shared" si="2"/>
        <v>貨3ガRLF</v>
      </c>
      <c r="B133" s="349" t="s">
        <v>503</v>
      </c>
      <c r="C133" s="349" t="s">
        <v>484</v>
      </c>
      <c r="D133" s="203" t="s">
        <v>403</v>
      </c>
      <c r="E133" s="203" t="s">
        <v>882</v>
      </c>
      <c r="F133" s="203"/>
      <c r="G133" s="203"/>
      <c r="H133" s="203"/>
      <c r="I133" s="1" t="s">
        <v>844</v>
      </c>
      <c r="K133" s="349"/>
      <c r="L133" s="349"/>
      <c r="M133" s="349"/>
      <c r="N133" s="203"/>
      <c r="O133" s="203"/>
      <c r="P133" s="203"/>
      <c r="Q133" s="203"/>
      <c r="R133" s="203"/>
      <c r="S133" s="203"/>
      <c r="T133" s="160" t="s">
        <v>635</v>
      </c>
      <c r="U133" s="170" t="s">
        <v>636</v>
      </c>
      <c r="V133" s="244" t="s">
        <v>1297</v>
      </c>
      <c r="W133" s="312" t="s">
        <v>403</v>
      </c>
      <c r="X133" s="171" t="s">
        <v>882</v>
      </c>
      <c r="Y133" s="7"/>
      <c r="Z133" s="305" t="s">
        <v>1734</v>
      </c>
    </row>
    <row r="134" spans="1:26" ht="15" customHeight="1" x14ac:dyDescent="0.2">
      <c r="A134" s="203" t="str">
        <f t="shared" si="2"/>
        <v>貨3ガQBF</v>
      </c>
      <c r="B134" s="349" t="s">
        <v>503</v>
      </c>
      <c r="C134" s="349" t="s">
        <v>484</v>
      </c>
      <c r="D134" s="203" t="s">
        <v>403</v>
      </c>
      <c r="E134" s="203" t="s">
        <v>639</v>
      </c>
      <c r="F134" s="203"/>
      <c r="G134" s="203"/>
      <c r="H134" s="203"/>
      <c r="I134" s="1" t="s">
        <v>831</v>
      </c>
      <c r="J134" s="203" t="s">
        <v>839</v>
      </c>
      <c r="K134" s="349"/>
      <c r="L134" s="349"/>
      <c r="M134" s="349"/>
      <c r="N134" s="203"/>
      <c r="O134" s="203"/>
      <c r="P134" s="203"/>
      <c r="Q134" s="203"/>
      <c r="R134" s="203"/>
      <c r="S134" s="203"/>
      <c r="T134" s="160" t="s">
        <v>635</v>
      </c>
      <c r="U134" s="170" t="s">
        <v>636</v>
      </c>
      <c r="V134" s="244" t="s">
        <v>1297</v>
      </c>
      <c r="W134" s="312" t="s">
        <v>403</v>
      </c>
      <c r="X134" s="171" t="s">
        <v>639</v>
      </c>
      <c r="Y134" s="7"/>
      <c r="Z134" s="305" t="s">
        <v>1697</v>
      </c>
    </row>
    <row r="135" spans="1:26" ht="15" customHeight="1" x14ac:dyDescent="0.2">
      <c r="A135" s="203" t="str">
        <f t="shared" si="2"/>
        <v>貨3ガQAF</v>
      </c>
      <c r="B135" s="349" t="s">
        <v>503</v>
      </c>
      <c r="C135" s="349" t="s">
        <v>484</v>
      </c>
      <c r="D135" s="203" t="s">
        <v>403</v>
      </c>
      <c r="E135" s="203" t="s">
        <v>640</v>
      </c>
      <c r="F135" s="203"/>
      <c r="G135" s="203"/>
      <c r="H135" s="203"/>
      <c r="I135" s="1" t="s">
        <v>835</v>
      </c>
      <c r="J135" s="203" t="s">
        <v>595</v>
      </c>
      <c r="K135" s="349"/>
      <c r="L135" s="349"/>
      <c r="M135" s="349"/>
      <c r="N135" s="203"/>
      <c r="O135" s="203"/>
      <c r="P135" s="203"/>
      <c r="Q135" s="203"/>
      <c r="R135" s="203"/>
      <c r="S135" s="203"/>
      <c r="T135" s="160" t="s">
        <v>635</v>
      </c>
      <c r="U135" s="170" t="s">
        <v>636</v>
      </c>
      <c r="V135" s="244" t="s">
        <v>1297</v>
      </c>
      <c r="W135" s="312" t="s">
        <v>403</v>
      </c>
      <c r="X135" s="171" t="s">
        <v>640</v>
      </c>
      <c r="Y135" s="7"/>
      <c r="Z135" s="305" t="s">
        <v>1733</v>
      </c>
    </row>
    <row r="136" spans="1:26" ht="15" customHeight="1" x14ac:dyDescent="0.2">
      <c r="A136" s="203" t="str">
        <f t="shared" si="2"/>
        <v>貨3ガQLF</v>
      </c>
      <c r="B136" s="349" t="s">
        <v>503</v>
      </c>
      <c r="C136" s="349" t="s">
        <v>484</v>
      </c>
      <c r="D136" s="203" t="s">
        <v>403</v>
      </c>
      <c r="E136" s="203" t="s">
        <v>883</v>
      </c>
      <c r="F136" s="203"/>
      <c r="G136" s="203"/>
      <c r="H136" s="203"/>
      <c r="I136" s="1" t="s">
        <v>844</v>
      </c>
      <c r="K136" s="349"/>
      <c r="L136" s="349"/>
      <c r="M136" s="349"/>
      <c r="N136" s="203"/>
      <c r="O136" s="203"/>
      <c r="P136" s="203"/>
      <c r="Q136" s="203"/>
      <c r="R136" s="203"/>
      <c r="S136" s="203"/>
      <c r="T136" s="160" t="s">
        <v>635</v>
      </c>
      <c r="U136" s="170" t="s">
        <v>636</v>
      </c>
      <c r="V136" s="244" t="s">
        <v>1297</v>
      </c>
      <c r="W136" s="312" t="s">
        <v>403</v>
      </c>
      <c r="X136" s="171" t="s">
        <v>883</v>
      </c>
      <c r="Y136" s="7"/>
      <c r="Z136" s="305" t="s">
        <v>1734</v>
      </c>
    </row>
    <row r="137" spans="1:26" ht="15" customHeight="1" x14ac:dyDescent="0.2">
      <c r="A137" s="203" t="str">
        <f t="shared" si="2"/>
        <v>貨3ガ3BF</v>
      </c>
      <c r="B137" s="203" t="s">
        <v>503</v>
      </c>
      <c r="C137" s="203" t="s">
        <v>484</v>
      </c>
      <c r="D137" s="203" t="s">
        <v>855</v>
      </c>
      <c r="E137" s="203" t="s">
        <v>884</v>
      </c>
      <c r="F137" s="203"/>
      <c r="G137" s="203"/>
      <c r="H137" s="203"/>
      <c r="I137" s="1" t="s">
        <v>831</v>
      </c>
      <c r="K137" s="349"/>
      <c r="L137" s="349"/>
      <c r="M137" s="349"/>
      <c r="N137" s="203"/>
      <c r="O137" s="203"/>
      <c r="P137" s="203"/>
      <c r="Q137" s="203"/>
      <c r="R137" s="203"/>
      <c r="S137" s="203"/>
      <c r="T137" s="160" t="s">
        <v>635</v>
      </c>
      <c r="U137" s="170" t="s">
        <v>636</v>
      </c>
      <c r="V137" s="244" t="s">
        <v>1297</v>
      </c>
      <c r="W137" s="312" t="s">
        <v>855</v>
      </c>
      <c r="X137" s="171" t="s">
        <v>884</v>
      </c>
      <c r="Y137" s="7"/>
      <c r="Z137" s="304" t="s">
        <v>1732</v>
      </c>
    </row>
    <row r="138" spans="1:26" ht="15" customHeight="1" x14ac:dyDescent="0.2">
      <c r="A138" s="203" t="str">
        <f t="shared" si="2"/>
        <v>貨3ガ3AF</v>
      </c>
      <c r="B138" s="203" t="s">
        <v>503</v>
      </c>
      <c r="C138" s="203" t="s">
        <v>484</v>
      </c>
      <c r="D138" s="203" t="s">
        <v>855</v>
      </c>
      <c r="E138" s="203" t="s">
        <v>885</v>
      </c>
      <c r="F138" s="203"/>
      <c r="G138" s="203"/>
      <c r="H138" s="203"/>
      <c r="I138" s="1" t="s">
        <v>835</v>
      </c>
      <c r="K138" s="203"/>
      <c r="L138" s="203"/>
      <c r="M138" s="203"/>
      <c r="N138" s="203"/>
      <c r="O138" s="203"/>
      <c r="P138" s="203"/>
      <c r="Q138" s="203"/>
      <c r="R138" s="203"/>
      <c r="S138" s="203"/>
      <c r="T138" s="160" t="s">
        <v>635</v>
      </c>
      <c r="U138" s="170" t="s">
        <v>636</v>
      </c>
      <c r="V138" s="242" t="s">
        <v>1297</v>
      </c>
      <c r="W138" s="312" t="s">
        <v>855</v>
      </c>
      <c r="X138" s="171" t="s">
        <v>885</v>
      </c>
      <c r="Y138" s="7"/>
      <c r="Z138" s="305" t="s">
        <v>1733</v>
      </c>
    </row>
    <row r="139" spans="1:26" ht="15" customHeight="1" x14ac:dyDescent="0.2">
      <c r="A139" s="203" t="str">
        <f t="shared" si="2"/>
        <v>貨3ガ3LF</v>
      </c>
      <c r="B139" s="203" t="s">
        <v>503</v>
      </c>
      <c r="C139" s="203" t="s">
        <v>484</v>
      </c>
      <c r="D139" s="203" t="s">
        <v>855</v>
      </c>
      <c r="E139" s="203" t="s">
        <v>886</v>
      </c>
      <c r="F139" s="203"/>
      <c r="G139" s="203"/>
      <c r="H139" s="203"/>
      <c r="I139" s="1" t="s">
        <v>844</v>
      </c>
      <c r="K139" s="203"/>
      <c r="L139" s="203"/>
      <c r="M139" s="203"/>
      <c r="N139" s="203"/>
      <c r="O139" s="203"/>
      <c r="P139" s="203"/>
      <c r="Q139" s="203"/>
      <c r="R139" s="203"/>
      <c r="S139" s="203"/>
      <c r="T139" s="160" t="s">
        <v>635</v>
      </c>
      <c r="U139" s="170" t="s">
        <v>636</v>
      </c>
      <c r="V139" s="242" t="s">
        <v>1297</v>
      </c>
      <c r="W139" s="312" t="s">
        <v>855</v>
      </c>
      <c r="X139" s="171" t="s">
        <v>886</v>
      </c>
      <c r="Y139" s="7"/>
      <c r="Z139" s="305" t="s">
        <v>1734</v>
      </c>
    </row>
    <row r="140" spans="1:26" ht="15" customHeight="1" x14ac:dyDescent="0.2">
      <c r="A140" s="203" t="str">
        <f t="shared" si="2"/>
        <v>貨3ガ4BF</v>
      </c>
      <c r="B140" s="203" t="s">
        <v>503</v>
      </c>
      <c r="C140" s="203" t="s">
        <v>484</v>
      </c>
      <c r="D140" s="203" t="s">
        <v>855</v>
      </c>
      <c r="E140" s="203" t="s">
        <v>887</v>
      </c>
      <c r="F140" s="203"/>
      <c r="G140" s="203"/>
      <c r="H140" s="203"/>
      <c r="I140" s="1" t="s">
        <v>832</v>
      </c>
      <c r="K140" s="203"/>
      <c r="L140" s="203"/>
      <c r="M140" s="203"/>
      <c r="N140" s="203"/>
      <c r="O140" s="203"/>
      <c r="P140" s="203"/>
      <c r="Q140" s="203"/>
      <c r="R140" s="203"/>
      <c r="S140" s="203"/>
      <c r="T140" s="160" t="s">
        <v>635</v>
      </c>
      <c r="U140" s="170" t="s">
        <v>636</v>
      </c>
      <c r="V140" s="242" t="s">
        <v>1297</v>
      </c>
      <c r="W140" s="312" t="s">
        <v>855</v>
      </c>
      <c r="X140" s="171" t="s">
        <v>887</v>
      </c>
      <c r="Y140" s="7" t="s">
        <v>1610</v>
      </c>
      <c r="Z140" s="305" t="s">
        <v>1735</v>
      </c>
    </row>
    <row r="141" spans="1:26" ht="15" customHeight="1" x14ac:dyDescent="0.2">
      <c r="A141" s="203" t="str">
        <f t="shared" si="2"/>
        <v>貨3ガ4AF</v>
      </c>
      <c r="B141" s="203" t="s">
        <v>503</v>
      </c>
      <c r="C141" s="203" t="s">
        <v>484</v>
      </c>
      <c r="D141" s="203" t="s">
        <v>855</v>
      </c>
      <c r="E141" s="203" t="s">
        <v>888</v>
      </c>
      <c r="F141" s="203"/>
      <c r="G141" s="203"/>
      <c r="H141" s="203"/>
      <c r="I141" s="1" t="s">
        <v>835</v>
      </c>
      <c r="K141" s="203"/>
      <c r="L141" s="203"/>
      <c r="M141" s="203"/>
      <c r="N141" s="203"/>
      <c r="O141" s="203"/>
      <c r="P141" s="203"/>
      <c r="Q141" s="203"/>
      <c r="R141" s="203"/>
      <c r="S141" s="203"/>
      <c r="T141" s="160" t="s">
        <v>635</v>
      </c>
      <c r="U141" s="170" t="s">
        <v>636</v>
      </c>
      <c r="V141" s="242" t="s">
        <v>1297</v>
      </c>
      <c r="W141" s="312" t="s">
        <v>855</v>
      </c>
      <c r="X141" s="171" t="s">
        <v>888</v>
      </c>
      <c r="Y141" s="7"/>
      <c r="Z141" s="305" t="s">
        <v>1733</v>
      </c>
    </row>
    <row r="142" spans="1:26" ht="15" customHeight="1" x14ac:dyDescent="0.2">
      <c r="A142" s="203" t="str">
        <f t="shared" si="2"/>
        <v>貨3ガ4LF</v>
      </c>
      <c r="B142" s="203" t="s">
        <v>503</v>
      </c>
      <c r="C142" s="203" t="s">
        <v>484</v>
      </c>
      <c r="D142" s="203" t="s">
        <v>855</v>
      </c>
      <c r="E142" s="203" t="s">
        <v>889</v>
      </c>
      <c r="F142" s="203"/>
      <c r="G142" s="203"/>
      <c r="H142" s="203"/>
      <c r="I142" s="1" t="s">
        <v>844</v>
      </c>
      <c r="K142" s="203"/>
      <c r="L142" s="203"/>
      <c r="M142" s="203"/>
      <c r="N142" s="203"/>
      <c r="O142" s="203"/>
      <c r="P142" s="203"/>
      <c r="Q142" s="203"/>
      <c r="R142" s="203"/>
      <c r="S142" s="203"/>
      <c r="T142" s="160" t="s">
        <v>635</v>
      </c>
      <c r="U142" s="170" t="s">
        <v>636</v>
      </c>
      <c r="V142" s="242" t="s">
        <v>1297</v>
      </c>
      <c r="W142" s="312" t="s">
        <v>855</v>
      </c>
      <c r="X142" s="171" t="s">
        <v>889</v>
      </c>
      <c r="Y142" s="7"/>
      <c r="Z142" s="305" t="s">
        <v>1734</v>
      </c>
    </row>
    <row r="143" spans="1:26" ht="15" customHeight="1" x14ac:dyDescent="0.2">
      <c r="A143" s="203" t="str">
        <f t="shared" si="2"/>
        <v>貨3ガ5BF</v>
      </c>
      <c r="B143" s="203" t="s">
        <v>503</v>
      </c>
      <c r="C143" s="203" t="s">
        <v>484</v>
      </c>
      <c r="D143" s="203" t="s">
        <v>855</v>
      </c>
      <c r="E143" s="203" t="s">
        <v>890</v>
      </c>
      <c r="F143" s="203"/>
      <c r="G143" s="203"/>
      <c r="H143" s="203"/>
      <c r="I143" s="1" t="s">
        <v>833</v>
      </c>
      <c r="K143" s="203"/>
      <c r="L143" s="203"/>
      <c r="M143" s="203"/>
      <c r="N143" s="203"/>
      <c r="O143" s="203"/>
      <c r="P143" s="203"/>
      <c r="Q143" s="203"/>
      <c r="R143" s="203"/>
      <c r="S143" s="203"/>
      <c r="T143" s="160" t="s">
        <v>635</v>
      </c>
      <c r="U143" s="170" t="s">
        <v>636</v>
      </c>
      <c r="V143" s="242" t="s">
        <v>1297</v>
      </c>
      <c r="W143" s="312" t="s">
        <v>855</v>
      </c>
      <c r="X143" s="171" t="s">
        <v>890</v>
      </c>
      <c r="Y143" s="7" t="s">
        <v>1609</v>
      </c>
      <c r="Z143" s="305" t="s">
        <v>1737</v>
      </c>
    </row>
    <row r="144" spans="1:26" ht="15" customHeight="1" x14ac:dyDescent="0.2">
      <c r="A144" s="203" t="str">
        <f t="shared" si="2"/>
        <v>貨3ガ5AF</v>
      </c>
      <c r="B144" s="203" t="s">
        <v>503</v>
      </c>
      <c r="C144" s="203" t="s">
        <v>484</v>
      </c>
      <c r="D144" s="203" t="s">
        <v>855</v>
      </c>
      <c r="E144" s="203" t="s">
        <v>891</v>
      </c>
      <c r="F144" s="203"/>
      <c r="G144" s="203"/>
      <c r="H144" s="203"/>
      <c r="I144" s="1" t="s">
        <v>835</v>
      </c>
      <c r="K144" s="203"/>
      <c r="L144" s="203"/>
      <c r="M144" s="203"/>
      <c r="N144" s="203"/>
      <c r="O144" s="203"/>
      <c r="P144" s="203"/>
      <c r="Q144" s="203"/>
      <c r="R144" s="203"/>
      <c r="S144" s="203"/>
      <c r="T144" s="160" t="s">
        <v>635</v>
      </c>
      <c r="U144" s="170" t="s">
        <v>636</v>
      </c>
      <c r="V144" s="242" t="s">
        <v>1297</v>
      </c>
      <c r="W144" s="312" t="s">
        <v>855</v>
      </c>
      <c r="X144" s="171" t="s">
        <v>891</v>
      </c>
      <c r="Y144" s="7"/>
      <c r="Z144" s="305" t="s">
        <v>1733</v>
      </c>
    </row>
    <row r="145" spans="1:26" ht="15" customHeight="1" x14ac:dyDescent="0.2">
      <c r="A145" s="203" t="str">
        <f t="shared" si="2"/>
        <v>貨3ガ5LF</v>
      </c>
      <c r="B145" s="203" t="s">
        <v>503</v>
      </c>
      <c r="C145" s="203" t="s">
        <v>484</v>
      </c>
      <c r="D145" s="203" t="s">
        <v>855</v>
      </c>
      <c r="E145" s="203" t="s">
        <v>892</v>
      </c>
      <c r="F145" s="203"/>
      <c r="G145" s="203"/>
      <c r="H145" s="203"/>
      <c r="I145" s="1" t="s">
        <v>844</v>
      </c>
      <c r="K145" s="203"/>
      <c r="L145" s="203"/>
      <c r="M145" s="203"/>
      <c r="N145" s="203"/>
      <c r="O145" s="203"/>
      <c r="P145" s="203"/>
      <c r="Q145" s="203"/>
      <c r="R145" s="203"/>
      <c r="S145" s="203"/>
      <c r="T145" s="160" t="s">
        <v>635</v>
      </c>
      <c r="U145" s="170" t="s">
        <v>636</v>
      </c>
      <c r="V145" s="242" t="s">
        <v>1297</v>
      </c>
      <c r="W145" s="312" t="s">
        <v>855</v>
      </c>
      <c r="X145" s="171" t="s">
        <v>892</v>
      </c>
      <c r="Y145" s="7"/>
      <c r="Z145" s="305" t="s">
        <v>1734</v>
      </c>
    </row>
    <row r="146" spans="1:26" ht="15" customHeight="1" x14ac:dyDescent="0.2">
      <c r="A146" s="203" t="str">
        <f t="shared" si="2"/>
        <v>貨3ガ6BF</v>
      </c>
      <c r="B146" s="203" t="s">
        <v>503</v>
      </c>
      <c r="C146" s="203" t="s">
        <v>484</v>
      </c>
      <c r="D146" s="203" t="s">
        <v>855</v>
      </c>
      <c r="E146" s="203" t="s">
        <v>893</v>
      </c>
      <c r="F146" s="203"/>
      <c r="G146" s="203"/>
      <c r="H146" s="203"/>
      <c r="I146" s="1" t="s">
        <v>866</v>
      </c>
      <c r="K146" s="203"/>
      <c r="L146" s="203"/>
      <c r="M146" s="203"/>
      <c r="N146" s="203"/>
      <c r="O146" s="203"/>
      <c r="P146" s="203"/>
      <c r="Q146" s="203"/>
      <c r="R146" s="203"/>
      <c r="S146" s="203"/>
      <c r="T146" s="160" t="s">
        <v>635</v>
      </c>
      <c r="U146" s="170" t="s">
        <v>636</v>
      </c>
      <c r="V146" s="242" t="s">
        <v>1297</v>
      </c>
      <c r="W146" s="312" t="s">
        <v>855</v>
      </c>
      <c r="X146" s="171" t="s">
        <v>893</v>
      </c>
      <c r="Y146" s="7" t="s">
        <v>1608</v>
      </c>
      <c r="Z146" s="304" t="s">
        <v>1738</v>
      </c>
    </row>
    <row r="147" spans="1:26" ht="15" customHeight="1" x14ac:dyDescent="0.2">
      <c r="A147" s="203" t="str">
        <f t="shared" si="2"/>
        <v>貨3ガ6AF</v>
      </c>
      <c r="B147" s="203" t="s">
        <v>503</v>
      </c>
      <c r="C147" s="203" t="s">
        <v>484</v>
      </c>
      <c r="D147" s="203" t="s">
        <v>855</v>
      </c>
      <c r="E147" s="203" t="s">
        <v>894</v>
      </c>
      <c r="F147" s="203"/>
      <c r="G147" s="203"/>
      <c r="H147" s="203"/>
      <c r="I147" s="1" t="s">
        <v>835</v>
      </c>
      <c r="K147" s="203"/>
      <c r="L147" s="203"/>
      <c r="M147" s="203"/>
      <c r="N147" s="203"/>
      <c r="O147" s="203"/>
      <c r="P147" s="203"/>
      <c r="Q147" s="203"/>
      <c r="R147" s="203"/>
      <c r="S147" s="203"/>
      <c r="T147" s="160" t="s">
        <v>635</v>
      </c>
      <c r="U147" s="170" t="s">
        <v>636</v>
      </c>
      <c r="V147" s="242" t="s">
        <v>1297</v>
      </c>
      <c r="W147" s="312" t="s">
        <v>855</v>
      </c>
      <c r="X147" s="171" t="s">
        <v>894</v>
      </c>
      <c r="Y147" s="7"/>
      <c r="Z147" s="305" t="s">
        <v>1733</v>
      </c>
    </row>
    <row r="148" spans="1:26" ht="15" customHeight="1" x14ac:dyDescent="0.2">
      <c r="A148" s="203" t="str">
        <f t="shared" si="2"/>
        <v>貨3ガ6LF</v>
      </c>
      <c r="B148" s="203" t="s">
        <v>503</v>
      </c>
      <c r="C148" s="203" t="s">
        <v>484</v>
      </c>
      <c r="D148" s="203" t="s">
        <v>855</v>
      </c>
      <c r="E148" s="203" t="s">
        <v>895</v>
      </c>
      <c r="F148" s="203"/>
      <c r="G148" s="203"/>
      <c r="H148" s="203"/>
      <c r="I148" s="1" t="s">
        <v>844</v>
      </c>
      <c r="K148" s="203"/>
      <c r="L148" s="203"/>
      <c r="M148" s="203"/>
      <c r="N148" s="203"/>
      <c r="O148" s="203"/>
      <c r="P148" s="203"/>
      <c r="Q148" s="203"/>
      <c r="R148" s="203"/>
      <c r="S148" s="203"/>
      <c r="T148" s="160" t="s">
        <v>635</v>
      </c>
      <c r="U148" s="170" t="s">
        <v>636</v>
      </c>
      <c r="V148" s="242" t="s">
        <v>1297</v>
      </c>
      <c r="W148" s="312" t="s">
        <v>855</v>
      </c>
      <c r="X148" s="171" t="s">
        <v>895</v>
      </c>
      <c r="Y148" s="7"/>
      <c r="Z148" s="305" t="s">
        <v>1734</v>
      </c>
    </row>
    <row r="149" spans="1:26" ht="15" customHeight="1" x14ac:dyDescent="0.2">
      <c r="A149" s="203" t="str">
        <f t="shared" si="2"/>
        <v>貨4ガ-</v>
      </c>
      <c r="B149" s="203" t="s">
        <v>504</v>
      </c>
      <c r="C149" s="203" t="s">
        <v>488</v>
      </c>
      <c r="D149" s="203" t="s">
        <v>73</v>
      </c>
      <c r="E149" s="203" t="s">
        <v>72</v>
      </c>
      <c r="F149" s="203"/>
      <c r="G149" s="203"/>
      <c r="H149" s="203"/>
      <c r="I149" s="1" t="s">
        <v>831</v>
      </c>
      <c r="K149" s="203"/>
      <c r="L149" s="203"/>
      <c r="M149" s="203"/>
      <c r="N149" s="203"/>
      <c r="O149" s="203"/>
      <c r="P149" s="203"/>
      <c r="Q149" s="203"/>
      <c r="R149" s="203"/>
      <c r="S149" s="203"/>
      <c r="T149" s="160" t="s">
        <v>635</v>
      </c>
      <c r="U149" s="170" t="s">
        <v>636</v>
      </c>
      <c r="V149" s="242" t="s">
        <v>1293</v>
      </c>
      <c r="W149" s="312" t="s">
        <v>73</v>
      </c>
      <c r="X149" s="171" t="s">
        <v>72</v>
      </c>
      <c r="Y149" s="7"/>
      <c r="Z149" s="304" t="s">
        <v>1732</v>
      </c>
    </row>
    <row r="150" spans="1:26" ht="15" customHeight="1" x14ac:dyDescent="0.2">
      <c r="A150" s="203" t="str">
        <f t="shared" si="2"/>
        <v>貨4ガJ</v>
      </c>
      <c r="B150" s="203" t="s">
        <v>504</v>
      </c>
      <c r="C150" s="203" t="s">
        <v>488</v>
      </c>
      <c r="D150" s="203" t="s">
        <v>76</v>
      </c>
      <c r="E150" s="203" t="s">
        <v>89</v>
      </c>
      <c r="F150" s="203"/>
      <c r="G150" s="203"/>
      <c r="H150" s="203"/>
      <c r="I150" s="1" t="s">
        <v>831</v>
      </c>
      <c r="K150" s="203"/>
      <c r="L150" s="203"/>
      <c r="M150" s="203"/>
      <c r="N150" s="203"/>
      <c r="O150" s="203"/>
      <c r="P150" s="203"/>
      <c r="Q150" s="203"/>
      <c r="R150" s="203"/>
      <c r="S150" s="203"/>
      <c r="T150" s="160" t="s">
        <v>635</v>
      </c>
      <c r="U150" s="170" t="s">
        <v>636</v>
      </c>
      <c r="V150" s="242" t="s">
        <v>1293</v>
      </c>
      <c r="W150" s="312" t="s">
        <v>76</v>
      </c>
      <c r="X150" s="171" t="s">
        <v>89</v>
      </c>
      <c r="Y150" s="7"/>
      <c r="Z150" s="304" t="s">
        <v>1732</v>
      </c>
    </row>
    <row r="151" spans="1:26" ht="15" customHeight="1" x14ac:dyDescent="0.2">
      <c r="A151" s="203" t="str">
        <f t="shared" si="2"/>
        <v>貨4ガM</v>
      </c>
      <c r="B151" s="203" t="s">
        <v>504</v>
      </c>
      <c r="C151" s="203" t="s">
        <v>488</v>
      </c>
      <c r="D151" s="203" t="s">
        <v>106</v>
      </c>
      <c r="E151" s="203" t="s">
        <v>107</v>
      </c>
      <c r="F151" s="203"/>
      <c r="G151" s="203"/>
      <c r="H151" s="203"/>
      <c r="I151" s="1" t="s">
        <v>831</v>
      </c>
      <c r="K151" s="203"/>
      <c r="L151" s="203"/>
      <c r="M151" s="203"/>
      <c r="N151" s="203"/>
      <c r="O151" s="203"/>
      <c r="P151" s="203"/>
      <c r="Q151" s="203"/>
      <c r="R151" s="203"/>
      <c r="S151" s="203"/>
      <c r="T151" s="160" t="s">
        <v>635</v>
      </c>
      <c r="U151" s="170" t="s">
        <v>636</v>
      </c>
      <c r="V151" s="242" t="s">
        <v>1293</v>
      </c>
      <c r="W151" s="312" t="s">
        <v>106</v>
      </c>
      <c r="X151" s="171" t="s">
        <v>107</v>
      </c>
      <c r="Y151" s="7"/>
      <c r="Z151" s="304" t="s">
        <v>1732</v>
      </c>
    </row>
    <row r="152" spans="1:26" ht="15" customHeight="1" x14ac:dyDescent="0.2">
      <c r="A152" s="203" t="str">
        <f t="shared" si="2"/>
        <v>貨4ガT</v>
      </c>
      <c r="B152" s="203" t="s">
        <v>504</v>
      </c>
      <c r="C152" s="203" t="s">
        <v>488</v>
      </c>
      <c r="D152" s="203" t="s">
        <v>100</v>
      </c>
      <c r="E152" s="203" t="s">
        <v>101</v>
      </c>
      <c r="F152" s="203"/>
      <c r="G152" s="203"/>
      <c r="H152" s="203"/>
      <c r="I152" s="1" t="s">
        <v>831</v>
      </c>
      <c r="K152" s="203"/>
      <c r="L152" s="203"/>
      <c r="M152" s="203"/>
      <c r="N152" s="203"/>
      <c r="O152" s="203"/>
      <c r="P152" s="203"/>
      <c r="Q152" s="203"/>
      <c r="R152" s="203"/>
      <c r="S152" s="203"/>
      <c r="T152" s="160" t="s">
        <v>635</v>
      </c>
      <c r="U152" s="170" t="s">
        <v>636</v>
      </c>
      <c r="V152" s="242" t="s">
        <v>1293</v>
      </c>
      <c r="W152" s="312" t="s">
        <v>100</v>
      </c>
      <c r="X152" s="171" t="s">
        <v>101</v>
      </c>
      <c r="Y152" s="7"/>
      <c r="Z152" s="304" t="s">
        <v>1732</v>
      </c>
    </row>
    <row r="153" spans="1:26" ht="15" customHeight="1" x14ac:dyDescent="0.2">
      <c r="A153" s="203" t="str">
        <f t="shared" si="2"/>
        <v>貨4ガZ</v>
      </c>
      <c r="B153" s="203" t="s">
        <v>504</v>
      </c>
      <c r="C153" s="203" t="s">
        <v>488</v>
      </c>
      <c r="D153" s="203" t="s">
        <v>486</v>
      </c>
      <c r="E153" s="203" t="s">
        <v>108</v>
      </c>
      <c r="F153" s="203"/>
      <c r="G153" s="203"/>
      <c r="H153" s="203"/>
      <c r="I153" s="1" t="s">
        <v>831</v>
      </c>
      <c r="K153" s="203"/>
      <c r="L153" s="203"/>
      <c r="M153" s="203"/>
      <c r="N153" s="203"/>
      <c r="O153" s="203"/>
      <c r="P153" s="203"/>
      <c r="Q153" s="203"/>
      <c r="R153" s="203"/>
      <c r="S153" s="203"/>
      <c r="T153" s="160" t="s">
        <v>635</v>
      </c>
      <c r="U153" s="170" t="s">
        <v>636</v>
      </c>
      <c r="V153" s="242" t="s">
        <v>1293</v>
      </c>
      <c r="W153" s="312" t="s">
        <v>486</v>
      </c>
      <c r="X153" s="171" t="s">
        <v>108</v>
      </c>
      <c r="Y153" s="7"/>
      <c r="Z153" s="304" t="s">
        <v>1732</v>
      </c>
    </row>
    <row r="154" spans="1:26" ht="15" customHeight="1" x14ac:dyDescent="0.2">
      <c r="A154" s="203" t="str">
        <f t="shared" si="2"/>
        <v>貨4ガGB</v>
      </c>
      <c r="B154" s="203" t="s">
        <v>504</v>
      </c>
      <c r="C154" s="203" t="s">
        <v>488</v>
      </c>
      <c r="D154" s="203" t="s">
        <v>487</v>
      </c>
      <c r="E154" s="203" t="s">
        <v>130</v>
      </c>
      <c r="F154" s="203"/>
      <c r="G154" s="203"/>
      <c r="H154" s="203"/>
      <c r="I154" s="1" t="s">
        <v>831</v>
      </c>
      <c r="K154" s="203"/>
      <c r="L154" s="203"/>
      <c r="M154" s="203"/>
      <c r="N154" s="203"/>
      <c r="O154" s="203"/>
      <c r="P154" s="203"/>
      <c r="Q154" s="203"/>
      <c r="R154" s="203"/>
      <c r="S154" s="203"/>
      <c r="T154" s="160" t="s">
        <v>635</v>
      </c>
      <c r="U154" s="170" t="s">
        <v>636</v>
      </c>
      <c r="V154" s="242" t="s">
        <v>1293</v>
      </c>
      <c r="W154" s="312" t="s">
        <v>487</v>
      </c>
      <c r="X154" s="171" t="s">
        <v>130</v>
      </c>
      <c r="Y154" s="7"/>
      <c r="Z154" s="304" t="s">
        <v>1732</v>
      </c>
    </row>
    <row r="155" spans="1:26" ht="15" customHeight="1" x14ac:dyDescent="0.2">
      <c r="A155" s="203" t="str">
        <f t="shared" si="2"/>
        <v>貨4ガGE</v>
      </c>
      <c r="B155" s="203" t="s">
        <v>504</v>
      </c>
      <c r="C155" s="203" t="s">
        <v>488</v>
      </c>
      <c r="D155" s="203" t="s">
        <v>487</v>
      </c>
      <c r="E155" s="203" t="s">
        <v>132</v>
      </c>
      <c r="F155" s="203"/>
      <c r="G155" s="203"/>
      <c r="H155" s="203"/>
      <c r="I155" s="1" t="s">
        <v>831</v>
      </c>
      <c r="K155" s="203"/>
      <c r="L155" s="203"/>
      <c r="M155" s="203"/>
      <c r="N155" s="203"/>
      <c r="O155" s="203"/>
      <c r="P155" s="203"/>
      <c r="Q155" s="203"/>
      <c r="R155" s="203"/>
      <c r="S155" s="203"/>
      <c r="T155" s="160" t="s">
        <v>635</v>
      </c>
      <c r="U155" s="170" t="s">
        <v>636</v>
      </c>
      <c r="V155" s="242" t="s">
        <v>1293</v>
      </c>
      <c r="W155" s="312" t="s">
        <v>487</v>
      </c>
      <c r="X155" s="171" t="s">
        <v>132</v>
      </c>
      <c r="Y155" s="7"/>
      <c r="Z155" s="304" t="s">
        <v>1732</v>
      </c>
    </row>
    <row r="156" spans="1:26" ht="15" customHeight="1" x14ac:dyDescent="0.2">
      <c r="A156" s="203" t="str">
        <f t="shared" si="2"/>
        <v>貨4ガHJ</v>
      </c>
      <c r="B156" s="203" t="s">
        <v>504</v>
      </c>
      <c r="C156" s="203" t="s">
        <v>488</v>
      </c>
      <c r="D156" s="203" t="s">
        <v>487</v>
      </c>
      <c r="E156" s="203" t="s">
        <v>140</v>
      </c>
      <c r="F156" s="203"/>
      <c r="G156" s="203"/>
      <c r="H156" s="203"/>
      <c r="I156" s="1" t="s">
        <v>835</v>
      </c>
      <c r="J156" s="203" t="s">
        <v>838</v>
      </c>
      <c r="K156" s="203"/>
      <c r="L156" s="203"/>
      <c r="M156" s="203"/>
      <c r="N156" s="203"/>
      <c r="O156" s="203"/>
      <c r="P156" s="203"/>
      <c r="Q156" s="203"/>
      <c r="R156" s="203"/>
      <c r="S156" s="203"/>
      <c r="T156" s="160" t="s">
        <v>635</v>
      </c>
      <c r="U156" s="170" t="s">
        <v>636</v>
      </c>
      <c r="V156" s="242" t="s">
        <v>1293</v>
      </c>
      <c r="W156" s="312" t="s">
        <v>487</v>
      </c>
      <c r="X156" s="171" t="s">
        <v>140</v>
      </c>
      <c r="Y156" s="7"/>
      <c r="Z156" s="305" t="s">
        <v>1733</v>
      </c>
    </row>
    <row r="157" spans="1:26" ht="15" customHeight="1" x14ac:dyDescent="0.2">
      <c r="A157" s="203" t="str">
        <f t="shared" si="2"/>
        <v>貨4ガGL</v>
      </c>
      <c r="B157" s="203" t="s">
        <v>504</v>
      </c>
      <c r="C157" s="203" t="s">
        <v>488</v>
      </c>
      <c r="D157" s="203" t="s">
        <v>103</v>
      </c>
      <c r="E157" s="203" t="s">
        <v>138</v>
      </c>
      <c r="F157" s="203"/>
      <c r="G157" s="203"/>
      <c r="H157" s="203"/>
      <c r="I157" s="1" t="s">
        <v>831</v>
      </c>
      <c r="K157" s="203"/>
      <c r="L157" s="203"/>
      <c r="M157" s="203"/>
      <c r="N157" s="203"/>
      <c r="O157" s="203"/>
      <c r="P157" s="203"/>
      <c r="Q157" s="203"/>
      <c r="R157" s="203"/>
      <c r="S157" s="203"/>
      <c r="T157" s="160" t="s">
        <v>635</v>
      </c>
      <c r="U157" s="170" t="s">
        <v>636</v>
      </c>
      <c r="V157" s="242" t="s">
        <v>1293</v>
      </c>
      <c r="W157" s="312" t="s">
        <v>103</v>
      </c>
      <c r="X157" s="171" t="s">
        <v>138</v>
      </c>
      <c r="Y157" s="7"/>
      <c r="Z157" s="304" t="s">
        <v>1732</v>
      </c>
    </row>
    <row r="158" spans="1:26" ht="15" customHeight="1" x14ac:dyDescent="0.2">
      <c r="A158" s="203" t="str">
        <f t="shared" si="2"/>
        <v>貨4ガHR</v>
      </c>
      <c r="B158" s="203" t="s">
        <v>504</v>
      </c>
      <c r="C158" s="203" t="s">
        <v>488</v>
      </c>
      <c r="D158" s="203" t="s">
        <v>103</v>
      </c>
      <c r="E158" s="203" t="s">
        <v>149</v>
      </c>
      <c r="F158" s="203"/>
      <c r="G158" s="203"/>
      <c r="H158" s="203"/>
      <c r="I158" s="1" t="s">
        <v>835</v>
      </c>
      <c r="J158" s="203" t="s">
        <v>838</v>
      </c>
      <c r="K158" s="203"/>
      <c r="L158" s="203"/>
      <c r="M158" s="203"/>
      <c r="N158" s="203"/>
      <c r="O158" s="203"/>
      <c r="P158" s="203"/>
      <c r="Q158" s="203"/>
      <c r="R158" s="203"/>
      <c r="S158" s="203"/>
      <c r="T158" s="160" t="s">
        <v>635</v>
      </c>
      <c r="U158" s="170" t="s">
        <v>636</v>
      </c>
      <c r="V158" s="242" t="s">
        <v>1293</v>
      </c>
      <c r="W158" s="312" t="s">
        <v>103</v>
      </c>
      <c r="X158" s="171" t="s">
        <v>149</v>
      </c>
      <c r="Y158" s="7"/>
      <c r="Z158" s="305" t="s">
        <v>1733</v>
      </c>
    </row>
    <row r="159" spans="1:26" ht="15" customHeight="1" x14ac:dyDescent="0.2">
      <c r="A159" s="203" t="str">
        <f t="shared" si="2"/>
        <v>貨4ガTD</v>
      </c>
      <c r="B159" s="203" t="s">
        <v>504</v>
      </c>
      <c r="C159" s="203" t="s">
        <v>488</v>
      </c>
      <c r="D159" s="203" t="s">
        <v>103</v>
      </c>
      <c r="E159" s="203" t="s">
        <v>161</v>
      </c>
      <c r="F159" s="203"/>
      <c r="G159" s="203"/>
      <c r="H159" s="203"/>
      <c r="I159" s="1" t="s">
        <v>831</v>
      </c>
      <c r="J159" s="203" t="s">
        <v>839</v>
      </c>
      <c r="K159" s="203"/>
      <c r="L159" s="203"/>
      <c r="M159" s="203"/>
      <c r="N159" s="203"/>
      <c r="O159" s="203"/>
      <c r="P159" s="203"/>
      <c r="Q159" s="203"/>
      <c r="R159" s="203"/>
      <c r="S159" s="203"/>
      <c r="T159" s="160" t="s">
        <v>635</v>
      </c>
      <c r="U159" s="170" t="s">
        <v>636</v>
      </c>
      <c r="V159" s="242" t="s">
        <v>1293</v>
      </c>
      <c r="W159" s="312" t="s">
        <v>103</v>
      </c>
      <c r="X159" s="171" t="s">
        <v>161</v>
      </c>
      <c r="Y159" s="7"/>
      <c r="Z159" s="305" t="s">
        <v>1697</v>
      </c>
    </row>
    <row r="160" spans="1:26" ht="15" customHeight="1" x14ac:dyDescent="0.2">
      <c r="A160" s="203" t="str">
        <f t="shared" si="2"/>
        <v>貨4ガXD</v>
      </c>
      <c r="B160" s="203" t="s">
        <v>504</v>
      </c>
      <c r="C160" s="203" t="s">
        <v>488</v>
      </c>
      <c r="D160" s="203" t="s">
        <v>103</v>
      </c>
      <c r="E160" s="203" t="s">
        <v>175</v>
      </c>
      <c r="F160" s="203"/>
      <c r="G160" s="203"/>
      <c r="H160" s="203"/>
      <c r="I160" s="1" t="s">
        <v>835</v>
      </c>
      <c r="J160" s="203" t="s">
        <v>595</v>
      </c>
      <c r="K160" s="203"/>
      <c r="L160" s="203"/>
      <c r="M160" s="203"/>
      <c r="N160" s="203"/>
      <c r="O160" s="203"/>
      <c r="P160" s="203"/>
      <c r="Q160" s="203"/>
      <c r="R160" s="203"/>
      <c r="S160" s="203"/>
      <c r="T160" s="160" t="s">
        <v>635</v>
      </c>
      <c r="U160" s="170" t="s">
        <v>636</v>
      </c>
      <c r="V160" s="242" t="s">
        <v>1293</v>
      </c>
      <c r="W160" s="312" t="s">
        <v>103</v>
      </c>
      <c r="X160" s="171" t="s">
        <v>175</v>
      </c>
      <c r="Y160" s="7"/>
      <c r="Z160" s="305" t="s">
        <v>1733</v>
      </c>
    </row>
    <row r="161" spans="1:26" ht="15" customHeight="1" x14ac:dyDescent="0.2">
      <c r="A161" s="203" t="str">
        <f t="shared" si="2"/>
        <v>貨4ガLD</v>
      </c>
      <c r="B161" s="203" t="s">
        <v>504</v>
      </c>
      <c r="C161" s="203" t="s">
        <v>488</v>
      </c>
      <c r="D161" s="203" t="s">
        <v>103</v>
      </c>
      <c r="E161" s="203" t="s">
        <v>153</v>
      </c>
      <c r="F161" s="347"/>
      <c r="G161" s="203"/>
      <c r="H161" s="203"/>
      <c r="I161" s="1" t="s">
        <v>831</v>
      </c>
      <c r="J161" s="203" t="s">
        <v>840</v>
      </c>
      <c r="K161" s="347"/>
      <c r="L161" s="347"/>
      <c r="M161" s="347"/>
      <c r="N161" s="203"/>
      <c r="O161" s="203"/>
      <c r="P161" s="203"/>
      <c r="Q161" s="203"/>
      <c r="R161" s="203"/>
      <c r="S161" s="203"/>
      <c r="T161" s="160" t="s">
        <v>635</v>
      </c>
      <c r="U161" s="172" t="s">
        <v>636</v>
      </c>
      <c r="V161" s="244" t="s">
        <v>1293</v>
      </c>
      <c r="W161" s="242" t="s">
        <v>103</v>
      </c>
      <c r="X161" s="171" t="s">
        <v>153</v>
      </c>
      <c r="Y161" s="7"/>
      <c r="Z161" s="305" t="s">
        <v>1697</v>
      </c>
    </row>
    <row r="162" spans="1:26" ht="15" customHeight="1" x14ac:dyDescent="0.2">
      <c r="A162" s="203" t="str">
        <f t="shared" si="2"/>
        <v>貨4ガYD</v>
      </c>
      <c r="B162" s="203" t="s">
        <v>504</v>
      </c>
      <c r="C162" s="203" t="s">
        <v>488</v>
      </c>
      <c r="D162" s="203" t="s">
        <v>103</v>
      </c>
      <c r="E162" s="203" t="s">
        <v>179</v>
      </c>
      <c r="F162" s="347"/>
      <c r="G162" s="203"/>
      <c r="H162" s="203"/>
      <c r="I162" s="1" t="s">
        <v>835</v>
      </c>
      <c r="J162" s="203" t="s">
        <v>596</v>
      </c>
      <c r="K162" s="347"/>
      <c r="L162" s="347"/>
      <c r="M162" s="347"/>
      <c r="N162" s="203"/>
      <c r="O162" s="203"/>
      <c r="P162" s="203"/>
      <c r="Q162" s="203"/>
      <c r="R162" s="203"/>
      <c r="S162" s="203"/>
      <c r="T162" s="160" t="s">
        <v>635</v>
      </c>
      <c r="U162" s="170" t="s">
        <v>636</v>
      </c>
      <c r="V162" s="242" t="s">
        <v>1293</v>
      </c>
      <c r="W162" s="242" t="s">
        <v>103</v>
      </c>
      <c r="X162" s="171" t="s">
        <v>179</v>
      </c>
      <c r="Y162" s="7"/>
      <c r="Z162" s="305" t="s">
        <v>1733</v>
      </c>
    </row>
    <row r="163" spans="1:26" ht="15" customHeight="1" x14ac:dyDescent="0.2">
      <c r="A163" s="203" t="str">
        <f t="shared" si="2"/>
        <v>貨4ガUD</v>
      </c>
      <c r="B163" s="203" t="s">
        <v>504</v>
      </c>
      <c r="C163" s="203" t="s">
        <v>488</v>
      </c>
      <c r="D163" s="203" t="s">
        <v>103</v>
      </c>
      <c r="E163" s="203" t="s">
        <v>168</v>
      </c>
      <c r="F163" s="203"/>
      <c r="G163" s="203"/>
      <c r="H163" s="203"/>
      <c r="I163" s="1" t="s">
        <v>831</v>
      </c>
      <c r="J163" s="203" t="s">
        <v>841</v>
      </c>
      <c r="K163" s="349"/>
      <c r="L163" s="349"/>
      <c r="M163" s="349"/>
      <c r="N163" s="203"/>
      <c r="O163" s="203"/>
      <c r="P163" s="203"/>
      <c r="Q163" s="203"/>
      <c r="R163" s="203"/>
      <c r="S163" s="203"/>
      <c r="T163" s="160" t="s">
        <v>635</v>
      </c>
      <c r="U163" s="170" t="s">
        <v>636</v>
      </c>
      <c r="V163" s="242" t="s">
        <v>1293</v>
      </c>
      <c r="W163" s="312" t="s">
        <v>103</v>
      </c>
      <c r="X163" s="171" t="s">
        <v>168</v>
      </c>
      <c r="Y163" s="7"/>
      <c r="Z163" s="305" t="s">
        <v>1697</v>
      </c>
    </row>
    <row r="164" spans="1:26" ht="15" customHeight="1" x14ac:dyDescent="0.2">
      <c r="A164" s="203" t="str">
        <f t="shared" si="2"/>
        <v>貨4ガZD</v>
      </c>
      <c r="B164" s="203" t="s">
        <v>504</v>
      </c>
      <c r="C164" s="203" t="s">
        <v>488</v>
      </c>
      <c r="D164" s="203" t="s">
        <v>103</v>
      </c>
      <c r="E164" s="203" t="s">
        <v>183</v>
      </c>
      <c r="F164" s="203"/>
      <c r="G164" s="203"/>
      <c r="H164" s="203"/>
      <c r="I164" s="1" t="s">
        <v>835</v>
      </c>
      <c r="J164" s="203" t="s">
        <v>597</v>
      </c>
      <c r="K164" s="349"/>
      <c r="L164" s="349"/>
      <c r="M164" s="349"/>
      <c r="N164" s="203"/>
      <c r="O164" s="203"/>
      <c r="P164" s="203"/>
      <c r="Q164" s="203"/>
      <c r="R164" s="203"/>
      <c r="S164" s="203"/>
      <c r="T164" s="160" t="s">
        <v>635</v>
      </c>
      <c r="U164" s="170" t="s">
        <v>636</v>
      </c>
      <c r="V164" s="242" t="s">
        <v>1293</v>
      </c>
      <c r="W164" s="312" t="s">
        <v>103</v>
      </c>
      <c r="X164" s="171" t="s">
        <v>183</v>
      </c>
      <c r="Y164" s="7"/>
      <c r="Z164" s="305" t="s">
        <v>1733</v>
      </c>
    </row>
    <row r="165" spans="1:26" ht="15" customHeight="1" x14ac:dyDescent="0.2">
      <c r="A165" s="203" t="str">
        <f t="shared" si="2"/>
        <v>貨4ガABG</v>
      </c>
      <c r="B165" s="203" t="s">
        <v>504</v>
      </c>
      <c r="C165" s="203" t="s">
        <v>488</v>
      </c>
      <c r="D165" s="203" t="s">
        <v>471</v>
      </c>
      <c r="E165" s="203" t="s">
        <v>896</v>
      </c>
      <c r="F165" s="203"/>
      <c r="G165" s="203"/>
      <c r="H165" s="203"/>
      <c r="I165" s="1" t="s">
        <v>831</v>
      </c>
      <c r="K165" s="349"/>
      <c r="L165" s="349"/>
      <c r="M165" s="349"/>
      <c r="N165" s="203"/>
      <c r="O165" s="203"/>
      <c r="P165" s="203"/>
      <c r="Q165" s="203"/>
      <c r="R165" s="203"/>
      <c r="S165" s="203"/>
      <c r="T165" s="160" t="s">
        <v>635</v>
      </c>
      <c r="U165" s="170" t="s">
        <v>636</v>
      </c>
      <c r="V165" s="242" t="s">
        <v>1293</v>
      </c>
      <c r="W165" s="312" t="s">
        <v>471</v>
      </c>
      <c r="X165" s="171" t="s">
        <v>896</v>
      </c>
      <c r="Y165" s="7"/>
      <c r="Z165" s="304" t="s">
        <v>1732</v>
      </c>
    </row>
    <row r="166" spans="1:26" ht="15" customHeight="1" x14ac:dyDescent="0.2">
      <c r="A166" s="203" t="str">
        <f t="shared" si="2"/>
        <v>貨4ガAAG</v>
      </c>
      <c r="B166" s="203" t="s">
        <v>504</v>
      </c>
      <c r="C166" s="203" t="s">
        <v>488</v>
      </c>
      <c r="D166" s="203" t="s">
        <v>471</v>
      </c>
      <c r="E166" s="203" t="s">
        <v>897</v>
      </c>
      <c r="F166" s="203"/>
      <c r="G166" s="203"/>
      <c r="H166" s="203"/>
      <c r="I166" s="1" t="s">
        <v>835</v>
      </c>
      <c r="J166" s="203" t="s">
        <v>838</v>
      </c>
      <c r="K166" s="349"/>
      <c r="L166" s="349"/>
      <c r="M166" s="349"/>
      <c r="N166" s="203"/>
      <c r="O166" s="203"/>
      <c r="P166" s="203"/>
      <c r="Q166" s="203"/>
      <c r="R166" s="203"/>
      <c r="S166" s="203"/>
      <c r="T166" s="160" t="s">
        <v>635</v>
      </c>
      <c r="U166" s="170" t="s">
        <v>636</v>
      </c>
      <c r="V166" s="242" t="s">
        <v>1293</v>
      </c>
      <c r="W166" s="312" t="s">
        <v>471</v>
      </c>
      <c r="X166" s="171" t="s">
        <v>897</v>
      </c>
      <c r="Y166" s="7"/>
      <c r="Z166" s="305" t="s">
        <v>1733</v>
      </c>
    </row>
    <row r="167" spans="1:26" ht="15" customHeight="1" x14ac:dyDescent="0.2">
      <c r="A167" s="203" t="str">
        <f t="shared" si="2"/>
        <v>貨4ガALG</v>
      </c>
      <c r="B167" s="203" t="s">
        <v>504</v>
      </c>
      <c r="C167" s="203" t="s">
        <v>488</v>
      </c>
      <c r="D167" s="203" t="s">
        <v>471</v>
      </c>
      <c r="E167" t="s">
        <v>1434</v>
      </c>
      <c r="F167"/>
      <c r="G167" s="203"/>
      <c r="H167" s="203"/>
      <c r="I167" s="1" t="s">
        <v>1393</v>
      </c>
      <c r="K167" s="349"/>
      <c r="L167" s="349"/>
      <c r="M167" s="349"/>
      <c r="N167" s="203"/>
      <c r="O167" s="203"/>
      <c r="P167" s="203"/>
      <c r="Q167" s="203"/>
      <c r="R167" s="203"/>
      <c r="S167" s="203"/>
      <c r="T167" s="160" t="s">
        <v>635</v>
      </c>
      <c r="U167" s="170" t="s">
        <v>636</v>
      </c>
      <c r="V167" s="242" t="s">
        <v>1293</v>
      </c>
      <c r="W167" s="312" t="s">
        <v>471</v>
      </c>
      <c r="X167" s="171" t="s">
        <v>1301</v>
      </c>
      <c r="Y167" s="7"/>
      <c r="Z167" s="305" t="s">
        <v>1734</v>
      </c>
    </row>
    <row r="168" spans="1:26" ht="15" customHeight="1" x14ac:dyDescent="0.2">
      <c r="A168" s="203" t="str">
        <f t="shared" si="2"/>
        <v>貨4ガBAG</v>
      </c>
      <c r="B168" s="203" t="s">
        <v>504</v>
      </c>
      <c r="C168" s="203" t="s">
        <v>488</v>
      </c>
      <c r="D168" s="203" t="s">
        <v>471</v>
      </c>
      <c r="E168" s="347" t="s">
        <v>489</v>
      </c>
      <c r="F168" s="347"/>
      <c r="G168" s="203"/>
      <c r="H168" s="203"/>
      <c r="I168" s="348" t="s">
        <v>835</v>
      </c>
      <c r="J168" s="347" t="s">
        <v>595</v>
      </c>
      <c r="K168" s="349"/>
      <c r="L168" s="349"/>
      <c r="M168" s="349"/>
      <c r="N168" s="203"/>
      <c r="O168" s="203"/>
      <c r="P168" s="203"/>
      <c r="Q168" s="203"/>
      <c r="R168" s="203"/>
      <c r="S168" s="203"/>
      <c r="T168" s="160" t="s">
        <v>635</v>
      </c>
      <c r="U168" s="170" t="s">
        <v>636</v>
      </c>
      <c r="V168" s="242" t="s">
        <v>1293</v>
      </c>
      <c r="W168" s="312" t="s">
        <v>471</v>
      </c>
      <c r="X168" s="171" t="s">
        <v>489</v>
      </c>
      <c r="Y168" s="7"/>
      <c r="Z168" s="305" t="s">
        <v>1733</v>
      </c>
    </row>
    <row r="169" spans="1:26" ht="15" customHeight="1" x14ac:dyDescent="0.2">
      <c r="A169" s="203" t="str">
        <f t="shared" si="2"/>
        <v>貨4ガBBG</v>
      </c>
      <c r="B169" s="203" t="s">
        <v>504</v>
      </c>
      <c r="C169" s="203" t="s">
        <v>488</v>
      </c>
      <c r="D169" s="203" t="s">
        <v>471</v>
      </c>
      <c r="E169" s="347" t="s">
        <v>490</v>
      </c>
      <c r="F169" s="347"/>
      <c r="G169" s="203"/>
      <c r="H169" s="203"/>
      <c r="I169" s="348" t="s">
        <v>831</v>
      </c>
      <c r="J169" s="347" t="s">
        <v>839</v>
      </c>
      <c r="K169" s="203"/>
      <c r="L169" s="203"/>
      <c r="M169" s="203"/>
      <c r="N169" s="203"/>
      <c r="O169" s="203"/>
      <c r="P169" s="203"/>
      <c r="Q169" s="203"/>
      <c r="R169" s="203"/>
      <c r="S169" s="203"/>
      <c r="T169" s="160" t="s">
        <v>635</v>
      </c>
      <c r="U169" s="170" t="s">
        <v>636</v>
      </c>
      <c r="V169" s="242" t="s">
        <v>1293</v>
      </c>
      <c r="W169" s="312" t="s">
        <v>471</v>
      </c>
      <c r="X169" s="171" t="s">
        <v>490</v>
      </c>
      <c r="Y169" s="7"/>
      <c r="Z169" s="305" t="s">
        <v>1697</v>
      </c>
    </row>
    <row r="170" spans="1:26" ht="15" customHeight="1" x14ac:dyDescent="0.2">
      <c r="A170" s="203" t="str">
        <f t="shared" si="2"/>
        <v>貨4ガBLG</v>
      </c>
      <c r="B170" s="203" t="s">
        <v>504</v>
      </c>
      <c r="C170" s="203" t="s">
        <v>488</v>
      </c>
      <c r="D170" s="203" t="s">
        <v>471</v>
      </c>
      <c r="E170" s="350" t="s">
        <v>1435</v>
      </c>
      <c r="F170" s="347"/>
      <c r="G170" s="203"/>
      <c r="H170" s="203"/>
      <c r="I170" s="348" t="s">
        <v>844</v>
      </c>
      <c r="J170" s="347"/>
      <c r="K170" s="203"/>
      <c r="L170" s="203"/>
      <c r="M170" s="203"/>
      <c r="N170" s="203"/>
      <c r="O170" s="203"/>
      <c r="P170" s="203"/>
      <c r="Q170" s="203"/>
      <c r="R170" s="203"/>
      <c r="S170" s="203"/>
      <c r="T170" s="160" t="s">
        <v>635</v>
      </c>
      <c r="U170" s="170" t="s">
        <v>636</v>
      </c>
      <c r="V170" s="242" t="s">
        <v>1293</v>
      </c>
      <c r="W170" s="312" t="s">
        <v>471</v>
      </c>
      <c r="X170" s="171" t="s">
        <v>1302</v>
      </c>
      <c r="Y170" s="7"/>
      <c r="Z170" s="305" t="s">
        <v>1734</v>
      </c>
    </row>
    <row r="171" spans="1:26" ht="15" customHeight="1" x14ac:dyDescent="0.2">
      <c r="A171" s="203" t="str">
        <f t="shared" si="2"/>
        <v>貨4ガNAG</v>
      </c>
      <c r="B171" s="203" t="s">
        <v>504</v>
      </c>
      <c r="C171" s="203" t="s">
        <v>488</v>
      </c>
      <c r="D171" s="203" t="s">
        <v>471</v>
      </c>
      <c r="E171" s="351" t="s">
        <v>898</v>
      </c>
      <c r="F171" s="349"/>
      <c r="G171" s="203"/>
      <c r="H171" s="203"/>
      <c r="I171" s="162" t="s">
        <v>835</v>
      </c>
      <c r="J171" s="351" t="s">
        <v>595</v>
      </c>
      <c r="K171" s="203"/>
      <c r="L171" s="203"/>
      <c r="M171" s="203"/>
      <c r="N171" s="203"/>
      <c r="O171" s="203"/>
      <c r="P171" s="203"/>
      <c r="Q171" s="203"/>
      <c r="R171" s="203"/>
      <c r="S171" s="203"/>
      <c r="T171" s="160" t="s">
        <v>635</v>
      </c>
      <c r="U171" s="170" t="s">
        <v>636</v>
      </c>
      <c r="V171" s="242" t="s">
        <v>1293</v>
      </c>
      <c r="W171" s="312" t="s">
        <v>471</v>
      </c>
      <c r="X171" s="171" t="s">
        <v>898</v>
      </c>
      <c r="Y171" s="7"/>
      <c r="Z171" s="305" t="s">
        <v>1733</v>
      </c>
    </row>
    <row r="172" spans="1:26" ht="15" customHeight="1" x14ac:dyDescent="0.2">
      <c r="A172" s="203" t="str">
        <f t="shared" si="2"/>
        <v>貨4ガNBG</v>
      </c>
      <c r="B172" s="203" t="s">
        <v>504</v>
      </c>
      <c r="C172" s="203" t="s">
        <v>488</v>
      </c>
      <c r="D172" s="203" t="s">
        <v>471</v>
      </c>
      <c r="E172" s="351" t="s">
        <v>899</v>
      </c>
      <c r="F172" s="349"/>
      <c r="G172" s="203"/>
      <c r="H172" s="203"/>
      <c r="I172" s="162" t="s">
        <v>831</v>
      </c>
      <c r="J172" s="351" t="s">
        <v>839</v>
      </c>
      <c r="K172" s="203"/>
      <c r="L172" s="203"/>
      <c r="M172" s="203"/>
      <c r="N172" s="203"/>
      <c r="O172" s="203"/>
      <c r="P172" s="203"/>
      <c r="Q172" s="203"/>
      <c r="R172" s="203"/>
      <c r="S172" s="203"/>
      <c r="T172" s="160" t="s">
        <v>635</v>
      </c>
      <c r="U172" s="170" t="s">
        <v>636</v>
      </c>
      <c r="V172" s="242" t="s">
        <v>1293</v>
      </c>
      <c r="W172" s="312" t="s">
        <v>471</v>
      </c>
      <c r="X172" s="171" t="s">
        <v>899</v>
      </c>
      <c r="Y172" s="7"/>
      <c r="Z172" s="305" t="s">
        <v>1697</v>
      </c>
    </row>
    <row r="173" spans="1:26" ht="15" customHeight="1" x14ac:dyDescent="0.2">
      <c r="A173" s="203" t="str">
        <f t="shared" si="2"/>
        <v>貨4ガNLG</v>
      </c>
      <c r="B173" s="203" t="s">
        <v>504</v>
      </c>
      <c r="C173" s="203" t="s">
        <v>488</v>
      </c>
      <c r="D173" s="203" t="s">
        <v>471</v>
      </c>
      <c r="E173" s="351" t="s">
        <v>1436</v>
      </c>
      <c r="F173" s="349"/>
      <c r="G173" s="203"/>
      <c r="H173" s="203"/>
      <c r="I173" s="162" t="s">
        <v>844</v>
      </c>
      <c r="J173" s="351"/>
      <c r="K173" s="203"/>
      <c r="L173" s="203"/>
      <c r="M173" s="203"/>
      <c r="N173" s="203"/>
      <c r="O173" s="203"/>
      <c r="P173" s="203"/>
      <c r="Q173" s="203"/>
      <c r="R173" s="203"/>
      <c r="S173" s="203"/>
      <c r="T173" s="160" t="s">
        <v>635</v>
      </c>
      <c r="U173" s="170" t="s">
        <v>636</v>
      </c>
      <c r="V173" s="242" t="s">
        <v>1293</v>
      </c>
      <c r="W173" s="312" t="s">
        <v>471</v>
      </c>
      <c r="X173" s="171" t="s">
        <v>1303</v>
      </c>
      <c r="Y173" s="7"/>
      <c r="Z173" s="305" t="s">
        <v>1734</v>
      </c>
    </row>
    <row r="174" spans="1:26" ht="15" customHeight="1" x14ac:dyDescent="0.2">
      <c r="A174" s="203" t="str">
        <f t="shared" si="2"/>
        <v>貨4ガPLG</v>
      </c>
      <c r="B174" s="203" t="s">
        <v>504</v>
      </c>
      <c r="C174" s="203" t="s">
        <v>488</v>
      </c>
      <c r="D174" s="203" t="s">
        <v>471</v>
      </c>
      <c r="E174" s="351" t="s">
        <v>1437</v>
      </c>
      <c r="F174" s="349"/>
      <c r="G174" s="203"/>
      <c r="H174" s="203"/>
      <c r="I174" s="162" t="s">
        <v>844</v>
      </c>
      <c r="J174" s="351"/>
      <c r="K174" s="203"/>
      <c r="L174" s="203"/>
      <c r="M174" s="203"/>
      <c r="N174" s="203"/>
      <c r="O174" s="203"/>
      <c r="P174" s="203"/>
      <c r="Q174" s="203"/>
      <c r="R174" s="203"/>
      <c r="S174" s="203"/>
      <c r="T174" s="160" t="s">
        <v>635</v>
      </c>
      <c r="U174" s="170" t="s">
        <v>636</v>
      </c>
      <c r="V174" s="242" t="s">
        <v>1293</v>
      </c>
      <c r="W174" s="312" t="s">
        <v>471</v>
      </c>
      <c r="X174" s="171" t="s">
        <v>1304</v>
      </c>
      <c r="Y174" s="7"/>
      <c r="Z174" s="305" t="s">
        <v>1734</v>
      </c>
    </row>
    <row r="175" spans="1:26" ht="15" customHeight="1" x14ac:dyDescent="0.2">
      <c r="A175" s="203" t="str">
        <f t="shared" si="2"/>
        <v>貨4ガLBG</v>
      </c>
      <c r="B175" s="203" t="s">
        <v>504</v>
      </c>
      <c r="C175" s="203" t="s">
        <v>488</v>
      </c>
      <c r="D175" s="203" t="s">
        <v>403</v>
      </c>
      <c r="E175" s="203" t="s">
        <v>900</v>
      </c>
      <c r="F175" s="203"/>
      <c r="G175" s="203"/>
      <c r="H175" s="203"/>
      <c r="I175" s="1" t="s">
        <v>831</v>
      </c>
      <c r="K175" s="203"/>
      <c r="L175" s="203"/>
      <c r="M175" s="203"/>
      <c r="N175" s="203"/>
      <c r="O175" s="203"/>
      <c r="P175" s="203"/>
      <c r="Q175" s="203"/>
      <c r="R175" s="203"/>
      <c r="S175" s="203"/>
      <c r="T175" s="160" t="s">
        <v>635</v>
      </c>
      <c r="U175" s="170" t="s">
        <v>636</v>
      </c>
      <c r="V175" s="242" t="s">
        <v>1293</v>
      </c>
      <c r="W175" s="312" t="s">
        <v>403</v>
      </c>
      <c r="X175" s="171" t="s">
        <v>900</v>
      </c>
      <c r="Y175" s="7"/>
      <c r="Z175" s="304" t="s">
        <v>1732</v>
      </c>
    </row>
    <row r="176" spans="1:26" ht="15" customHeight="1" x14ac:dyDescent="0.2">
      <c r="A176" s="203" t="str">
        <f t="shared" si="2"/>
        <v>貨4ガLAG</v>
      </c>
      <c r="B176" s="203" t="s">
        <v>504</v>
      </c>
      <c r="C176" s="203" t="s">
        <v>488</v>
      </c>
      <c r="D176" s="203" t="s">
        <v>403</v>
      </c>
      <c r="E176" s="203" t="s">
        <v>901</v>
      </c>
      <c r="F176" s="203"/>
      <c r="G176" s="203"/>
      <c r="H176" s="203"/>
      <c r="I176" s="1" t="s">
        <v>835</v>
      </c>
      <c r="J176" s="203" t="s">
        <v>838</v>
      </c>
      <c r="K176" s="203"/>
      <c r="L176" s="203"/>
      <c r="M176" s="203"/>
      <c r="N176" s="203"/>
      <c r="O176" s="203"/>
      <c r="P176" s="203"/>
      <c r="Q176" s="203"/>
      <c r="R176" s="203"/>
      <c r="S176" s="203"/>
      <c r="T176" s="160" t="s">
        <v>635</v>
      </c>
      <c r="U176" s="170" t="s">
        <v>636</v>
      </c>
      <c r="V176" s="242" t="s">
        <v>1293</v>
      </c>
      <c r="W176" s="312" t="s">
        <v>403</v>
      </c>
      <c r="X176" s="171" t="s">
        <v>901</v>
      </c>
      <c r="Y176" s="7"/>
      <c r="Z176" s="305" t="s">
        <v>1733</v>
      </c>
    </row>
    <row r="177" spans="1:26" ht="15" customHeight="1" x14ac:dyDescent="0.2">
      <c r="A177" s="203" t="str">
        <f t="shared" si="2"/>
        <v>貨4ガLLG</v>
      </c>
      <c r="B177" s="203" t="s">
        <v>504</v>
      </c>
      <c r="C177" s="203" t="s">
        <v>488</v>
      </c>
      <c r="D177" s="203" t="s">
        <v>403</v>
      </c>
      <c r="E177" s="351" t="s">
        <v>1438</v>
      </c>
      <c r="F177" s="351"/>
      <c r="G177" s="203"/>
      <c r="H177" s="203"/>
      <c r="I177" s="1" t="s">
        <v>1393</v>
      </c>
      <c r="K177" s="203"/>
      <c r="L177" s="203"/>
      <c r="M177" s="203"/>
      <c r="N177" s="203"/>
      <c r="O177" s="203"/>
      <c r="P177" s="203"/>
      <c r="Q177" s="203"/>
      <c r="R177" s="203"/>
      <c r="S177" s="203"/>
      <c r="T177" s="160" t="s">
        <v>635</v>
      </c>
      <c r="U177" s="170" t="s">
        <v>636</v>
      </c>
      <c r="V177" s="242" t="s">
        <v>1293</v>
      </c>
      <c r="W177" s="312" t="s">
        <v>403</v>
      </c>
      <c r="X177" s="171" t="s">
        <v>902</v>
      </c>
      <c r="Y177" s="7"/>
      <c r="Z177" s="305" t="s">
        <v>1734</v>
      </c>
    </row>
    <row r="178" spans="1:26" ht="15" customHeight="1" x14ac:dyDescent="0.2">
      <c r="A178" s="203" t="str">
        <f t="shared" si="2"/>
        <v>貨4ガMBG</v>
      </c>
      <c r="B178" s="203" t="s">
        <v>504</v>
      </c>
      <c r="C178" s="203" t="s">
        <v>488</v>
      </c>
      <c r="D178" s="203" t="s">
        <v>403</v>
      </c>
      <c r="E178" s="203" t="s">
        <v>903</v>
      </c>
      <c r="F178" s="203"/>
      <c r="G178" s="203"/>
      <c r="H178" s="203"/>
      <c r="I178" s="1" t="s">
        <v>832</v>
      </c>
      <c r="J178" s="203" t="s">
        <v>741</v>
      </c>
      <c r="K178" s="203"/>
      <c r="L178" s="203"/>
      <c r="M178" s="203"/>
      <c r="N178" s="203"/>
      <c r="O178" s="203"/>
      <c r="P178" s="203"/>
      <c r="Q178" s="203"/>
      <c r="R178" s="203"/>
      <c r="S178" s="203"/>
      <c r="T178" s="160" t="s">
        <v>635</v>
      </c>
      <c r="U178" s="170" t="s">
        <v>636</v>
      </c>
      <c r="V178" s="242" t="s">
        <v>1293</v>
      </c>
      <c r="W178" s="312" t="s">
        <v>403</v>
      </c>
      <c r="X178" s="171" t="s">
        <v>903</v>
      </c>
      <c r="Y178" s="7" t="s">
        <v>1610</v>
      </c>
      <c r="Z178" s="305" t="s">
        <v>1739</v>
      </c>
    </row>
    <row r="179" spans="1:26" ht="15" customHeight="1" x14ac:dyDescent="0.2">
      <c r="A179" s="203" t="str">
        <f t="shared" si="2"/>
        <v>貨4ガMAG</v>
      </c>
      <c r="B179" s="203" t="s">
        <v>504</v>
      </c>
      <c r="C179" s="203" t="s">
        <v>488</v>
      </c>
      <c r="D179" s="203" t="s">
        <v>403</v>
      </c>
      <c r="E179" s="203" t="s">
        <v>904</v>
      </c>
      <c r="F179" s="203"/>
      <c r="G179" s="203"/>
      <c r="H179" s="203"/>
      <c r="I179" s="1" t="s">
        <v>835</v>
      </c>
      <c r="J179" s="203" t="s">
        <v>406</v>
      </c>
      <c r="K179" s="203"/>
      <c r="L179" s="203"/>
      <c r="M179" s="203"/>
      <c r="N179" s="203"/>
      <c r="O179" s="203"/>
      <c r="P179" s="203"/>
      <c r="Q179" s="203"/>
      <c r="R179" s="203"/>
      <c r="S179" s="203"/>
      <c r="T179" s="160" t="s">
        <v>635</v>
      </c>
      <c r="U179" s="170" t="s">
        <v>636</v>
      </c>
      <c r="V179" s="242" t="s">
        <v>1293</v>
      </c>
      <c r="W179" s="312" t="s">
        <v>403</v>
      </c>
      <c r="X179" s="171" t="s">
        <v>904</v>
      </c>
      <c r="Y179" s="7"/>
      <c r="Z179" s="305" t="s">
        <v>1733</v>
      </c>
    </row>
    <row r="180" spans="1:26" ht="15" customHeight="1" x14ac:dyDescent="0.2">
      <c r="A180" s="203" t="str">
        <f t="shared" si="2"/>
        <v>貨4ガMLG</v>
      </c>
      <c r="B180" s="203" t="s">
        <v>504</v>
      </c>
      <c r="C180" s="203" t="s">
        <v>488</v>
      </c>
      <c r="D180" s="203" t="s">
        <v>403</v>
      </c>
      <c r="E180" t="s">
        <v>1439</v>
      </c>
      <c r="F180"/>
      <c r="G180" s="203"/>
      <c r="H180" s="203"/>
      <c r="I180" s="1" t="s">
        <v>1393</v>
      </c>
      <c r="K180" s="203"/>
      <c r="L180" s="203"/>
      <c r="M180" s="203"/>
      <c r="N180" s="203"/>
      <c r="O180" s="203"/>
      <c r="P180" s="203"/>
      <c r="Q180" s="203"/>
      <c r="R180" s="203"/>
      <c r="S180" s="203"/>
      <c r="T180" s="160" t="s">
        <v>635</v>
      </c>
      <c r="U180" s="170" t="s">
        <v>636</v>
      </c>
      <c r="V180" s="242" t="s">
        <v>1293</v>
      </c>
      <c r="W180" s="312" t="s">
        <v>403</v>
      </c>
      <c r="X180" s="171" t="s">
        <v>905</v>
      </c>
      <c r="Y180" s="7"/>
      <c r="Z180" s="305" t="s">
        <v>1734</v>
      </c>
    </row>
    <row r="181" spans="1:26" ht="15" customHeight="1" x14ac:dyDescent="0.2">
      <c r="A181" s="203" t="str">
        <f t="shared" si="2"/>
        <v>貨4ガRBG</v>
      </c>
      <c r="B181" s="203" t="s">
        <v>504</v>
      </c>
      <c r="C181" s="203" t="s">
        <v>488</v>
      </c>
      <c r="D181" s="203" t="s">
        <v>403</v>
      </c>
      <c r="E181" s="203" t="s">
        <v>906</v>
      </c>
      <c r="F181" s="203"/>
      <c r="G181" s="203"/>
      <c r="H181" s="203"/>
      <c r="I181" s="1" t="s">
        <v>833</v>
      </c>
      <c r="J181" s="203" t="s">
        <v>742</v>
      </c>
      <c r="K181" s="203"/>
      <c r="L181" s="203"/>
      <c r="M181" s="203"/>
      <c r="N181" s="203"/>
      <c r="O181" s="203"/>
      <c r="P181" s="203"/>
      <c r="Q181" s="203"/>
      <c r="R181" s="203"/>
      <c r="S181" s="203"/>
      <c r="T181" s="160" t="s">
        <v>635</v>
      </c>
      <c r="U181" s="170" t="s">
        <v>636</v>
      </c>
      <c r="V181" s="242" t="s">
        <v>1293</v>
      </c>
      <c r="W181" s="312" t="s">
        <v>403</v>
      </c>
      <c r="X181" s="171" t="s">
        <v>906</v>
      </c>
      <c r="Y181" s="7" t="s">
        <v>1609</v>
      </c>
      <c r="Z181" s="305" t="s">
        <v>1737</v>
      </c>
    </row>
    <row r="182" spans="1:26" ht="15" customHeight="1" x14ac:dyDescent="0.2">
      <c r="A182" s="203" t="str">
        <f t="shared" si="2"/>
        <v>貨4ガRAG</v>
      </c>
      <c r="B182" s="203" t="s">
        <v>504</v>
      </c>
      <c r="C182" s="203" t="s">
        <v>488</v>
      </c>
      <c r="D182" s="203" t="s">
        <v>403</v>
      </c>
      <c r="E182" s="203" t="s">
        <v>907</v>
      </c>
      <c r="F182" s="203"/>
      <c r="G182" s="203"/>
      <c r="H182" s="203"/>
      <c r="I182" s="1" t="s">
        <v>409</v>
      </c>
      <c r="J182" s="203" t="s">
        <v>407</v>
      </c>
      <c r="K182" s="203"/>
      <c r="L182" s="203"/>
      <c r="M182" s="203"/>
      <c r="N182" s="203"/>
      <c r="O182" s="203"/>
      <c r="P182" s="203"/>
      <c r="Q182" s="203"/>
      <c r="R182" s="203"/>
      <c r="S182" s="203"/>
      <c r="T182" s="160" t="s">
        <v>635</v>
      </c>
      <c r="U182" s="170" t="s">
        <v>636</v>
      </c>
      <c r="V182" s="242" t="s">
        <v>1293</v>
      </c>
      <c r="W182" s="312" t="s">
        <v>403</v>
      </c>
      <c r="X182" s="171" t="s">
        <v>907</v>
      </c>
      <c r="Y182" s="7"/>
      <c r="Z182" s="305" t="s">
        <v>1733</v>
      </c>
    </row>
    <row r="183" spans="1:26" ht="15" customHeight="1" x14ac:dyDescent="0.2">
      <c r="A183" s="203" t="str">
        <f t="shared" si="2"/>
        <v>貨4ガRLG</v>
      </c>
      <c r="B183" s="203" t="s">
        <v>504</v>
      </c>
      <c r="C183" s="203" t="s">
        <v>488</v>
      </c>
      <c r="D183" s="203" t="s">
        <v>403</v>
      </c>
      <c r="E183" t="s">
        <v>1440</v>
      </c>
      <c r="F183"/>
      <c r="G183" s="203"/>
      <c r="H183" s="203"/>
      <c r="I183" s="1" t="s">
        <v>1393</v>
      </c>
      <c r="K183" s="203"/>
      <c r="L183" s="203"/>
      <c r="M183" s="203"/>
      <c r="N183" s="203"/>
      <c r="O183" s="203"/>
      <c r="P183" s="203"/>
      <c r="Q183" s="203"/>
      <c r="R183" s="203"/>
      <c r="S183" s="203"/>
      <c r="T183" s="160" t="s">
        <v>635</v>
      </c>
      <c r="U183" s="170" t="s">
        <v>636</v>
      </c>
      <c r="V183" s="242" t="s">
        <v>1293</v>
      </c>
      <c r="W183" s="312" t="s">
        <v>403</v>
      </c>
      <c r="X183" s="171" t="s">
        <v>908</v>
      </c>
      <c r="Y183" s="7"/>
      <c r="Z183" s="305" t="s">
        <v>1734</v>
      </c>
    </row>
    <row r="184" spans="1:26" ht="15" customHeight="1" x14ac:dyDescent="0.2">
      <c r="A184" s="203" t="str">
        <f t="shared" si="2"/>
        <v>貨4ガQBG</v>
      </c>
      <c r="B184" s="203" t="s">
        <v>504</v>
      </c>
      <c r="C184" s="203" t="s">
        <v>488</v>
      </c>
      <c r="D184" s="203" t="s">
        <v>403</v>
      </c>
      <c r="E184" s="203" t="s">
        <v>642</v>
      </c>
      <c r="F184" s="203"/>
      <c r="G184" s="203"/>
      <c r="H184" s="203"/>
      <c r="I184" s="1" t="s">
        <v>831</v>
      </c>
      <c r="J184" s="203" t="s">
        <v>839</v>
      </c>
      <c r="K184" s="203"/>
      <c r="L184" s="203"/>
      <c r="M184" s="203"/>
      <c r="N184" s="203"/>
      <c r="O184" s="203"/>
      <c r="P184" s="203"/>
      <c r="Q184" s="203"/>
      <c r="R184" s="203"/>
      <c r="S184" s="203"/>
      <c r="T184" s="160" t="s">
        <v>635</v>
      </c>
      <c r="U184" s="170" t="s">
        <v>636</v>
      </c>
      <c r="V184" s="242" t="s">
        <v>1293</v>
      </c>
      <c r="W184" s="312" t="s">
        <v>403</v>
      </c>
      <c r="X184" s="171" t="s">
        <v>642</v>
      </c>
      <c r="Y184" s="7"/>
      <c r="Z184" s="305" t="s">
        <v>1697</v>
      </c>
    </row>
    <row r="185" spans="1:26" ht="15" customHeight="1" x14ac:dyDescent="0.2">
      <c r="A185" s="203" t="str">
        <f t="shared" si="2"/>
        <v>貨4ガQAG</v>
      </c>
      <c r="B185" s="203" t="s">
        <v>504</v>
      </c>
      <c r="C185" s="203" t="s">
        <v>488</v>
      </c>
      <c r="D185" s="203" t="s">
        <v>403</v>
      </c>
      <c r="E185" s="203" t="s">
        <v>643</v>
      </c>
      <c r="F185" s="203"/>
      <c r="G185" s="203"/>
      <c r="H185" s="203"/>
      <c r="I185" s="1" t="s">
        <v>835</v>
      </c>
      <c r="J185" s="203" t="s">
        <v>595</v>
      </c>
      <c r="K185" s="203"/>
      <c r="L185" s="203"/>
      <c r="M185" s="203"/>
      <c r="N185" s="203"/>
      <c r="O185" s="203"/>
      <c r="P185" s="203"/>
      <c r="Q185" s="203"/>
      <c r="R185" s="203"/>
      <c r="S185" s="203"/>
      <c r="T185" s="160" t="s">
        <v>635</v>
      </c>
      <c r="U185" s="170" t="s">
        <v>636</v>
      </c>
      <c r="V185" s="242" t="s">
        <v>1293</v>
      </c>
      <c r="W185" s="312" t="s">
        <v>403</v>
      </c>
      <c r="X185" s="171" t="s">
        <v>643</v>
      </c>
      <c r="Y185" s="7"/>
      <c r="Z185" s="305" t="s">
        <v>1733</v>
      </c>
    </row>
    <row r="186" spans="1:26" ht="15" customHeight="1" x14ac:dyDescent="0.2">
      <c r="A186" s="203" t="str">
        <f t="shared" si="2"/>
        <v>貨4ガQLG</v>
      </c>
      <c r="B186" s="203" t="s">
        <v>504</v>
      </c>
      <c r="C186" s="203" t="s">
        <v>488</v>
      </c>
      <c r="D186" s="203" t="s">
        <v>403</v>
      </c>
      <c r="E186" t="s">
        <v>1441</v>
      </c>
      <c r="F186"/>
      <c r="G186" s="203"/>
      <c r="H186" s="203"/>
      <c r="I186" s="1" t="s">
        <v>1393</v>
      </c>
      <c r="K186" s="203"/>
      <c r="L186" s="203"/>
      <c r="M186" s="203"/>
      <c r="N186" s="203"/>
      <c r="O186" s="203"/>
      <c r="P186" s="203"/>
      <c r="Q186" s="203"/>
      <c r="R186" s="203"/>
      <c r="S186" s="203"/>
      <c r="T186" s="160" t="s">
        <v>635</v>
      </c>
      <c r="U186" s="170" t="s">
        <v>636</v>
      </c>
      <c r="V186" s="242" t="s">
        <v>1293</v>
      </c>
      <c r="W186" s="312" t="s">
        <v>403</v>
      </c>
      <c r="X186" s="171" t="s">
        <v>909</v>
      </c>
      <c r="Y186" s="7"/>
      <c r="Z186" s="305" t="s">
        <v>1734</v>
      </c>
    </row>
    <row r="187" spans="1:26" ht="15" customHeight="1" x14ac:dyDescent="0.2">
      <c r="A187" s="203" t="str">
        <f t="shared" si="2"/>
        <v>貨1L-</v>
      </c>
      <c r="B187" s="203" t="s">
        <v>492</v>
      </c>
      <c r="C187" s="203" t="s">
        <v>434</v>
      </c>
      <c r="D187" s="203" t="s">
        <v>71</v>
      </c>
      <c r="E187" s="203" t="s">
        <v>72</v>
      </c>
      <c r="F187" s="203"/>
      <c r="G187" s="203"/>
      <c r="H187" s="203"/>
      <c r="I187" s="1" t="s">
        <v>831</v>
      </c>
      <c r="K187" s="203"/>
      <c r="L187" s="203"/>
      <c r="M187" s="203"/>
      <c r="N187" s="203"/>
      <c r="O187" s="203"/>
      <c r="P187" s="203"/>
      <c r="Q187" s="203"/>
      <c r="R187" s="203"/>
      <c r="S187" s="203"/>
      <c r="T187" s="160" t="s">
        <v>635</v>
      </c>
      <c r="U187" s="170" t="s">
        <v>644</v>
      </c>
      <c r="V187" s="242" t="s">
        <v>1295</v>
      </c>
      <c r="W187" s="312" t="s">
        <v>71</v>
      </c>
      <c r="X187" s="171" t="s">
        <v>72</v>
      </c>
      <c r="Y187" s="7"/>
      <c r="Z187" s="304" t="s">
        <v>1732</v>
      </c>
    </row>
    <row r="188" spans="1:26" ht="15" customHeight="1" x14ac:dyDescent="0.2">
      <c r="A188" s="203" t="str">
        <f t="shared" si="2"/>
        <v>貨1LH</v>
      </c>
      <c r="B188" s="203" t="s">
        <v>492</v>
      </c>
      <c r="C188" s="203" t="s">
        <v>434</v>
      </c>
      <c r="D188" s="203" t="s">
        <v>74</v>
      </c>
      <c r="E188" s="203" t="s">
        <v>75</v>
      </c>
      <c r="F188" s="203"/>
      <c r="G188" s="203"/>
      <c r="H188" s="203"/>
      <c r="I188" s="1" t="s">
        <v>831</v>
      </c>
      <c r="K188" s="203"/>
      <c r="L188" s="203"/>
      <c r="M188" s="203"/>
      <c r="N188" s="203"/>
      <c r="O188" s="203"/>
      <c r="P188" s="203"/>
      <c r="Q188" s="203"/>
      <c r="R188" s="203"/>
      <c r="S188" s="203"/>
      <c r="T188" s="160" t="s">
        <v>635</v>
      </c>
      <c r="U188" s="170" t="s">
        <v>644</v>
      </c>
      <c r="V188" s="242" t="s">
        <v>1295</v>
      </c>
      <c r="W188" s="312" t="s">
        <v>74</v>
      </c>
      <c r="X188" s="171" t="s">
        <v>75</v>
      </c>
      <c r="Y188" s="7"/>
      <c r="Z188" s="304" t="s">
        <v>1732</v>
      </c>
    </row>
    <row r="189" spans="1:26" ht="15" customHeight="1" x14ac:dyDescent="0.2">
      <c r="A189" s="203" t="str">
        <f t="shared" si="2"/>
        <v>貨1LJ</v>
      </c>
      <c r="B189" s="203" t="s">
        <v>492</v>
      </c>
      <c r="C189" s="203" t="s">
        <v>434</v>
      </c>
      <c r="D189" s="203" t="s">
        <v>76</v>
      </c>
      <c r="E189" s="203" t="s">
        <v>89</v>
      </c>
      <c r="F189" s="203"/>
      <c r="G189" s="203"/>
      <c r="H189" s="203"/>
      <c r="I189" s="1" t="s">
        <v>831</v>
      </c>
      <c r="K189" s="203"/>
      <c r="L189" s="203"/>
      <c r="M189" s="203"/>
      <c r="N189" s="203"/>
      <c r="O189" s="203"/>
      <c r="P189" s="203"/>
      <c r="Q189" s="203"/>
      <c r="R189" s="203"/>
      <c r="S189" s="203"/>
      <c r="T189" s="160" t="s">
        <v>635</v>
      </c>
      <c r="U189" s="170" t="s">
        <v>644</v>
      </c>
      <c r="V189" s="242" t="s">
        <v>1295</v>
      </c>
      <c r="W189" s="312" t="s">
        <v>76</v>
      </c>
      <c r="X189" s="171" t="s">
        <v>89</v>
      </c>
      <c r="Y189" s="7"/>
      <c r="Z189" s="304" t="s">
        <v>1732</v>
      </c>
    </row>
    <row r="190" spans="1:26" ht="15" customHeight="1" x14ac:dyDescent="0.2">
      <c r="A190" s="203" t="str">
        <f t="shared" si="2"/>
        <v>貨1LL</v>
      </c>
      <c r="B190" s="203" t="s">
        <v>492</v>
      </c>
      <c r="C190" s="203" t="s">
        <v>434</v>
      </c>
      <c r="D190" s="203" t="s">
        <v>91</v>
      </c>
      <c r="E190" s="203" t="s">
        <v>92</v>
      </c>
      <c r="F190" s="203"/>
      <c r="G190" s="203"/>
      <c r="H190" s="203"/>
      <c r="I190" s="1" t="s">
        <v>831</v>
      </c>
      <c r="K190" s="203"/>
      <c r="L190" s="203"/>
      <c r="M190" s="203"/>
      <c r="N190" s="203"/>
      <c r="O190" s="203"/>
      <c r="P190" s="203"/>
      <c r="Q190" s="203"/>
      <c r="R190" s="203"/>
      <c r="S190" s="203"/>
      <c r="T190" s="160" t="s">
        <v>635</v>
      </c>
      <c r="U190" s="170" t="s">
        <v>644</v>
      </c>
      <c r="V190" s="242" t="s">
        <v>1295</v>
      </c>
      <c r="W190" s="312" t="s">
        <v>91</v>
      </c>
      <c r="X190" s="171" t="s">
        <v>92</v>
      </c>
      <c r="Y190" s="7"/>
      <c r="Z190" s="304" t="s">
        <v>1732</v>
      </c>
    </row>
    <row r="191" spans="1:26" ht="15" customHeight="1" x14ac:dyDescent="0.2">
      <c r="A191" s="203" t="str">
        <f t="shared" si="2"/>
        <v>貨1LR</v>
      </c>
      <c r="B191" s="203" t="s">
        <v>492</v>
      </c>
      <c r="C191" s="203" t="s">
        <v>434</v>
      </c>
      <c r="D191" s="203" t="s">
        <v>95</v>
      </c>
      <c r="E191" s="203" t="s">
        <v>157</v>
      </c>
      <c r="F191" s="203"/>
      <c r="G191" s="203"/>
      <c r="H191" s="203"/>
      <c r="I191" s="1" t="s">
        <v>831</v>
      </c>
      <c r="K191" s="347"/>
      <c r="L191" s="347"/>
      <c r="M191" s="347"/>
      <c r="N191" s="203"/>
      <c r="O191" s="203"/>
      <c r="P191" s="203"/>
      <c r="Q191" s="203"/>
      <c r="R191" s="203"/>
      <c r="S191" s="203"/>
      <c r="T191" s="160" t="s">
        <v>635</v>
      </c>
      <c r="U191" s="170" t="s">
        <v>644</v>
      </c>
      <c r="V191" s="242" t="s">
        <v>1295</v>
      </c>
      <c r="W191" s="312" t="s">
        <v>95</v>
      </c>
      <c r="X191" s="171" t="s">
        <v>157</v>
      </c>
      <c r="Y191" s="7"/>
      <c r="Z191" s="304" t="s">
        <v>1732</v>
      </c>
    </row>
    <row r="192" spans="1:26" ht="15" customHeight="1" x14ac:dyDescent="0.2">
      <c r="A192" s="203" t="str">
        <f t="shared" si="2"/>
        <v>貨1LGG</v>
      </c>
      <c r="B192" s="203" t="s">
        <v>492</v>
      </c>
      <c r="C192" s="203" t="s">
        <v>434</v>
      </c>
      <c r="D192" s="203" t="s">
        <v>95</v>
      </c>
      <c r="E192" s="203" t="s">
        <v>134</v>
      </c>
      <c r="F192" s="203"/>
      <c r="G192" s="203"/>
      <c r="H192" s="203"/>
      <c r="I192" s="1" t="s">
        <v>831</v>
      </c>
      <c r="K192" s="347"/>
      <c r="L192" s="347"/>
      <c r="M192" s="347"/>
      <c r="N192" s="203"/>
      <c r="O192" s="203"/>
      <c r="P192" s="203"/>
      <c r="Q192" s="203"/>
      <c r="R192" s="203"/>
      <c r="S192" s="203"/>
      <c r="T192" s="160" t="s">
        <v>635</v>
      </c>
      <c r="U192" s="170" t="s">
        <v>644</v>
      </c>
      <c r="V192" s="242" t="s">
        <v>1295</v>
      </c>
      <c r="W192" s="312" t="s">
        <v>95</v>
      </c>
      <c r="X192" s="171" t="s">
        <v>134</v>
      </c>
      <c r="Y192" s="7"/>
      <c r="Z192" s="304" t="s">
        <v>1732</v>
      </c>
    </row>
    <row r="193" spans="1:26" ht="15" customHeight="1" x14ac:dyDescent="0.2">
      <c r="A193" s="203" t="str">
        <f t="shared" si="2"/>
        <v>貨1LHL</v>
      </c>
      <c r="B193" s="203" t="s">
        <v>492</v>
      </c>
      <c r="C193" s="203" t="s">
        <v>434</v>
      </c>
      <c r="D193" s="203" t="s">
        <v>95</v>
      </c>
      <c r="E193" s="203" t="s">
        <v>142</v>
      </c>
      <c r="F193" s="203"/>
      <c r="G193" s="203"/>
      <c r="H193" s="203"/>
      <c r="I193" s="1" t="s">
        <v>835</v>
      </c>
      <c r="J193" s="203" t="s">
        <v>838</v>
      </c>
      <c r="K193" s="349"/>
      <c r="L193" s="349"/>
      <c r="M193" s="349"/>
      <c r="N193" s="203"/>
      <c r="O193" s="203"/>
      <c r="P193" s="203"/>
      <c r="Q193" s="203"/>
      <c r="R193" s="203"/>
      <c r="S193" s="203"/>
      <c r="T193" s="160" t="s">
        <v>635</v>
      </c>
      <c r="U193" s="170" t="s">
        <v>644</v>
      </c>
      <c r="V193" s="242" t="s">
        <v>1295</v>
      </c>
      <c r="W193" s="312" t="s">
        <v>95</v>
      </c>
      <c r="X193" s="171" t="s">
        <v>142</v>
      </c>
      <c r="Y193" s="7"/>
      <c r="Z193" s="305" t="s">
        <v>1733</v>
      </c>
    </row>
    <row r="194" spans="1:26" ht="15" customHeight="1" x14ac:dyDescent="0.2">
      <c r="A194" s="203" t="str">
        <f t="shared" si="2"/>
        <v>貨1LGJ</v>
      </c>
      <c r="B194" s="203" t="s">
        <v>492</v>
      </c>
      <c r="C194" s="203" t="s">
        <v>434</v>
      </c>
      <c r="D194" s="203" t="s">
        <v>97</v>
      </c>
      <c r="E194" s="203" t="s">
        <v>136</v>
      </c>
      <c r="F194" s="203"/>
      <c r="G194" s="203"/>
      <c r="H194" s="203"/>
      <c r="I194" s="1" t="s">
        <v>831</v>
      </c>
      <c r="K194" s="349"/>
      <c r="L194" s="349"/>
      <c r="M194" s="349"/>
      <c r="N194" s="203"/>
      <c r="O194" s="203"/>
      <c r="P194" s="203"/>
      <c r="Q194" s="203"/>
      <c r="R194" s="203"/>
      <c r="S194" s="203"/>
      <c r="T194" s="160" t="s">
        <v>635</v>
      </c>
      <c r="U194" s="170" t="s">
        <v>644</v>
      </c>
      <c r="V194" s="242" t="s">
        <v>1295</v>
      </c>
      <c r="W194" s="312" t="s">
        <v>97</v>
      </c>
      <c r="X194" s="171" t="s">
        <v>136</v>
      </c>
      <c r="Y194" s="7"/>
      <c r="Z194" s="304" t="s">
        <v>1732</v>
      </c>
    </row>
    <row r="195" spans="1:26" ht="15" customHeight="1" x14ac:dyDescent="0.2">
      <c r="A195" s="203" t="str">
        <f t="shared" si="2"/>
        <v>貨1LHP</v>
      </c>
      <c r="B195" s="203" t="s">
        <v>492</v>
      </c>
      <c r="C195" s="203" t="s">
        <v>434</v>
      </c>
      <c r="D195" s="203" t="s">
        <v>97</v>
      </c>
      <c r="E195" s="203" t="s">
        <v>144</v>
      </c>
      <c r="F195" s="203"/>
      <c r="G195" s="203"/>
      <c r="H195" s="203"/>
      <c r="I195" s="1" t="s">
        <v>835</v>
      </c>
      <c r="J195" s="203" t="s">
        <v>838</v>
      </c>
      <c r="K195" s="349"/>
      <c r="L195" s="349"/>
      <c r="M195" s="349"/>
      <c r="N195" s="203"/>
      <c r="O195" s="203"/>
      <c r="P195" s="203"/>
      <c r="Q195" s="203"/>
      <c r="R195" s="203"/>
      <c r="S195" s="203"/>
      <c r="T195" s="160" t="s">
        <v>635</v>
      </c>
      <c r="U195" s="170" t="s">
        <v>644</v>
      </c>
      <c r="V195" s="242" t="s">
        <v>1295</v>
      </c>
      <c r="W195" s="242" t="s">
        <v>97</v>
      </c>
      <c r="X195" s="171" t="s">
        <v>144</v>
      </c>
      <c r="Y195" s="7"/>
      <c r="Z195" s="305" t="s">
        <v>1733</v>
      </c>
    </row>
    <row r="196" spans="1:26" ht="15" customHeight="1" x14ac:dyDescent="0.2">
      <c r="A196" s="203" t="str">
        <f t="shared" ref="A196:A259" si="3">CONCATENATE(C196,E196)</f>
        <v>貨1LTB</v>
      </c>
      <c r="B196" s="203" t="s">
        <v>492</v>
      </c>
      <c r="C196" s="203" t="s">
        <v>434</v>
      </c>
      <c r="D196" s="203" t="s">
        <v>97</v>
      </c>
      <c r="E196" s="203" t="s">
        <v>159</v>
      </c>
      <c r="F196" s="347"/>
      <c r="G196" s="203"/>
      <c r="H196" s="203"/>
      <c r="I196" s="1" t="s">
        <v>831</v>
      </c>
      <c r="J196" s="203" t="s">
        <v>839</v>
      </c>
      <c r="K196" s="349"/>
      <c r="L196" s="349"/>
      <c r="M196" s="349"/>
      <c r="N196" s="203"/>
      <c r="O196" s="203"/>
      <c r="P196" s="203"/>
      <c r="Q196" s="203"/>
      <c r="R196" s="203"/>
      <c r="S196" s="203"/>
      <c r="T196" s="160" t="s">
        <v>635</v>
      </c>
      <c r="U196" s="170" t="s">
        <v>644</v>
      </c>
      <c r="V196" s="242" t="s">
        <v>1295</v>
      </c>
      <c r="W196" s="242" t="s">
        <v>97</v>
      </c>
      <c r="X196" s="171" t="s">
        <v>159</v>
      </c>
      <c r="Y196" s="7"/>
      <c r="Z196" s="305" t="s">
        <v>1697</v>
      </c>
    </row>
    <row r="197" spans="1:26" ht="15" customHeight="1" x14ac:dyDescent="0.2">
      <c r="A197" s="203" t="str">
        <f t="shared" si="3"/>
        <v>貨1LXB</v>
      </c>
      <c r="B197" s="203" t="s">
        <v>492</v>
      </c>
      <c r="C197" s="203" t="s">
        <v>434</v>
      </c>
      <c r="D197" s="203" t="s">
        <v>97</v>
      </c>
      <c r="E197" s="203" t="s">
        <v>173</v>
      </c>
      <c r="F197" s="347"/>
      <c r="G197" s="203"/>
      <c r="H197" s="203"/>
      <c r="I197" s="1" t="s">
        <v>835</v>
      </c>
      <c r="J197" s="203" t="s">
        <v>595</v>
      </c>
      <c r="K197" s="349"/>
      <c r="L197" s="349"/>
      <c r="M197" s="349"/>
      <c r="N197" s="203"/>
      <c r="O197" s="203"/>
      <c r="P197" s="203"/>
      <c r="Q197" s="203"/>
      <c r="R197" s="203"/>
      <c r="S197" s="203"/>
      <c r="T197" s="160" t="s">
        <v>635</v>
      </c>
      <c r="U197" s="170" t="s">
        <v>644</v>
      </c>
      <c r="V197" s="242" t="s">
        <v>1295</v>
      </c>
      <c r="W197" s="312" t="s">
        <v>97</v>
      </c>
      <c r="X197" s="171" t="s">
        <v>173</v>
      </c>
      <c r="Y197" s="7"/>
      <c r="Z197" s="305" t="s">
        <v>1733</v>
      </c>
    </row>
    <row r="198" spans="1:26" ht="15" customHeight="1" x14ac:dyDescent="0.2">
      <c r="A198" s="203" t="str">
        <f t="shared" si="3"/>
        <v>貨1LLB</v>
      </c>
      <c r="B198" s="203" t="s">
        <v>492</v>
      </c>
      <c r="C198" s="203" t="s">
        <v>434</v>
      </c>
      <c r="D198" s="203" t="s">
        <v>97</v>
      </c>
      <c r="E198" s="203" t="s">
        <v>151</v>
      </c>
      <c r="F198" s="203"/>
      <c r="G198" s="203"/>
      <c r="H198" s="203"/>
      <c r="I198" s="1" t="s">
        <v>831</v>
      </c>
      <c r="J198" s="203" t="s">
        <v>840</v>
      </c>
      <c r="K198" s="349"/>
      <c r="L198" s="349"/>
      <c r="M198" s="349"/>
      <c r="N198" s="203"/>
      <c r="O198" s="203"/>
      <c r="P198" s="203"/>
      <c r="Q198" s="203"/>
      <c r="R198" s="203"/>
      <c r="S198" s="203"/>
      <c r="T198" s="160" t="s">
        <v>635</v>
      </c>
      <c r="U198" s="170" t="s">
        <v>644</v>
      </c>
      <c r="V198" s="242" t="s">
        <v>1295</v>
      </c>
      <c r="W198" s="312" t="s">
        <v>97</v>
      </c>
      <c r="X198" s="171" t="s">
        <v>151</v>
      </c>
      <c r="Y198" s="7"/>
      <c r="Z198" s="305" t="s">
        <v>1697</v>
      </c>
    </row>
    <row r="199" spans="1:26" ht="15" customHeight="1" x14ac:dyDescent="0.2">
      <c r="A199" s="203" t="str">
        <f t="shared" si="3"/>
        <v>貨1LYB</v>
      </c>
      <c r="B199" s="203" t="s">
        <v>492</v>
      </c>
      <c r="C199" s="203" t="s">
        <v>434</v>
      </c>
      <c r="D199" s="203" t="s">
        <v>97</v>
      </c>
      <c r="E199" s="203" t="s">
        <v>177</v>
      </c>
      <c r="F199" s="203"/>
      <c r="G199" s="203"/>
      <c r="H199" s="203"/>
      <c r="I199" s="1" t="s">
        <v>835</v>
      </c>
      <c r="J199" s="203" t="s">
        <v>596</v>
      </c>
      <c r="K199" s="203"/>
      <c r="L199" s="203"/>
      <c r="M199" s="203"/>
      <c r="N199" s="203"/>
      <c r="O199" s="203"/>
      <c r="P199" s="203"/>
      <c r="Q199" s="203"/>
      <c r="R199" s="203"/>
      <c r="S199" s="203"/>
      <c r="T199" s="160" t="s">
        <v>635</v>
      </c>
      <c r="U199" s="170" t="s">
        <v>644</v>
      </c>
      <c r="V199" s="242" t="s">
        <v>1295</v>
      </c>
      <c r="W199" s="312" t="s">
        <v>97</v>
      </c>
      <c r="X199" s="171" t="s">
        <v>177</v>
      </c>
      <c r="Y199" s="7"/>
      <c r="Z199" s="305" t="s">
        <v>1733</v>
      </c>
    </row>
    <row r="200" spans="1:26" ht="15" customHeight="1" x14ac:dyDescent="0.2">
      <c r="A200" s="203" t="str">
        <f t="shared" si="3"/>
        <v>貨1LUB</v>
      </c>
      <c r="B200" s="203" t="s">
        <v>492</v>
      </c>
      <c r="C200" s="203" t="s">
        <v>434</v>
      </c>
      <c r="D200" s="203" t="s">
        <v>97</v>
      </c>
      <c r="E200" s="203" t="s">
        <v>166</v>
      </c>
      <c r="F200" s="203"/>
      <c r="G200" s="203"/>
      <c r="H200" s="203"/>
      <c r="I200" s="1" t="s">
        <v>831</v>
      </c>
      <c r="J200" s="203" t="s">
        <v>841</v>
      </c>
      <c r="K200" s="203"/>
      <c r="L200" s="203"/>
      <c r="M200" s="203"/>
      <c r="N200" s="203"/>
      <c r="O200" s="203"/>
      <c r="P200" s="203"/>
      <c r="Q200" s="203"/>
      <c r="R200" s="203"/>
      <c r="S200" s="203"/>
      <c r="T200" s="160" t="s">
        <v>635</v>
      </c>
      <c r="U200" s="170" t="s">
        <v>644</v>
      </c>
      <c r="V200" s="242" t="s">
        <v>1295</v>
      </c>
      <c r="W200" s="312" t="s">
        <v>97</v>
      </c>
      <c r="X200" s="171" t="s">
        <v>166</v>
      </c>
      <c r="Y200" s="7"/>
      <c r="Z200" s="305" t="s">
        <v>1697</v>
      </c>
    </row>
    <row r="201" spans="1:26" ht="15" customHeight="1" x14ac:dyDescent="0.2">
      <c r="A201" s="203" t="str">
        <f t="shared" si="3"/>
        <v>貨1LZB</v>
      </c>
      <c r="B201" s="203" t="s">
        <v>492</v>
      </c>
      <c r="C201" s="203" t="s">
        <v>434</v>
      </c>
      <c r="D201" s="203" t="s">
        <v>97</v>
      </c>
      <c r="E201" s="203" t="s">
        <v>181</v>
      </c>
      <c r="F201" s="203"/>
      <c r="G201" s="203"/>
      <c r="H201" s="203"/>
      <c r="I201" s="1" t="s">
        <v>835</v>
      </c>
      <c r="J201" s="203" t="s">
        <v>597</v>
      </c>
      <c r="K201" s="203"/>
      <c r="L201" s="203"/>
      <c r="M201" s="203"/>
      <c r="N201" s="203"/>
      <c r="O201" s="203"/>
      <c r="P201" s="203"/>
      <c r="Q201" s="203"/>
      <c r="R201" s="203"/>
      <c r="S201" s="203"/>
      <c r="T201" s="160" t="s">
        <v>635</v>
      </c>
      <c r="U201" s="170" t="s">
        <v>644</v>
      </c>
      <c r="V201" s="242" t="s">
        <v>1295</v>
      </c>
      <c r="W201" s="312" t="s">
        <v>97</v>
      </c>
      <c r="X201" s="171" t="s">
        <v>181</v>
      </c>
      <c r="Y201" s="7"/>
      <c r="Z201" s="305" t="s">
        <v>1733</v>
      </c>
    </row>
    <row r="202" spans="1:26" ht="15" customHeight="1" x14ac:dyDescent="0.2">
      <c r="A202" s="203" t="str">
        <f t="shared" si="3"/>
        <v>貨1LABE</v>
      </c>
      <c r="B202" s="347" t="s">
        <v>492</v>
      </c>
      <c r="C202" s="347" t="s">
        <v>434</v>
      </c>
      <c r="D202" s="347" t="s">
        <v>471</v>
      </c>
      <c r="E202" s="347" t="s">
        <v>842</v>
      </c>
      <c r="F202" s="347"/>
      <c r="G202" s="203"/>
      <c r="H202" s="203"/>
      <c r="I202" s="348" t="s">
        <v>831</v>
      </c>
      <c r="J202" s="347"/>
      <c r="K202" s="203"/>
      <c r="L202" s="203"/>
      <c r="M202" s="203"/>
      <c r="N202" s="203"/>
      <c r="O202" s="203"/>
      <c r="P202" s="203"/>
      <c r="Q202" s="203"/>
      <c r="R202" s="203"/>
      <c r="S202" s="203"/>
      <c r="T202" s="160" t="s">
        <v>635</v>
      </c>
      <c r="U202" s="170" t="s">
        <v>644</v>
      </c>
      <c r="V202" s="242" t="s">
        <v>1295</v>
      </c>
      <c r="W202" s="312" t="s">
        <v>471</v>
      </c>
      <c r="X202" s="171" t="s">
        <v>842</v>
      </c>
      <c r="Y202" s="7"/>
      <c r="Z202" s="304" t="s">
        <v>1732</v>
      </c>
    </row>
    <row r="203" spans="1:26" ht="15" customHeight="1" x14ac:dyDescent="0.2">
      <c r="A203" s="203" t="str">
        <f t="shared" si="3"/>
        <v>貨1LAAE</v>
      </c>
      <c r="B203" s="347" t="s">
        <v>492</v>
      </c>
      <c r="C203" s="347" t="s">
        <v>434</v>
      </c>
      <c r="D203" s="347" t="s">
        <v>471</v>
      </c>
      <c r="E203" s="347" t="s">
        <v>843</v>
      </c>
      <c r="F203" s="347"/>
      <c r="G203" s="203"/>
      <c r="H203" s="203"/>
      <c r="I203" s="348" t="s">
        <v>835</v>
      </c>
      <c r="J203" s="347" t="s">
        <v>838</v>
      </c>
      <c r="K203" s="203"/>
      <c r="L203" s="203"/>
      <c r="M203" s="203"/>
      <c r="N203" s="203"/>
      <c r="O203" s="203"/>
      <c r="P203" s="203"/>
      <c r="Q203" s="203"/>
      <c r="R203" s="203"/>
      <c r="S203" s="203"/>
      <c r="T203" s="160" t="s">
        <v>635</v>
      </c>
      <c r="U203" s="170" t="s">
        <v>644</v>
      </c>
      <c r="V203" s="242" t="s">
        <v>1295</v>
      </c>
      <c r="W203" s="312" t="s">
        <v>471</v>
      </c>
      <c r="X203" s="171" t="s">
        <v>843</v>
      </c>
      <c r="Y203" s="7"/>
      <c r="Z203" s="305" t="s">
        <v>1733</v>
      </c>
    </row>
    <row r="204" spans="1:26" ht="15" customHeight="1" x14ac:dyDescent="0.2">
      <c r="A204" s="203" t="str">
        <f t="shared" si="3"/>
        <v>貨1LALE</v>
      </c>
      <c r="B204" s="347" t="s">
        <v>492</v>
      </c>
      <c r="C204" s="347" t="s">
        <v>434</v>
      </c>
      <c r="D204" s="347" t="s">
        <v>471</v>
      </c>
      <c r="E204" s="350" t="s">
        <v>1392</v>
      </c>
      <c r="F204" s="347"/>
      <c r="G204" s="203"/>
      <c r="H204" s="203"/>
      <c r="I204" s="348" t="s">
        <v>1393</v>
      </c>
      <c r="J204" s="347"/>
      <c r="K204" s="203"/>
      <c r="L204" s="203"/>
      <c r="M204" s="203"/>
      <c r="N204" s="203"/>
      <c r="O204" s="203"/>
      <c r="P204" s="203"/>
      <c r="Q204" s="203"/>
      <c r="R204" s="203"/>
      <c r="S204" s="203"/>
      <c r="T204" s="160" t="s">
        <v>635</v>
      </c>
      <c r="U204" s="170" t="s">
        <v>644</v>
      </c>
      <c r="V204" s="242" t="s">
        <v>1295</v>
      </c>
      <c r="W204" s="312" t="s">
        <v>471</v>
      </c>
      <c r="X204" s="171" t="s">
        <v>1298</v>
      </c>
      <c r="Y204" s="7"/>
      <c r="Z204" s="305" t="s">
        <v>1734</v>
      </c>
    </row>
    <row r="205" spans="1:26" ht="15" customHeight="1" x14ac:dyDescent="0.2">
      <c r="A205" s="203" t="str">
        <f t="shared" si="3"/>
        <v>貨1LCAE</v>
      </c>
      <c r="B205" s="347" t="s">
        <v>492</v>
      </c>
      <c r="C205" s="347" t="s">
        <v>434</v>
      </c>
      <c r="D205" s="347" t="s">
        <v>471</v>
      </c>
      <c r="E205" s="351" t="s">
        <v>473</v>
      </c>
      <c r="F205" s="349"/>
      <c r="G205" s="203"/>
      <c r="H205" s="203"/>
      <c r="I205" s="162" t="s">
        <v>835</v>
      </c>
      <c r="J205" s="351" t="s">
        <v>596</v>
      </c>
      <c r="K205" s="203"/>
      <c r="L205" s="203"/>
      <c r="M205" s="203"/>
      <c r="N205" s="203"/>
      <c r="O205" s="203"/>
      <c r="P205" s="203"/>
      <c r="Q205" s="203"/>
      <c r="R205" s="203"/>
      <c r="S205" s="203"/>
      <c r="T205" s="160" t="s">
        <v>635</v>
      </c>
      <c r="U205" s="170" t="s">
        <v>644</v>
      </c>
      <c r="V205" s="244" t="s">
        <v>1295</v>
      </c>
      <c r="W205" s="312" t="s">
        <v>471</v>
      </c>
      <c r="X205" s="171" t="s">
        <v>473</v>
      </c>
      <c r="Y205" s="7"/>
      <c r="Z205" s="305" t="s">
        <v>1733</v>
      </c>
    </row>
    <row r="206" spans="1:26" ht="15" customHeight="1" x14ac:dyDescent="0.2">
      <c r="A206" s="203" t="str">
        <f t="shared" si="3"/>
        <v>貨1LCBE</v>
      </c>
      <c r="B206" s="347" t="s">
        <v>492</v>
      </c>
      <c r="C206" s="347" t="s">
        <v>434</v>
      </c>
      <c r="D206" s="347" t="s">
        <v>471</v>
      </c>
      <c r="E206" s="351" t="s">
        <v>474</v>
      </c>
      <c r="F206" s="349"/>
      <c r="G206" s="203"/>
      <c r="H206" s="203"/>
      <c r="I206" s="162" t="s">
        <v>832</v>
      </c>
      <c r="J206" s="351" t="s">
        <v>840</v>
      </c>
      <c r="K206" s="203"/>
      <c r="L206" s="203"/>
      <c r="M206" s="203"/>
      <c r="N206" s="203"/>
      <c r="O206" s="203"/>
      <c r="P206" s="203"/>
      <c r="Q206" s="203"/>
      <c r="R206" s="203"/>
      <c r="S206" s="203"/>
      <c r="T206" s="160" t="s">
        <v>635</v>
      </c>
      <c r="U206" s="170" t="s">
        <v>644</v>
      </c>
      <c r="V206" s="244" t="s">
        <v>1295</v>
      </c>
      <c r="W206" s="312" t="s">
        <v>471</v>
      </c>
      <c r="X206" s="171" t="s">
        <v>474</v>
      </c>
      <c r="Y206" s="7" t="s">
        <v>1610</v>
      </c>
      <c r="Z206" s="304" t="s">
        <v>1735</v>
      </c>
    </row>
    <row r="207" spans="1:26" ht="15" customHeight="1" x14ac:dyDescent="0.2">
      <c r="A207" s="203" t="str">
        <f t="shared" si="3"/>
        <v>貨1LCLE</v>
      </c>
      <c r="B207" s="347" t="s">
        <v>492</v>
      </c>
      <c r="C207" s="347" t="s">
        <v>434</v>
      </c>
      <c r="D207" s="347" t="s">
        <v>471</v>
      </c>
      <c r="E207" s="351" t="s">
        <v>1442</v>
      </c>
      <c r="F207" s="349"/>
      <c r="G207" s="203"/>
      <c r="H207" s="203"/>
      <c r="I207" s="162" t="s">
        <v>844</v>
      </c>
      <c r="J207" s="351"/>
      <c r="K207" s="203"/>
      <c r="L207" s="203"/>
      <c r="M207" s="203"/>
      <c r="N207" s="203"/>
      <c r="O207" s="203"/>
      <c r="P207" s="203"/>
      <c r="Q207" s="203"/>
      <c r="R207" s="203"/>
      <c r="S207" s="203"/>
      <c r="T207" s="160" t="s">
        <v>635</v>
      </c>
      <c r="U207" s="170" t="s">
        <v>644</v>
      </c>
      <c r="V207" s="244" t="s">
        <v>1295</v>
      </c>
      <c r="W207" s="312" t="s">
        <v>471</v>
      </c>
      <c r="X207" s="171" t="s">
        <v>1299</v>
      </c>
      <c r="Y207" s="7"/>
      <c r="Z207" s="305" t="s">
        <v>1734</v>
      </c>
    </row>
    <row r="208" spans="1:26" ht="15" customHeight="1" x14ac:dyDescent="0.2">
      <c r="A208" s="203" t="str">
        <f t="shared" si="3"/>
        <v>貨1LDAE</v>
      </c>
      <c r="B208" s="347" t="s">
        <v>492</v>
      </c>
      <c r="C208" s="347" t="s">
        <v>434</v>
      </c>
      <c r="D208" s="347" t="s">
        <v>471</v>
      </c>
      <c r="E208" s="351" t="s">
        <v>475</v>
      </c>
      <c r="F208" s="349"/>
      <c r="G208" s="203"/>
      <c r="H208" s="203"/>
      <c r="I208" s="162" t="s">
        <v>835</v>
      </c>
      <c r="J208" s="351" t="s">
        <v>597</v>
      </c>
      <c r="K208" s="203"/>
      <c r="L208" s="203"/>
      <c r="M208" s="203"/>
      <c r="N208" s="203"/>
      <c r="O208" s="203"/>
      <c r="P208" s="203"/>
      <c r="Q208" s="203"/>
      <c r="R208" s="203"/>
      <c r="S208" s="203"/>
      <c r="T208" s="160" t="s">
        <v>635</v>
      </c>
      <c r="U208" s="170" t="s">
        <v>644</v>
      </c>
      <c r="V208" s="244" t="s">
        <v>1295</v>
      </c>
      <c r="W208" s="312" t="s">
        <v>471</v>
      </c>
      <c r="X208" s="171" t="s">
        <v>475</v>
      </c>
      <c r="Y208" s="7"/>
      <c r="Z208" s="305" t="s">
        <v>1733</v>
      </c>
    </row>
    <row r="209" spans="1:26" ht="15" customHeight="1" x14ac:dyDescent="0.2">
      <c r="A209" s="203" t="str">
        <f t="shared" si="3"/>
        <v>貨1LDBE</v>
      </c>
      <c r="B209" s="347" t="s">
        <v>492</v>
      </c>
      <c r="C209" s="347" t="s">
        <v>434</v>
      </c>
      <c r="D209" s="347" t="s">
        <v>471</v>
      </c>
      <c r="E209" s="351" t="s">
        <v>476</v>
      </c>
      <c r="F209" s="349"/>
      <c r="G209" s="203"/>
      <c r="H209" s="203"/>
      <c r="I209" s="162" t="s">
        <v>833</v>
      </c>
      <c r="J209" s="351" t="s">
        <v>841</v>
      </c>
      <c r="K209" s="203"/>
      <c r="L209" s="203"/>
      <c r="M209" s="203"/>
      <c r="N209" s="203"/>
      <c r="O209" s="203"/>
      <c r="P209" s="203"/>
      <c r="Q209" s="203"/>
      <c r="R209" s="203"/>
      <c r="S209" s="203"/>
      <c r="T209" s="160" t="s">
        <v>635</v>
      </c>
      <c r="U209" s="170" t="s">
        <v>644</v>
      </c>
      <c r="V209" s="244" t="s">
        <v>1295</v>
      </c>
      <c r="W209" s="312" t="s">
        <v>471</v>
      </c>
      <c r="X209" s="171" t="s">
        <v>476</v>
      </c>
      <c r="Y209" s="7" t="s">
        <v>1609</v>
      </c>
      <c r="Z209" s="305" t="s">
        <v>1737</v>
      </c>
    </row>
    <row r="210" spans="1:26" ht="15" customHeight="1" x14ac:dyDescent="0.2">
      <c r="A210" s="203" t="str">
        <f t="shared" si="3"/>
        <v>貨1LDLE</v>
      </c>
      <c r="B210" s="347" t="s">
        <v>492</v>
      </c>
      <c r="C210" s="347" t="s">
        <v>434</v>
      </c>
      <c r="D210" s="347" t="s">
        <v>471</v>
      </c>
      <c r="E210" s="351" t="s">
        <v>1443</v>
      </c>
      <c r="F210" s="349"/>
      <c r="G210" s="203"/>
      <c r="H210" s="203"/>
      <c r="I210" s="162" t="s">
        <v>844</v>
      </c>
      <c r="J210" s="351"/>
      <c r="K210" s="203"/>
      <c r="L210" s="203"/>
      <c r="M210" s="203"/>
      <c r="N210" s="203"/>
      <c r="O210" s="203"/>
      <c r="P210" s="203"/>
      <c r="Q210" s="203"/>
      <c r="R210" s="203"/>
      <c r="S210" s="203"/>
      <c r="T210" s="160" t="s">
        <v>635</v>
      </c>
      <c r="U210" s="170" t="s">
        <v>644</v>
      </c>
      <c r="V210" s="244" t="s">
        <v>1295</v>
      </c>
      <c r="W210" s="312" t="s">
        <v>471</v>
      </c>
      <c r="X210" s="171" t="s">
        <v>1300</v>
      </c>
      <c r="Y210" s="7"/>
      <c r="Z210" s="305" t="s">
        <v>1734</v>
      </c>
    </row>
    <row r="211" spans="1:26" ht="15" customHeight="1" x14ac:dyDescent="0.2">
      <c r="A211" s="203" t="str">
        <f t="shared" si="3"/>
        <v>貨1LLBE</v>
      </c>
      <c r="B211" s="203" t="s">
        <v>492</v>
      </c>
      <c r="C211" s="203" t="s">
        <v>434</v>
      </c>
      <c r="D211" s="203" t="s">
        <v>403</v>
      </c>
      <c r="E211" s="203" t="s">
        <v>845</v>
      </c>
      <c r="F211" s="203"/>
      <c r="G211" s="203"/>
      <c r="H211" s="203"/>
      <c r="I211" s="1" t="s">
        <v>831</v>
      </c>
      <c r="K211" s="203"/>
      <c r="L211" s="203"/>
      <c r="M211" s="203"/>
      <c r="N211" s="203"/>
      <c r="O211" s="203"/>
      <c r="P211" s="203"/>
      <c r="Q211" s="203"/>
      <c r="R211" s="203"/>
      <c r="S211" s="203"/>
      <c r="T211" s="160" t="s">
        <v>635</v>
      </c>
      <c r="U211" s="170" t="s">
        <v>644</v>
      </c>
      <c r="V211" s="244" t="s">
        <v>1295</v>
      </c>
      <c r="W211" s="312" t="s">
        <v>403</v>
      </c>
      <c r="X211" s="171" t="s">
        <v>845</v>
      </c>
      <c r="Y211" s="7"/>
      <c r="Z211" s="304" t="s">
        <v>1732</v>
      </c>
    </row>
    <row r="212" spans="1:26" ht="15" customHeight="1" x14ac:dyDescent="0.2">
      <c r="A212" s="203" t="str">
        <f t="shared" si="3"/>
        <v>貨1LLAE</v>
      </c>
      <c r="B212" s="203" t="s">
        <v>492</v>
      </c>
      <c r="C212" s="203" t="s">
        <v>434</v>
      </c>
      <c r="D212" s="203" t="s">
        <v>403</v>
      </c>
      <c r="E212" s="203" t="s">
        <v>846</v>
      </c>
      <c r="F212" s="203"/>
      <c r="G212" s="203"/>
      <c r="H212" s="203"/>
      <c r="I212" s="1" t="s">
        <v>835</v>
      </c>
      <c r="J212" s="203" t="s">
        <v>838</v>
      </c>
      <c r="K212" s="203"/>
      <c r="L212" s="203"/>
      <c r="M212" s="203"/>
      <c r="N212" s="203"/>
      <c r="O212" s="203"/>
      <c r="P212" s="203"/>
      <c r="Q212" s="203"/>
      <c r="R212" s="203"/>
      <c r="S212" s="203"/>
      <c r="T212" s="160" t="s">
        <v>635</v>
      </c>
      <c r="U212" s="170" t="s">
        <v>644</v>
      </c>
      <c r="V212" s="244" t="s">
        <v>1295</v>
      </c>
      <c r="W212" s="312" t="s">
        <v>403</v>
      </c>
      <c r="X212" s="171" t="s">
        <v>846</v>
      </c>
      <c r="Y212" s="7"/>
      <c r="Z212" s="305" t="s">
        <v>1733</v>
      </c>
    </row>
    <row r="213" spans="1:26" ht="15" customHeight="1" x14ac:dyDescent="0.2">
      <c r="A213" s="203" t="str">
        <f t="shared" si="3"/>
        <v>貨1LLLE</v>
      </c>
      <c r="B213" s="203" t="s">
        <v>492</v>
      </c>
      <c r="C213" s="203" t="s">
        <v>434</v>
      </c>
      <c r="D213" s="203" t="s">
        <v>403</v>
      </c>
      <c r="E213" s="203" t="s">
        <v>847</v>
      </c>
      <c r="F213" s="203"/>
      <c r="G213" s="203"/>
      <c r="H213" s="203"/>
      <c r="I213" s="1" t="s">
        <v>844</v>
      </c>
      <c r="K213" s="203"/>
      <c r="L213" s="203"/>
      <c r="M213" s="203"/>
      <c r="N213" s="203"/>
      <c r="O213" s="203"/>
      <c r="P213" s="203"/>
      <c r="Q213" s="203"/>
      <c r="R213" s="203"/>
      <c r="S213" s="203"/>
      <c r="T213" s="160" t="s">
        <v>635</v>
      </c>
      <c r="U213" s="170" t="s">
        <v>644</v>
      </c>
      <c r="V213" s="244" t="s">
        <v>1295</v>
      </c>
      <c r="W213" s="312" t="s">
        <v>403</v>
      </c>
      <c r="X213" s="171" t="s">
        <v>847</v>
      </c>
      <c r="Y213" s="7"/>
      <c r="Z213" s="305" t="s">
        <v>1734</v>
      </c>
    </row>
    <row r="214" spans="1:26" ht="15" customHeight="1" x14ac:dyDescent="0.2">
      <c r="A214" s="203" t="str">
        <f t="shared" si="3"/>
        <v>貨1LMBE</v>
      </c>
      <c r="B214" s="203" t="s">
        <v>492</v>
      </c>
      <c r="C214" s="203" t="s">
        <v>434</v>
      </c>
      <c r="D214" s="203" t="s">
        <v>403</v>
      </c>
      <c r="E214" s="203" t="s">
        <v>848</v>
      </c>
      <c r="F214" s="203"/>
      <c r="G214" s="203"/>
      <c r="H214" s="203"/>
      <c r="I214" s="1" t="s">
        <v>832</v>
      </c>
      <c r="J214" s="203" t="s">
        <v>741</v>
      </c>
      <c r="K214" s="203"/>
      <c r="L214" s="203"/>
      <c r="M214" s="203"/>
      <c r="N214" s="203"/>
      <c r="O214" s="203"/>
      <c r="P214" s="203"/>
      <c r="Q214" s="203"/>
      <c r="R214" s="203"/>
      <c r="S214" s="203"/>
      <c r="T214" s="160" t="s">
        <v>635</v>
      </c>
      <c r="U214" s="170" t="s">
        <v>644</v>
      </c>
      <c r="V214" s="244" t="s">
        <v>1295</v>
      </c>
      <c r="W214" s="312" t="s">
        <v>403</v>
      </c>
      <c r="X214" s="171" t="s">
        <v>848</v>
      </c>
      <c r="Y214" s="7" t="s">
        <v>1610</v>
      </c>
      <c r="Z214" s="305" t="s">
        <v>1739</v>
      </c>
    </row>
    <row r="215" spans="1:26" ht="15" customHeight="1" x14ac:dyDescent="0.2">
      <c r="A215" s="203" t="str">
        <f t="shared" si="3"/>
        <v>貨1LMAE</v>
      </c>
      <c r="B215" s="203" t="s">
        <v>492</v>
      </c>
      <c r="C215" s="203" t="s">
        <v>434</v>
      </c>
      <c r="D215" s="203" t="s">
        <v>403</v>
      </c>
      <c r="E215" s="203" t="s">
        <v>849</v>
      </c>
      <c r="F215" s="203"/>
      <c r="G215" s="203"/>
      <c r="H215" s="203"/>
      <c r="I215" s="1" t="s">
        <v>835</v>
      </c>
      <c r="J215" s="203" t="s">
        <v>404</v>
      </c>
      <c r="K215" s="203"/>
      <c r="L215" s="203"/>
      <c r="M215" s="203"/>
      <c r="N215" s="203"/>
      <c r="O215" s="203"/>
      <c r="P215" s="203"/>
      <c r="Q215" s="203"/>
      <c r="R215" s="203"/>
      <c r="S215" s="203"/>
      <c r="T215" s="160" t="s">
        <v>635</v>
      </c>
      <c r="U215" s="170" t="s">
        <v>644</v>
      </c>
      <c r="V215" s="244" t="s">
        <v>1295</v>
      </c>
      <c r="W215" s="312" t="s">
        <v>403</v>
      </c>
      <c r="X215" s="171" t="s">
        <v>849</v>
      </c>
      <c r="Y215" s="7"/>
      <c r="Z215" s="305" t="s">
        <v>1733</v>
      </c>
    </row>
    <row r="216" spans="1:26" ht="15" customHeight="1" x14ac:dyDescent="0.2">
      <c r="A216" s="203" t="str">
        <f t="shared" si="3"/>
        <v>貨1LMLE</v>
      </c>
      <c r="B216" s="203" t="s">
        <v>492</v>
      </c>
      <c r="C216" s="203" t="s">
        <v>434</v>
      </c>
      <c r="D216" s="203" t="s">
        <v>403</v>
      </c>
      <c r="E216" s="203" t="s">
        <v>850</v>
      </c>
      <c r="F216" s="203"/>
      <c r="G216" s="203"/>
      <c r="H216" s="203"/>
      <c r="I216" s="1" t="s">
        <v>844</v>
      </c>
      <c r="K216" s="203"/>
      <c r="L216" s="203"/>
      <c r="M216" s="203"/>
      <c r="N216" s="203"/>
      <c r="O216" s="203"/>
      <c r="P216" s="203"/>
      <c r="Q216" s="203"/>
      <c r="R216" s="203"/>
      <c r="S216" s="203"/>
      <c r="T216" s="160" t="s">
        <v>635</v>
      </c>
      <c r="U216" s="170" t="s">
        <v>644</v>
      </c>
      <c r="V216" s="244" t="s">
        <v>1295</v>
      </c>
      <c r="W216" s="312" t="s">
        <v>403</v>
      </c>
      <c r="X216" s="171" t="s">
        <v>850</v>
      </c>
      <c r="Y216" s="7"/>
      <c r="Z216" s="305" t="s">
        <v>1734</v>
      </c>
    </row>
    <row r="217" spans="1:26" ht="15" customHeight="1" x14ac:dyDescent="0.2">
      <c r="A217" s="203" t="str">
        <f t="shared" si="3"/>
        <v>貨1LRBE</v>
      </c>
      <c r="B217" s="203" t="s">
        <v>492</v>
      </c>
      <c r="C217" s="203" t="s">
        <v>434</v>
      </c>
      <c r="D217" s="203" t="s">
        <v>403</v>
      </c>
      <c r="E217" s="203" t="s">
        <v>851</v>
      </c>
      <c r="F217" s="203"/>
      <c r="G217" s="203"/>
      <c r="H217" s="203"/>
      <c r="I217" s="1" t="s">
        <v>833</v>
      </c>
      <c r="J217" s="203" t="s">
        <v>742</v>
      </c>
      <c r="K217" s="203"/>
      <c r="L217" s="203"/>
      <c r="M217" s="203"/>
      <c r="N217" s="203"/>
      <c r="O217" s="203"/>
      <c r="P217" s="203"/>
      <c r="Q217" s="203"/>
      <c r="R217" s="203"/>
      <c r="S217" s="203"/>
      <c r="T217" s="160" t="s">
        <v>635</v>
      </c>
      <c r="U217" s="170" t="s">
        <v>644</v>
      </c>
      <c r="V217" s="244" t="s">
        <v>1295</v>
      </c>
      <c r="W217" s="312" t="s">
        <v>403</v>
      </c>
      <c r="X217" s="171" t="s">
        <v>851</v>
      </c>
      <c r="Y217" s="7" t="s">
        <v>1609</v>
      </c>
      <c r="Z217" s="305" t="s">
        <v>1737</v>
      </c>
    </row>
    <row r="218" spans="1:26" ht="15" customHeight="1" x14ac:dyDescent="0.2">
      <c r="A218" s="203" t="str">
        <f t="shared" si="3"/>
        <v>貨1LRAE</v>
      </c>
      <c r="B218" s="203" t="s">
        <v>492</v>
      </c>
      <c r="C218" s="203" t="s">
        <v>434</v>
      </c>
      <c r="D218" s="203" t="s">
        <v>403</v>
      </c>
      <c r="E218" s="203" t="s">
        <v>852</v>
      </c>
      <c r="F218" s="203"/>
      <c r="G218" s="203"/>
      <c r="H218" s="203"/>
      <c r="I218" s="1" t="s">
        <v>835</v>
      </c>
      <c r="J218" s="203" t="s">
        <v>405</v>
      </c>
      <c r="K218" s="203"/>
      <c r="L218" s="203"/>
      <c r="M218" s="203"/>
      <c r="N218" s="203"/>
      <c r="O218" s="203"/>
      <c r="P218" s="203"/>
      <c r="Q218" s="203"/>
      <c r="R218" s="203"/>
      <c r="S218" s="203"/>
      <c r="T218" s="160" t="s">
        <v>635</v>
      </c>
      <c r="U218" s="170" t="s">
        <v>644</v>
      </c>
      <c r="V218" s="244" t="s">
        <v>1295</v>
      </c>
      <c r="W218" s="312" t="s">
        <v>403</v>
      </c>
      <c r="X218" s="171" t="s">
        <v>852</v>
      </c>
      <c r="Y218" s="7"/>
      <c r="Z218" s="305" t="s">
        <v>1733</v>
      </c>
    </row>
    <row r="219" spans="1:26" ht="15" customHeight="1" x14ac:dyDescent="0.2">
      <c r="A219" s="203" t="str">
        <f t="shared" si="3"/>
        <v>貨1LRLE</v>
      </c>
      <c r="B219" s="203" t="s">
        <v>492</v>
      </c>
      <c r="C219" s="203" t="s">
        <v>434</v>
      </c>
      <c r="D219" s="203" t="s">
        <v>403</v>
      </c>
      <c r="E219" s="203" t="s">
        <v>853</v>
      </c>
      <c r="F219" s="203"/>
      <c r="G219" s="203"/>
      <c r="H219" s="203"/>
      <c r="I219" s="1" t="s">
        <v>844</v>
      </c>
      <c r="K219" s="203"/>
      <c r="L219" s="203"/>
      <c r="M219" s="203"/>
      <c r="N219" s="203"/>
      <c r="O219" s="203"/>
      <c r="P219" s="203"/>
      <c r="Q219" s="203"/>
      <c r="R219" s="203"/>
      <c r="S219" s="203"/>
      <c r="T219" s="160" t="s">
        <v>635</v>
      </c>
      <c r="U219" s="170" t="s">
        <v>644</v>
      </c>
      <c r="V219" s="244" t="s">
        <v>1295</v>
      </c>
      <c r="W219" s="312" t="s">
        <v>403</v>
      </c>
      <c r="X219" s="171" t="s">
        <v>853</v>
      </c>
      <c r="Y219" s="7"/>
      <c r="Z219" s="305" t="s">
        <v>1734</v>
      </c>
    </row>
    <row r="220" spans="1:26" ht="15" customHeight="1" x14ac:dyDescent="0.2">
      <c r="A220" s="203" t="str">
        <f t="shared" si="3"/>
        <v>貨1LQBE</v>
      </c>
      <c r="B220" s="203" t="s">
        <v>492</v>
      </c>
      <c r="C220" s="203" t="s">
        <v>434</v>
      </c>
      <c r="D220" s="203" t="s">
        <v>403</v>
      </c>
      <c r="E220" s="203" t="s">
        <v>634</v>
      </c>
      <c r="F220" s="203"/>
      <c r="G220" s="203"/>
      <c r="H220" s="203"/>
      <c r="I220" s="1" t="s">
        <v>831</v>
      </c>
      <c r="J220" s="203" t="s">
        <v>839</v>
      </c>
      <c r="K220" s="203"/>
      <c r="L220" s="203"/>
      <c r="M220" s="203"/>
      <c r="N220" s="203"/>
      <c r="O220" s="203"/>
      <c r="P220" s="203"/>
      <c r="Q220" s="203"/>
      <c r="R220" s="203"/>
      <c r="S220" s="203"/>
      <c r="T220" s="160" t="s">
        <v>635</v>
      </c>
      <c r="U220" s="170" t="s">
        <v>644</v>
      </c>
      <c r="V220" s="244" t="s">
        <v>1295</v>
      </c>
      <c r="W220" s="312" t="s">
        <v>403</v>
      </c>
      <c r="X220" s="171" t="s">
        <v>634</v>
      </c>
      <c r="Y220" s="7"/>
      <c r="Z220" s="305" t="s">
        <v>1697</v>
      </c>
    </row>
    <row r="221" spans="1:26" ht="15" customHeight="1" x14ac:dyDescent="0.2">
      <c r="A221" s="203" t="str">
        <f t="shared" si="3"/>
        <v>貨1LQAE</v>
      </c>
      <c r="B221" s="203" t="s">
        <v>492</v>
      </c>
      <c r="C221" s="203" t="s">
        <v>434</v>
      </c>
      <c r="D221" s="203" t="s">
        <v>403</v>
      </c>
      <c r="E221" s="203" t="s">
        <v>638</v>
      </c>
      <c r="F221" s="203"/>
      <c r="G221" s="203"/>
      <c r="H221" s="203"/>
      <c r="I221" s="1" t="s">
        <v>835</v>
      </c>
      <c r="J221" s="203" t="s">
        <v>595</v>
      </c>
      <c r="K221" s="203"/>
      <c r="L221" s="203"/>
      <c r="M221" s="203"/>
      <c r="N221" s="203"/>
      <c r="O221" s="203"/>
      <c r="P221" s="203"/>
      <c r="Q221" s="203"/>
      <c r="R221" s="203"/>
      <c r="S221" s="203"/>
      <c r="T221" s="160" t="s">
        <v>635</v>
      </c>
      <c r="U221" s="170" t="s">
        <v>644</v>
      </c>
      <c r="V221" s="244" t="s">
        <v>1295</v>
      </c>
      <c r="W221" s="312" t="s">
        <v>403</v>
      </c>
      <c r="X221" s="171" t="s">
        <v>638</v>
      </c>
      <c r="Y221" s="7"/>
      <c r="Z221" s="305" t="s">
        <v>1733</v>
      </c>
    </row>
    <row r="222" spans="1:26" ht="15" customHeight="1" x14ac:dyDescent="0.2">
      <c r="A222" s="203" t="str">
        <f t="shared" si="3"/>
        <v>貨1LQLE</v>
      </c>
      <c r="B222" s="203" t="s">
        <v>492</v>
      </c>
      <c r="C222" s="203" t="s">
        <v>434</v>
      </c>
      <c r="D222" s="203" t="s">
        <v>403</v>
      </c>
      <c r="E222" s="203" t="s">
        <v>854</v>
      </c>
      <c r="F222" s="203"/>
      <c r="G222" s="203"/>
      <c r="H222" s="203"/>
      <c r="I222" s="1" t="s">
        <v>844</v>
      </c>
      <c r="K222" s="203"/>
      <c r="L222" s="203"/>
      <c r="M222" s="203"/>
      <c r="N222" s="203"/>
      <c r="O222" s="203"/>
      <c r="P222" s="203"/>
      <c r="Q222" s="203"/>
      <c r="R222" s="203"/>
      <c r="S222" s="203"/>
      <c r="T222" s="160" t="s">
        <v>635</v>
      </c>
      <c r="U222" s="170" t="s">
        <v>644</v>
      </c>
      <c r="V222" s="244" t="s">
        <v>1295</v>
      </c>
      <c r="W222" s="312" t="s">
        <v>403</v>
      </c>
      <c r="X222" s="171" t="s">
        <v>854</v>
      </c>
      <c r="Y222" s="7"/>
      <c r="Z222" s="305" t="s">
        <v>1734</v>
      </c>
    </row>
    <row r="223" spans="1:26" ht="15" customHeight="1" x14ac:dyDescent="0.2">
      <c r="A223" s="203" t="str">
        <f t="shared" si="3"/>
        <v>貨1L3BE</v>
      </c>
      <c r="B223" s="203" t="s">
        <v>492</v>
      </c>
      <c r="C223" s="203" t="s">
        <v>434</v>
      </c>
      <c r="D223" s="203" t="s">
        <v>855</v>
      </c>
      <c r="E223" s="203" t="s">
        <v>856</v>
      </c>
      <c r="F223" s="203"/>
      <c r="G223" s="203"/>
      <c r="H223" s="203"/>
      <c r="I223" s="1" t="s">
        <v>831</v>
      </c>
      <c r="K223" s="347"/>
      <c r="L223" s="347"/>
      <c r="M223" s="347"/>
      <c r="N223" s="203"/>
      <c r="O223" s="203"/>
      <c r="P223" s="203"/>
      <c r="Q223" s="203"/>
      <c r="R223" s="203"/>
      <c r="S223" s="203"/>
      <c r="T223" s="160" t="s">
        <v>635</v>
      </c>
      <c r="U223" s="170" t="s">
        <v>644</v>
      </c>
      <c r="V223" s="244" t="s">
        <v>1295</v>
      </c>
      <c r="W223" s="312" t="s">
        <v>855</v>
      </c>
      <c r="X223" s="171" t="s">
        <v>856</v>
      </c>
      <c r="Y223" s="7"/>
      <c r="Z223" s="304" t="s">
        <v>1732</v>
      </c>
    </row>
    <row r="224" spans="1:26" ht="15" customHeight="1" x14ac:dyDescent="0.2">
      <c r="A224" s="203" t="str">
        <f t="shared" si="3"/>
        <v>貨1L3AE</v>
      </c>
      <c r="B224" s="203" t="s">
        <v>492</v>
      </c>
      <c r="C224" s="203" t="s">
        <v>434</v>
      </c>
      <c r="D224" s="203" t="s">
        <v>855</v>
      </c>
      <c r="E224" s="203" t="s">
        <v>857</v>
      </c>
      <c r="F224" s="203"/>
      <c r="G224" s="203"/>
      <c r="H224" s="203"/>
      <c r="I224" s="1" t="s">
        <v>835</v>
      </c>
      <c r="K224" s="347"/>
      <c r="L224" s="347"/>
      <c r="M224" s="347"/>
      <c r="N224" s="203"/>
      <c r="O224" s="203"/>
      <c r="P224" s="203"/>
      <c r="Q224" s="203"/>
      <c r="R224" s="203"/>
      <c r="S224" s="203"/>
      <c r="T224" s="160" t="s">
        <v>635</v>
      </c>
      <c r="U224" s="170" t="s">
        <v>644</v>
      </c>
      <c r="V224" s="244" t="s">
        <v>1295</v>
      </c>
      <c r="W224" s="312" t="s">
        <v>855</v>
      </c>
      <c r="X224" s="171" t="s">
        <v>857</v>
      </c>
      <c r="Y224" s="7"/>
      <c r="Z224" s="305" t="s">
        <v>1733</v>
      </c>
    </row>
    <row r="225" spans="1:26" ht="15" customHeight="1" x14ac:dyDescent="0.2">
      <c r="A225" s="203" t="str">
        <f t="shared" si="3"/>
        <v>貨1L3LE</v>
      </c>
      <c r="B225" s="203" t="s">
        <v>492</v>
      </c>
      <c r="C225" s="203" t="s">
        <v>434</v>
      </c>
      <c r="D225" s="203" t="s">
        <v>855</v>
      </c>
      <c r="E225" s="203" t="s">
        <v>858</v>
      </c>
      <c r="F225" s="203"/>
      <c r="G225" s="203"/>
      <c r="H225" s="203"/>
      <c r="I225" s="1" t="s">
        <v>844</v>
      </c>
      <c r="K225" s="349"/>
      <c r="L225" s="349"/>
      <c r="M225" s="349"/>
      <c r="N225" s="203"/>
      <c r="O225" s="203"/>
      <c r="P225" s="203"/>
      <c r="Q225" s="203"/>
      <c r="R225" s="203"/>
      <c r="S225" s="203"/>
      <c r="T225" s="160" t="s">
        <v>635</v>
      </c>
      <c r="U225" s="170" t="s">
        <v>644</v>
      </c>
      <c r="V225" s="244" t="s">
        <v>1295</v>
      </c>
      <c r="W225" s="312" t="s">
        <v>855</v>
      </c>
      <c r="X225" s="171" t="s">
        <v>858</v>
      </c>
      <c r="Y225" s="7"/>
      <c r="Z225" s="305" t="s">
        <v>1734</v>
      </c>
    </row>
    <row r="226" spans="1:26" ht="15" customHeight="1" x14ac:dyDescent="0.2">
      <c r="A226" s="203" t="str">
        <f t="shared" si="3"/>
        <v>貨1L4BE</v>
      </c>
      <c r="B226" s="203" t="s">
        <v>492</v>
      </c>
      <c r="C226" s="203" t="s">
        <v>434</v>
      </c>
      <c r="D226" s="203" t="s">
        <v>855</v>
      </c>
      <c r="E226" s="203" t="s">
        <v>859</v>
      </c>
      <c r="F226" s="203"/>
      <c r="G226" s="203"/>
      <c r="H226" s="203"/>
      <c r="I226" s="1" t="s">
        <v>832</v>
      </c>
      <c r="K226" s="349"/>
      <c r="L226" s="349"/>
      <c r="M226" s="349"/>
      <c r="N226" s="203"/>
      <c r="O226" s="203"/>
      <c r="P226" s="203"/>
      <c r="Q226" s="203"/>
      <c r="R226" s="203"/>
      <c r="S226" s="203"/>
      <c r="T226" s="160" t="s">
        <v>635</v>
      </c>
      <c r="U226" s="170" t="s">
        <v>644</v>
      </c>
      <c r="V226" s="244" t="s">
        <v>1295</v>
      </c>
      <c r="W226" s="312" t="s">
        <v>855</v>
      </c>
      <c r="X226" s="171" t="s">
        <v>859</v>
      </c>
      <c r="Y226" s="7" t="s">
        <v>1610</v>
      </c>
      <c r="Z226" s="305" t="s">
        <v>1735</v>
      </c>
    </row>
    <row r="227" spans="1:26" ht="15" customHeight="1" x14ac:dyDescent="0.2">
      <c r="A227" s="203" t="str">
        <f t="shared" si="3"/>
        <v>貨1L4AE</v>
      </c>
      <c r="B227" s="203" t="s">
        <v>492</v>
      </c>
      <c r="C227" s="203" t="s">
        <v>434</v>
      </c>
      <c r="D227" s="203" t="s">
        <v>855</v>
      </c>
      <c r="E227" s="203" t="s">
        <v>860</v>
      </c>
      <c r="F227" s="203"/>
      <c r="G227" s="203"/>
      <c r="H227" s="203"/>
      <c r="I227" s="1" t="s">
        <v>835</v>
      </c>
      <c r="K227" s="349"/>
      <c r="L227" s="349"/>
      <c r="M227" s="349"/>
      <c r="N227" s="203"/>
      <c r="O227" s="203"/>
      <c r="P227" s="203"/>
      <c r="Q227" s="203"/>
      <c r="R227" s="203"/>
      <c r="S227" s="203"/>
      <c r="T227" s="160" t="s">
        <v>635</v>
      </c>
      <c r="U227" s="170" t="s">
        <v>644</v>
      </c>
      <c r="V227" s="244" t="s">
        <v>1295</v>
      </c>
      <c r="W227" s="312" t="s">
        <v>855</v>
      </c>
      <c r="X227" s="171" t="s">
        <v>860</v>
      </c>
      <c r="Y227" s="7"/>
      <c r="Z227" s="305" t="s">
        <v>1733</v>
      </c>
    </row>
    <row r="228" spans="1:26" ht="15" customHeight="1" x14ac:dyDescent="0.2">
      <c r="A228" s="203" t="str">
        <f t="shared" si="3"/>
        <v>貨1L4LE</v>
      </c>
      <c r="B228" s="203" t="s">
        <v>492</v>
      </c>
      <c r="C228" s="203" t="s">
        <v>434</v>
      </c>
      <c r="D228" s="203" t="s">
        <v>855</v>
      </c>
      <c r="E228" s="203" t="s">
        <v>861</v>
      </c>
      <c r="F228" s="203"/>
      <c r="G228" s="203"/>
      <c r="H228" s="203"/>
      <c r="I228" s="1" t="s">
        <v>844</v>
      </c>
      <c r="K228" s="349"/>
      <c r="L228" s="349"/>
      <c r="M228" s="349"/>
      <c r="N228" s="203"/>
      <c r="O228" s="203"/>
      <c r="P228" s="203"/>
      <c r="Q228" s="203"/>
      <c r="R228" s="203"/>
      <c r="S228" s="203"/>
      <c r="T228" s="160" t="s">
        <v>635</v>
      </c>
      <c r="U228" s="170" t="s">
        <v>644</v>
      </c>
      <c r="V228" s="244" t="s">
        <v>1295</v>
      </c>
      <c r="W228" s="312" t="s">
        <v>855</v>
      </c>
      <c r="X228" s="171" t="s">
        <v>861</v>
      </c>
      <c r="Y228" s="7"/>
      <c r="Z228" s="305" t="s">
        <v>1734</v>
      </c>
    </row>
    <row r="229" spans="1:26" ht="15" customHeight="1" x14ac:dyDescent="0.2">
      <c r="A229" s="203" t="str">
        <f t="shared" si="3"/>
        <v>貨1L5BE</v>
      </c>
      <c r="B229" s="203" t="s">
        <v>492</v>
      </c>
      <c r="C229" s="203" t="s">
        <v>434</v>
      </c>
      <c r="D229" s="203" t="s">
        <v>855</v>
      </c>
      <c r="E229" s="203" t="s">
        <v>862</v>
      </c>
      <c r="F229" s="203"/>
      <c r="G229" s="203"/>
      <c r="H229" s="203"/>
      <c r="I229" s="1" t="s">
        <v>833</v>
      </c>
      <c r="K229" s="349"/>
      <c r="L229" s="349"/>
      <c r="M229" s="349"/>
      <c r="N229" s="203"/>
      <c r="O229" s="203"/>
      <c r="P229" s="203"/>
      <c r="Q229" s="203"/>
      <c r="R229" s="203"/>
      <c r="S229" s="203"/>
      <c r="T229" s="160" t="s">
        <v>635</v>
      </c>
      <c r="U229" s="170" t="s">
        <v>644</v>
      </c>
      <c r="V229" s="244" t="s">
        <v>1295</v>
      </c>
      <c r="W229" s="242" t="s">
        <v>855</v>
      </c>
      <c r="X229" s="171" t="s">
        <v>862</v>
      </c>
      <c r="Y229" s="7" t="s">
        <v>1609</v>
      </c>
      <c r="Z229" s="305" t="s">
        <v>1737</v>
      </c>
    </row>
    <row r="230" spans="1:26" ht="15" customHeight="1" x14ac:dyDescent="0.2">
      <c r="A230" s="203" t="str">
        <f t="shared" si="3"/>
        <v>貨1L5AE</v>
      </c>
      <c r="B230" s="203" t="s">
        <v>492</v>
      </c>
      <c r="C230" s="203" t="s">
        <v>434</v>
      </c>
      <c r="D230" s="203" t="s">
        <v>855</v>
      </c>
      <c r="E230" s="203" t="s">
        <v>863</v>
      </c>
      <c r="F230" s="203"/>
      <c r="G230" s="203"/>
      <c r="H230" s="203"/>
      <c r="I230" s="1" t="s">
        <v>835</v>
      </c>
      <c r="K230" s="349"/>
      <c r="L230" s="349"/>
      <c r="M230" s="349"/>
      <c r="N230" s="203"/>
      <c r="O230" s="203"/>
      <c r="P230" s="203"/>
      <c r="Q230" s="203"/>
      <c r="R230" s="203"/>
      <c r="S230" s="203"/>
      <c r="T230" s="160" t="s">
        <v>635</v>
      </c>
      <c r="U230" s="170" t="s">
        <v>644</v>
      </c>
      <c r="V230" s="244" t="s">
        <v>1295</v>
      </c>
      <c r="W230" s="242" t="s">
        <v>855</v>
      </c>
      <c r="X230" s="171" t="s">
        <v>863</v>
      </c>
      <c r="Y230" s="7"/>
      <c r="Z230" s="305" t="s">
        <v>1733</v>
      </c>
    </row>
    <row r="231" spans="1:26" ht="15" customHeight="1" x14ac:dyDescent="0.2">
      <c r="A231" s="203" t="str">
        <f t="shared" si="3"/>
        <v>貨1L5LE</v>
      </c>
      <c r="B231" s="203" t="s">
        <v>492</v>
      </c>
      <c r="C231" s="203" t="s">
        <v>434</v>
      </c>
      <c r="D231" s="203" t="s">
        <v>855</v>
      </c>
      <c r="E231" s="203" t="s">
        <v>864</v>
      </c>
      <c r="F231" s="203"/>
      <c r="G231" s="203"/>
      <c r="H231" s="203"/>
      <c r="I231" s="1" t="s">
        <v>844</v>
      </c>
      <c r="K231" s="203"/>
      <c r="L231" s="203"/>
      <c r="M231" s="203"/>
      <c r="N231" s="203"/>
      <c r="O231" s="203"/>
      <c r="P231" s="203"/>
      <c r="Q231" s="203"/>
      <c r="R231" s="203"/>
      <c r="S231" s="203"/>
      <c r="T231" s="160" t="s">
        <v>635</v>
      </c>
      <c r="U231" s="170" t="s">
        <v>644</v>
      </c>
      <c r="V231" s="244" t="s">
        <v>1295</v>
      </c>
      <c r="W231" s="312" t="s">
        <v>855</v>
      </c>
      <c r="X231" s="171" t="s">
        <v>864</v>
      </c>
      <c r="Y231" s="7"/>
      <c r="Z231" s="305" t="s">
        <v>1734</v>
      </c>
    </row>
    <row r="232" spans="1:26" ht="15" customHeight="1" x14ac:dyDescent="0.2">
      <c r="A232" s="203" t="str">
        <f t="shared" si="3"/>
        <v>貨1L6BE</v>
      </c>
      <c r="B232" s="203" t="s">
        <v>492</v>
      </c>
      <c r="C232" s="203" t="s">
        <v>434</v>
      </c>
      <c r="D232" s="203" t="s">
        <v>855</v>
      </c>
      <c r="E232" s="203" t="s">
        <v>865</v>
      </c>
      <c r="F232" s="203"/>
      <c r="G232" s="203"/>
      <c r="H232" s="203"/>
      <c r="I232" s="1" t="s">
        <v>866</v>
      </c>
      <c r="K232" s="203"/>
      <c r="L232" s="203"/>
      <c r="M232" s="203"/>
      <c r="N232" s="203"/>
      <c r="O232" s="203"/>
      <c r="P232" s="203"/>
      <c r="Q232" s="203"/>
      <c r="R232" s="203"/>
      <c r="S232" s="203"/>
      <c r="T232" s="160" t="s">
        <v>635</v>
      </c>
      <c r="U232" s="170" t="s">
        <v>644</v>
      </c>
      <c r="V232" s="244" t="s">
        <v>1295</v>
      </c>
      <c r="W232" s="312" t="s">
        <v>855</v>
      </c>
      <c r="X232" s="171" t="s">
        <v>865</v>
      </c>
      <c r="Y232" s="7" t="s">
        <v>1608</v>
      </c>
      <c r="Z232" s="304" t="s">
        <v>1738</v>
      </c>
    </row>
    <row r="233" spans="1:26" ht="15" customHeight="1" x14ac:dyDescent="0.2">
      <c r="A233" s="203" t="str">
        <f t="shared" si="3"/>
        <v>貨1L6AE</v>
      </c>
      <c r="B233" s="203" t="s">
        <v>492</v>
      </c>
      <c r="C233" s="203" t="s">
        <v>434</v>
      </c>
      <c r="D233" s="203" t="s">
        <v>855</v>
      </c>
      <c r="E233" s="203" t="s">
        <v>867</v>
      </c>
      <c r="F233" s="203"/>
      <c r="G233" s="203"/>
      <c r="H233" s="203"/>
      <c r="I233" s="1" t="s">
        <v>835</v>
      </c>
      <c r="K233" s="203"/>
      <c r="L233" s="203"/>
      <c r="M233" s="203"/>
      <c r="N233" s="203"/>
      <c r="O233" s="203"/>
      <c r="P233" s="203"/>
      <c r="Q233" s="203"/>
      <c r="R233" s="203"/>
      <c r="S233" s="203"/>
      <c r="T233" s="160" t="s">
        <v>635</v>
      </c>
      <c r="U233" s="170" t="s">
        <v>644</v>
      </c>
      <c r="V233" s="244" t="s">
        <v>1295</v>
      </c>
      <c r="W233" s="312" t="s">
        <v>855</v>
      </c>
      <c r="X233" s="171" t="s">
        <v>867</v>
      </c>
      <c r="Y233" s="7"/>
      <c r="Z233" s="305" t="s">
        <v>1733</v>
      </c>
    </row>
    <row r="234" spans="1:26" ht="15" customHeight="1" x14ac:dyDescent="0.2">
      <c r="A234" s="203" t="str">
        <f t="shared" si="3"/>
        <v>貨1L6LE</v>
      </c>
      <c r="B234" s="203" t="s">
        <v>492</v>
      </c>
      <c r="C234" s="203" t="s">
        <v>434</v>
      </c>
      <c r="D234" s="203" t="s">
        <v>855</v>
      </c>
      <c r="E234" s="203" t="s">
        <v>868</v>
      </c>
      <c r="F234" s="203"/>
      <c r="G234" s="203"/>
      <c r="H234" s="203"/>
      <c r="I234" s="1" t="s">
        <v>844</v>
      </c>
      <c r="K234" s="203"/>
      <c r="L234" s="203"/>
      <c r="M234" s="203"/>
      <c r="N234" s="203"/>
      <c r="O234" s="203"/>
      <c r="P234" s="203"/>
      <c r="Q234" s="203"/>
      <c r="R234" s="203"/>
      <c r="S234" s="203"/>
      <c r="T234" s="160" t="s">
        <v>635</v>
      </c>
      <c r="U234" s="170" t="s">
        <v>644</v>
      </c>
      <c r="V234" s="244" t="s">
        <v>1295</v>
      </c>
      <c r="W234" s="312" t="s">
        <v>855</v>
      </c>
      <c r="X234" s="171" t="s">
        <v>868</v>
      </c>
      <c r="Y234" s="7"/>
      <c r="Z234" s="305" t="s">
        <v>1734</v>
      </c>
    </row>
    <row r="235" spans="1:26" ht="15" customHeight="1" x14ac:dyDescent="0.2">
      <c r="A235" s="203" t="str">
        <f t="shared" si="3"/>
        <v>貨2L-</v>
      </c>
      <c r="B235" s="203" t="s">
        <v>493</v>
      </c>
      <c r="C235" s="203" t="s">
        <v>435</v>
      </c>
      <c r="D235" s="203" t="s">
        <v>71</v>
      </c>
      <c r="E235" s="203" t="s">
        <v>72</v>
      </c>
      <c r="F235" s="203"/>
      <c r="G235" s="203"/>
      <c r="H235" s="203"/>
      <c r="I235" s="1" t="s">
        <v>831</v>
      </c>
      <c r="K235" s="203"/>
      <c r="L235" s="203"/>
      <c r="M235" s="203"/>
      <c r="N235" s="203"/>
      <c r="O235" s="203"/>
      <c r="P235" s="203"/>
      <c r="Q235" s="203"/>
      <c r="R235" s="203"/>
      <c r="S235" s="203"/>
      <c r="T235" s="160" t="s">
        <v>635</v>
      </c>
      <c r="U235" s="170" t="s">
        <v>644</v>
      </c>
      <c r="V235" s="244" t="s">
        <v>1296</v>
      </c>
      <c r="W235" s="312" t="s">
        <v>71</v>
      </c>
      <c r="X235" s="171" t="s">
        <v>72</v>
      </c>
      <c r="Y235" s="7"/>
      <c r="Z235" s="304" t="s">
        <v>1732</v>
      </c>
    </row>
    <row r="236" spans="1:26" ht="15" customHeight="1" x14ac:dyDescent="0.2">
      <c r="A236" s="203" t="str">
        <f t="shared" si="3"/>
        <v>貨2LH</v>
      </c>
      <c r="B236" s="203" t="s">
        <v>493</v>
      </c>
      <c r="C236" s="203" t="s">
        <v>435</v>
      </c>
      <c r="D236" s="203" t="s">
        <v>74</v>
      </c>
      <c r="E236" s="203" t="s">
        <v>75</v>
      </c>
      <c r="F236" s="203"/>
      <c r="G236" s="203"/>
      <c r="H236" s="203"/>
      <c r="I236" s="1" t="s">
        <v>831</v>
      </c>
      <c r="K236" s="203"/>
      <c r="L236" s="203"/>
      <c r="M236" s="203"/>
      <c r="N236" s="203"/>
      <c r="O236" s="203"/>
      <c r="P236" s="203"/>
      <c r="Q236" s="203"/>
      <c r="R236" s="203"/>
      <c r="S236" s="203"/>
      <c r="T236" s="160" t="s">
        <v>635</v>
      </c>
      <c r="U236" s="170" t="s">
        <v>644</v>
      </c>
      <c r="V236" s="244" t="s">
        <v>1296</v>
      </c>
      <c r="W236" s="312" t="s">
        <v>74</v>
      </c>
      <c r="X236" s="171" t="s">
        <v>75</v>
      </c>
      <c r="Y236" s="7"/>
      <c r="Z236" s="304" t="s">
        <v>1732</v>
      </c>
    </row>
    <row r="237" spans="1:26" ht="15" customHeight="1" x14ac:dyDescent="0.2">
      <c r="A237" s="203" t="str">
        <f t="shared" si="3"/>
        <v>貨2LJ</v>
      </c>
      <c r="B237" s="203" t="s">
        <v>493</v>
      </c>
      <c r="C237" s="203" t="s">
        <v>435</v>
      </c>
      <c r="D237" s="203" t="s">
        <v>76</v>
      </c>
      <c r="E237" s="203" t="s">
        <v>89</v>
      </c>
      <c r="F237" s="203"/>
      <c r="G237" s="203"/>
      <c r="H237" s="203"/>
      <c r="I237" s="1" t="s">
        <v>831</v>
      </c>
      <c r="K237" s="203"/>
      <c r="L237" s="203"/>
      <c r="M237" s="203"/>
      <c r="N237" s="203"/>
      <c r="O237" s="203"/>
      <c r="P237" s="203"/>
      <c r="Q237" s="203"/>
      <c r="R237" s="203"/>
      <c r="S237" s="203"/>
      <c r="T237" s="160" t="s">
        <v>635</v>
      </c>
      <c r="U237" s="170" t="s">
        <v>644</v>
      </c>
      <c r="V237" s="244" t="s">
        <v>1296</v>
      </c>
      <c r="W237" s="312" t="s">
        <v>76</v>
      </c>
      <c r="X237" s="171" t="s">
        <v>89</v>
      </c>
      <c r="Y237" s="7"/>
      <c r="Z237" s="304" t="s">
        <v>1732</v>
      </c>
    </row>
    <row r="238" spans="1:26" ht="15" customHeight="1" x14ac:dyDescent="0.2">
      <c r="A238" s="203" t="str">
        <f t="shared" si="3"/>
        <v>貨2LL</v>
      </c>
      <c r="B238" s="203" t="s">
        <v>493</v>
      </c>
      <c r="C238" s="203" t="s">
        <v>435</v>
      </c>
      <c r="D238" s="203" t="s">
        <v>91</v>
      </c>
      <c r="E238" s="203" t="s">
        <v>92</v>
      </c>
      <c r="F238" s="203"/>
      <c r="G238" s="203"/>
      <c r="H238" s="203"/>
      <c r="I238" s="1" t="s">
        <v>831</v>
      </c>
      <c r="K238" s="203"/>
      <c r="L238" s="203"/>
      <c r="M238" s="203"/>
      <c r="N238" s="203"/>
      <c r="O238" s="203"/>
      <c r="P238" s="203"/>
      <c r="Q238" s="203"/>
      <c r="R238" s="203"/>
      <c r="S238" s="203"/>
      <c r="T238" s="160" t="s">
        <v>635</v>
      </c>
      <c r="U238" s="170" t="s">
        <v>644</v>
      </c>
      <c r="V238" s="244" t="s">
        <v>1296</v>
      </c>
      <c r="W238" s="312" t="s">
        <v>91</v>
      </c>
      <c r="X238" s="171" t="s">
        <v>92</v>
      </c>
      <c r="Y238" s="7"/>
      <c r="Z238" s="304" t="s">
        <v>1732</v>
      </c>
    </row>
    <row r="239" spans="1:26" ht="15" customHeight="1" x14ac:dyDescent="0.2">
      <c r="A239" s="203" t="str">
        <f t="shared" si="3"/>
        <v>貨2LT</v>
      </c>
      <c r="B239" s="203" t="s">
        <v>493</v>
      </c>
      <c r="C239" s="203" t="s">
        <v>435</v>
      </c>
      <c r="D239" s="203" t="s">
        <v>100</v>
      </c>
      <c r="E239" s="203" t="s">
        <v>101</v>
      </c>
      <c r="F239" s="203"/>
      <c r="G239" s="203"/>
      <c r="H239" s="203"/>
      <c r="I239" s="1" t="s">
        <v>831</v>
      </c>
      <c r="K239" s="203"/>
      <c r="L239" s="203"/>
      <c r="M239" s="203"/>
      <c r="N239" s="203"/>
      <c r="O239" s="203"/>
      <c r="P239" s="203"/>
      <c r="Q239" s="203"/>
      <c r="R239" s="203"/>
      <c r="S239" s="203"/>
      <c r="T239" s="160" t="s">
        <v>635</v>
      </c>
      <c r="U239" s="170" t="s">
        <v>644</v>
      </c>
      <c r="V239" s="244" t="s">
        <v>1296</v>
      </c>
      <c r="W239" s="312" t="s">
        <v>100</v>
      </c>
      <c r="X239" s="171" t="s">
        <v>101</v>
      </c>
      <c r="Y239" s="7"/>
      <c r="Z239" s="304" t="s">
        <v>1732</v>
      </c>
    </row>
    <row r="240" spans="1:26" ht="15" customHeight="1" x14ac:dyDescent="0.2">
      <c r="A240" s="203" t="str">
        <f t="shared" si="3"/>
        <v>貨2LGA</v>
      </c>
      <c r="B240" s="203" t="s">
        <v>493</v>
      </c>
      <c r="C240" s="203" t="s">
        <v>435</v>
      </c>
      <c r="D240" s="203" t="s">
        <v>483</v>
      </c>
      <c r="E240" s="203" t="s">
        <v>129</v>
      </c>
      <c r="F240" s="203"/>
      <c r="G240" s="203"/>
      <c r="H240" s="203"/>
      <c r="I240" s="1" t="s">
        <v>831</v>
      </c>
      <c r="K240" s="203"/>
      <c r="L240" s="203"/>
      <c r="M240" s="203"/>
      <c r="N240" s="203"/>
      <c r="O240" s="203"/>
      <c r="P240" s="203"/>
      <c r="Q240" s="203"/>
      <c r="R240" s="203"/>
      <c r="S240" s="203"/>
      <c r="T240" s="160" t="s">
        <v>635</v>
      </c>
      <c r="U240" s="170" t="s">
        <v>644</v>
      </c>
      <c r="V240" s="244" t="s">
        <v>1296</v>
      </c>
      <c r="W240" s="312" t="s">
        <v>483</v>
      </c>
      <c r="X240" s="171" t="s">
        <v>129</v>
      </c>
      <c r="Y240" s="7"/>
      <c r="Z240" s="304" t="s">
        <v>1732</v>
      </c>
    </row>
    <row r="241" spans="1:26" ht="15" customHeight="1" x14ac:dyDescent="0.2">
      <c r="A241" s="203" t="str">
        <f t="shared" si="3"/>
        <v>貨2LGC</v>
      </c>
      <c r="B241" s="203" t="s">
        <v>493</v>
      </c>
      <c r="C241" s="203" t="s">
        <v>435</v>
      </c>
      <c r="D241" s="203" t="s">
        <v>483</v>
      </c>
      <c r="E241" s="203" t="s">
        <v>131</v>
      </c>
      <c r="F241" s="203"/>
      <c r="G241" s="203"/>
      <c r="H241" s="203"/>
      <c r="I241" s="1" t="s">
        <v>831</v>
      </c>
      <c r="K241" s="203"/>
      <c r="L241" s="203"/>
      <c r="M241" s="203"/>
      <c r="N241" s="203"/>
      <c r="O241" s="203"/>
      <c r="P241" s="203"/>
      <c r="Q241" s="203"/>
      <c r="R241" s="203"/>
      <c r="S241" s="203"/>
      <c r="T241" s="160" t="s">
        <v>635</v>
      </c>
      <c r="U241" s="170" t="s">
        <v>644</v>
      </c>
      <c r="V241" s="244" t="s">
        <v>1296</v>
      </c>
      <c r="W241" s="312" t="s">
        <v>483</v>
      </c>
      <c r="X241" s="171" t="s">
        <v>131</v>
      </c>
      <c r="Y241" s="7"/>
      <c r="Z241" s="304" t="s">
        <v>1732</v>
      </c>
    </row>
    <row r="242" spans="1:26" ht="15" customHeight="1" x14ac:dyDescent="0.2">
      <c r="A242" s="203" t="str">
        <f t="shared" si="3"/>
        <v>貨2LHG</v>
      </c>
      <c r="B242" s="203" t="s">
        <v>493</v>
      </c>
      <c r="C242" s="203" t="s">
        <v>435</v>
      </c>
      <c r="D242" s="203" t="s">
        <v>483</v>
      </c>
      <c r="E242" s="203" t="s">
        <v>139</v>
      </c>
      <c r="F242" s="203"/>
      <c r="G242" s="203"/>
      <c r="H242" s="203"/>
      <c r="I242" s="1" t="s">
        <v>835</v>
      </c>
      <c r="J242" s="203" t="s">
        <v>838</v>
      </c>
      <c r="K242" s="203"/>
      <c r="L242" s="203"/>
      <c r="M242" s="203"/>
      <c r="N242" s="203"/>
      <c r="O242" s="203"/>
      <c r="P242" s="203"/>
      <c r="Q242" s="203"/>
      <c r="R242" s="203"/>
      <c r="S242" s="203"/>
      <c r="T242" s="160" t="s">
        <v>635</v>
      </c>
      <c r="U242" s="170" t="s">
        <v>644</v>
      </c>
      <c r="V242" s="244" t="s">
        <v>1296</v>
      </c>
      <c r="W242" s="312" t="s">
        <v>483</v>
      </c>
      <c r="X242" s="171" t="s">
        <v>139</v>
      </c>
      <c r="Y242" s="7"/>
      <c r="Z242" s="305" t="s">
        <v>1733</v>
      </c>
    </row>
    <row r="243" spans="1:26" ht="15" customHeight="1" x14ac:dyDescent="0.2">
      <c r="A243" s="203" t="str">
        <f t="shared" si="3"/>
        <v>貨2LGK</v>
      </c>
      <c r="B243" s="203" t="s">
        <v>493</v>
      </c>
      <c r="C243" s="203" t="s">
        <v>435</v>
      </c>
      <c r="D243" s="203" t="s">
        <v>103</v>
      </c>
      <c r="E243" s="203" t="s">
        <v>137</v>
      </c>
      <c r="F243" s="347"/>
      <c r="G243" s="203"/>
      <c r="H243" s="203"/>
      <c r="I243" s="1" t="s">
        <v>831</v>
      </c>
      <c r="K243" s="203"/>
      <c r="L243" s="203"/>
      <c r="M243" s="203"/>
      <c r="N243" s="203"/>
      <c r="O243" s="203"/>
      <c r="P243" s="203"/>
      <c r="Q243" s="203"/>
      <c r="R243" s="203"/>
      <c r="S243" s="203"/>
      <c r="T243" s="160" t="s">
        <v>635</v>
      </c>
      <c r="U243" s="170" t="s">
        <v>644</v>
      </c>
      <c r="V243" s="244" t="s">
        <v>1296</v>
      </c>
      <c r="W243" s="312" t="s">
        <v>103</v>
      </c>
      <c r="X243" s="171" t="s">
        <v>137</v>
      </c>
      <c r="Y243" s="7"/>
      <c r="Z243" s="304" t="s">
        <v>1732</v>
      </c>
    </row>
    <row r="244" spans="1:26" ht="15" customHeight="1" x14ac:dyDescent="0.2">
      <c r="A244" s="203" t="str">
        <f t="shared" si="3"/>
        <v>貨2LHQ</v>
      </c>
      <c r="B244" s="203" t="s">
        <v>493</v>
      </c>
      <c r="C244" s="203" t="s">
        <v>435</v>
      </c>
      <c r="D244" s="203" t="s">
        <v>103</v>
      </c>
      <c r="E244" s="203" t="s">
        <v>148</v>
      </c>
      <c r="F244" s="347"/>
      <c r="G244" s="203"/>
      <c r="H244" s="203"/>
      <c r="I244" s="1" t="s">
        <v>835</v>
      </c>
      <c r="J244" s="203" t="s">
        <v>838</v>
      </c>
      <c r="K244" s="203"/>
      <c r="L244" s="203"/>
      <c r="M244" s="203"/>
      <c r="N244" s="203"/>
      <c r="O244" s="203"/>
      <c r="P244" s="203"/>
      <c r="Q244" s="203"/>
      <c r="R244" s="203"/>
      <c r="S244" s="203"/>
      <c r="T244" s="160" t="s">
        <v>635</v>
      </c>
      <c r="U244" s="170" t="s">
        <v>644</v>
      </c>
      <c r="V244" s="244" t="s">
        <v>1296</v>
      </c>
      <c r="W244" s="312" t="s">
        <v>103</v>
      </c>
      <c r="X244" s="171" t="s">
        <v>148</v>
      </c>
      <c r="Y244" s="7"/>
      <c r="Z244" s="305" t="s">
        <v>1733</v>
      </c>
    </row>
    <row r="245" spans="1:26" ht="15" customHeight="1" x14ac:dyDescent="0.2">
      <c r="A245" s="203" t="str">
        <f t="shared" si="3"/>
        <v>貨2LTC</v>
      </c>
      <c r="B245" s="203" t="s">
        <v>493</v>
      </c>
      <c r="C245" s="203" t="s">
        <v>435</v>
      </c>
      <c r="D245" s="203" t="s">
        <v>103</v>
      </c>
      <c r="E245" s="203" t="s">
        <v>160</v>
      </c>
      <c r="F245" s="203"/>
      <c r="G245" s="203"/>
      <c r="H245" s="203"/>
      <c r="I245" s="1" t="s">
        <v>831</v>
      </c>
      <c r="J245" s="203" t="s">
        <v>839</v>
      </c>
      <c r="K245" s="203"/>
      <c r="L245" s="203"/>
      <c r="M245" s="203"/>
      <c r="N245" s="203"/>
      <c r="O245" s="203"/>
      <c r="P245" s="203"/>
      <c r="Q245" s="203"/>
      <c r="R245" s="203"/>
      <c r="S245" s="203"/>
      <c r="T245" s="160" t="s">
        <v>635</v>
      </c>
      <c r="U245" s="170" t="s">
        <v>644</v>
      </c>
      <c r="V245" s="244" t="s">
        <v>1296</v>
      </c>
      <c r="W245" s="312" t="s">
        <v>103</v>
      </c>
      <c r="X245" s="171" t="s">
        <v>160</v>
      </c>
      <c r="Y245" s="7"/>
      <c r="Z245" s="305" t="s">
        <v>1697</v>
      </c>
    </row>
    <row r="246" spans="1:26" ht="15" customHeight="1" x14ac:dyDescent="0.2">
      <c r="A246" s="203" t="str">
        <f t="shared" si="3"/>
        <v>貨2LXC</v>
      </c>
      <c r="B246" s="203" t="s">
        <v>493</v>
      </c>
      <c r="C246" s="203" t="s">
        <v>435</v>
      </c>
      <c r="D246" s="203" t="s">
        <v>103</v>
      </c>
      <c r="E246" s="203" t="s">
        <v>174</v>
      </c>
      <c r="F246" s="203"/>
      <c r="G246" s="203"/>
      <c r="H246" s="203"/>
      <c r="I246" s="1" t="s">
        <v>835</v>
      </c>
      <c r="J246" s="203" t="s">
        <v>595</v>
      </c>
      <c r="K246" s="203"/>
      <c r="L246" s="203"/>
      <c r="M246" s="203"/>
      <c r="N246" s="203"/>
      <c r="O246" s="203"/>
      <c r="P246" s="203"/>
      <c r="Q246" s="203"/>
      <c r="R246" s="203"/>
      <c r="S246" s="203"/>
      <c r="T246" s="160" t="s">
        <v>635</v>
      </c>
      <c r="U246" s="170" t="s">
        <v>644</v>
      </c>
      <c r="V246" s="244" t="s">
        <v>1296</v>
      </c>
      <c r="W246" s="312" t="s">
        <v>103</v>
      </c>
      <c r="X246" s="171" t="s">
        <v>174</v>
      </c>
      <c r="Y246" s="7"/>
      <c r="Z246" s="305" t="s">
        <v>1733</v>
      </c>
    </row>
    <row r="247" spans="1:26" ht="15" customHeight="1" x14ac:dyDescent="0.2">
      <c r="A247" s="203" t="str">
        <f t="shared" si="3"/>
        <v>貨2LLC</v>
      </c>
      <c r="B247" s="203" t="s">
        <v>493</v>
      </c>
      <c r="C247" s="203" t="s">
        <v>435</v>
      </c>
      <c r="D247" s="203" t="s">
        <v>103</v>
      </c>
      <c r="E247" s="203" t="s">
        <v>152</v>
      </c>
      <c r="F247" s="203"/>
      <c r="G247" s="203"/>
      <c r="H247" s="203"/>
      <c r="I247" s="1" t="s">
        <v>831</v>
      </c>
      <c r="J247" s="203" t="s">
        <v>840</v>
      </c>
      <c r="K247" s="203"/>
      <c r="L247" s="203"/>
      <c r="M247" s="203"/>
      <c r="N247" s="203"/>
      <c r="O247" s="203"/>
      <c r="P247" s="203"/>
      <c r="Q247" s="203"/>
      <c r="R247" s="203"/>
      <c r="S247" s="203"/>
      <c r="T247" s="160" t="s">
        <v>635</v>
      </c>
      <c r="U247" s="170" t="s">
        <v>644</v>
      </c>
      <c r="V247" s="244" t="s">
        <v>1296</v>
      </c>
      <c r="W247" s="312" t="s">
        <v>103</v>
      </c>
      <c r="X247" s="171" t="s">
        <v>152</v>
      </c>
      <c r="Y247" s="7"/>
      <c r="Z247" s="305" t="s">
        <v>1697</v>
      </c>
    </row>
    <row r="248" spans="1:26" ht="15" customHeight="1" x14ac:dyDescent="0.2">
      <c r="A248" s="203" t="str">
        <f t="shared" si="3"/>
        <v>貨2LYC</v>
      </c>
      <c r="B248" s="203" t="s">
        <v>493</v>
      </c>
      <c r="C248" s="203" t="s">
        <v>435</v>
      </c>
      <c r="D248" s="203" t="s">
        <v>103</v>
      </c>
      <c r="E248" s="203" t="s">
        <v>178</v>
      </c>
      <c r="F248" s="203"/>
      <c r="G248" s="203"/>
      <c r="H248" s="203"/>
      <c r="I248" s="1" t="s">
        <v>835</v>
      </c>
      <c r="J248" s="203" t="s">
        <v>596</v>
      </c>
      <c r="K248" s="203"/>
      <c r="L248" s="203"/>
      <c r="M248" s="203"/>
      <c r="N248" s="203"/>
      <c r="O248" s="203"/>
      <c r="P248" s="203"/>
      <c r="Q248" s="203"/>
      <c r="R248" s="203"/>
      <c r="S248" s="203"/>
      <c r="T248" s="160" t="s">
        <v>635</v>
      </c>
      <c r="U248" s="170" t="s">
        <v>644</v>
      </c>
      <c r="V248" s="244" t="s">
        <v>1296</v>
      </c>
      <c r="W248" s="312" t="s">
        <v>103</v>
      </c>
      <c r="X248" s="171" t="s">
        <v>178</v>
      </c>
      <c r="Y248" s="7"/>
      <c r="Z248" s="305" t="s">
        <v>1733</v>
      </c>
    </row>
    <row r="249" spans="1:26" ht="15" customHeight="1" x14ac:dyDescent="0.2">
      <c r="A249" s="203" t="str">
        <f t="shared" si="3"/>
        <v>貨2LUC</v>
      </c>
      <c r="B249" s="347" t="s">
        <v>493</v>
      </c>
      <c r="C249" s="347" t="s">
        <v>435</v>
      </c>
      <c r="D249" s="347" t="s">
        <v>103</v>
      </c>
      <c r="E249" s="347" t="s">
        <v>167</v>
      </c>
      <c r="F249" s="347"/>
      <c r="G249" s="203"/>
      <c r="H249" s="203"/>
      <c r="I249" s="348" t="s">
        <v>831</v>
      </c>
      <c r="J249" s="347" t="s">
        <v>841</v>
      </c>
      <c r="K249" s="203"/>
      <c r="L249" s="203"/>
      <c r="M249" s="203"/>
      <c r="N249" s="203"/>
      <c r="O249" s="203"/>
      <c r="P249" s="203"/>
      <c r="Q249" s="203"/>
      <c r="R249" s="203"/>
      <c r="S249" s="203"/>
      <c r="T249" s="160" t="s">
        <v>635</v>
      </c>
      <c r="U249" s="170" t="s">
        <v>644</v>
      </c>
      <c r="V249" s="244" t="s">
        <v>1296</v>
      </c>
      <c r="W249" s="312" t="s">
        <v>103</v>
      </c>
      <c r="X249" s="171" t="s">
        <v>167</v>
      </c>
      <c r="Y249" s="7"/>
      <c r="Z249" s="305" t="s">
        <v>1697</v>
      </c>
    </row>
    <row r="250" spans="1:26" ht="15" customHeight="1" x14ac:dyDescent="0.2">
      <c r="A250" s="203" t="str">
        <f t="shared" si="3"/>
        <v>貨2LZC</v>
      </c>
      <c r="B250" s="347" t="s">
        <v>493</v>
      </c>
      <c r="C250" s="347" t="s">
        <v>435</v>
      </c>
      <c r="D250" s="347" t="s">
        <v>103</v>
      </c>
      <c r="E250" s="347" t="s">
        <v>182</v>
      </c>
      <c r="F250" s="347"/>
      <c r="G250" s="203"/>
      <c r="H250" s="203"/>
      <c r="I250" s="348" t="s">
        <v>835</v>
      </c>
      <c r="J250" s="347" t="s">
        <v>597</v>
      </c>
      <c r="K250" s="203"/>
      <c r="L250" s="203"/>
      <c r="M250" s="203"/>
      <c r="N250" s="203"/>
      <c r="O250" s="203"/>
      <c r="P250" s="203"/>
      <c r="Q250" s="203"/>
      <c r="R250" s="203"/>
      <c r="S250" s="203"/>
      <c r="T250" s="160" t="s">
        <v>635</v>
      </c>
      <c r="U250" s="170" t="s">
        <v>644</v>
      </c>
      <c r="V250" s="244" t="s">
        <v>1296</v>
      </c>
      <c r="W250" s="312" t="s">
        <v>103</v>
      </c>
      <c r="X250" s="171" t="s">
        <v>182</v>
      </c>
      <c r="Y250" s="7"/>
      <c r="Z250" s="305" t="s">
        <v>1733</v>
      </c>
    </row>
    <row r="251" spans="1:26" ht="15" customHeight="1" x14ac:dyDescent="0.2">
      <c r="A251" s="203" t="str">
        <f t="shared" si="3"/>
        <v>貨2LABF</v>
      </c>
      <c r="B251" s="349" t="s">
        <v>493</v>
      </c>
      <c r="C251" s="349" t="s">
        <v>435</v>
      </c>
      <c r="D251" s="351" t="s">
        <v>471</v>
      </c>
      <c r="E251" s="351" t="s">
        <v>869</v>
      </c>
      <c r="F251" s="349"/>
      <c r="G251" s="203"/>
      <c r="H251" s="203"/>
      <c r="I251" s="162" t="s">
        <v>831</v>
      </c>
      <c r="J251" s="349"/>
      <c r="K251" s="203"/>
      <c r="L251" s="203"/>
      <c r="M251" s="203"/>
      <c r="N251" s="203"/>
      <c r="O251" s="203"/>
      <c r="P251" s="203"/>
      <c r="Q251" s="203"/>
      <c r="R251" s="203"/>
      <c r="S251" s="203"/>
      <c r="T251" s="160" t="s">
        <v>635</v>
      </c>
      <c r="U251" s="170" t="s">
        <v>644</v>
      </c>
      <c r="V251" s="244" t="s">
        <v>1296</v>
      </c>
      <c r="W251" s="312" t="s">
        <v>471</v>
      </c>
      <c r="X251" s="171" t="s">
        <v>869</v>
      </c>
      <c r="Y251" s="7"/>
      <c r="Z251" s="304" t="s">
        <v>1732</v>
      </c>
    </row>
    <row r="252" spans="1:26" ht="15" customHeight="1" x14ac:dyDescent="0.2">
      <c r="A252" s="203" t="str">
        <f t="shared" si="3"/>
        <v>貨2LAAF</v>
      </c>
      <c r="B252" s="349" t="s">
        <v>493</v>
      </c>
      <c r="C252" s="349" t="s">
        <v>435</v>
      </c>
      <c r="D252" s="351" t="s">
        <v>471</v>
      </c>
      <c r="E252" s="351" t="s">
        <v>870</v>
      </c>
      <c r="F252" s="349"/>
      <c r="G252" s="203"/>
      <c r="H252" s="203"/>
      <c r="I252" s="162" t="s">
        <v>835</v>
      </c>
      <c r="J252" s="351" t="s">
        <v>838</v>
      </c>
      <c r="K252" s="203"/>
      <c r="L252" s="203"/>
      <c r="M252" s="203"/>
      <c r="N252" s="203"/>
      <c r="O252" s="203"/>
      <c r="P252" s="203"/>
      <c r="Q252" s="203"/>
      <c r="R252" s="203"/>
      <c r="S252" s="203"/>
      <c r="T252" s="160" t="s">
        <v>635</v>
      </c>
      <c r="U252" s="170" t="s">
        <v>644</v>
      </c>
      <c r="V252" s="244" t="s">
        <v>1296</v>
      </c>
      <c r="W252" s="312" t="s">
        <v>471</v>
      </c>
      <c r="X252" s="171" t="s">
        <v>870</v>
      </c>
      <c r="Y252" s="7"/>
      <c r="Z252" s="305" t="s">
        <v>1733</v>
      </c>
    </row>
    <row r="253" spans="1:26" ht="15" customHeight="1" x14ac:dyDescent="0.2">
      <c r="A253" s="203" t="str">
        <f t="shared" si="3"/>
        <v>貨2LALF</v>
      </c>
      <c r="B253" s="349" t="s">
        <v>493</v>
      </c>
      <c r="C253" s="349" t="s">
        <v>435</v>
      </c>
      <c r="D253" s="351" t="s">
        <v>471</v>
      </c>
      <c r="E253" s="351" t="s">
        <v>1444</v>
      </c>
      <c r="F253" s="349"/>
      <c r="G253" s="203"/>
      <c r="H253" s="203"/>
      <c r="I253" s="162" t="s">
        <v>1393</v>
      </c>
      <c r="J253" s="351"/>
      <c r="K253" s="203"/>
      <c r="L253" s="203"/>
      <c r="M253" s="203"/>
      <c r="N253" s="203"/>
      <c r="O253" s="203"/>
      <c r="P253" s="203"/>
      <c r="Q253" s="203"/>
      <c r="R253" s="203"/>
      <c r="S253" s="203"/>
      <c r="T253" s="160" t="s">
        <v>635</v>
      </c>
      <c r="U253" s="170" t="s">
        <v>644</v>
      </c>
      <c r="V253" s="244" t="s">
        <v>1296</v>
      </c>
      <c r="W253" s="312" t="s">
        <v>471</v>
      </c>
      <c r="X253" s="171" t="s">
        <v>871</v>
      </c>
      <c r="Y253" s="7"/>
      <c r="Z253" s="305" t="s">
        <v>1734</v>
      </c>
    </row>
    <row r="254" spans="1:26" ht="15" customHeight="1" x14ac:dyDescent="0.2">
      <c r="A254" s="203" t="str">
        <f t="shared" si="3"/>
        <v>貨2LCAF</v>
      </c>
      <c r="B254" s="349" t="s">
        <v>493</v>
      </c>
      <c r="C254" s="349" t="s">
        <v>435</v>
      </c>
      <c r="D254" s="351" t="s">
        <v>471</v>
      </c>
      <c r="E254" s="351" t="s">
        <v>479</v>
      </c>
      <c r="F254" s="349"/>
      <c r="G254" s="203"/>
      <c r="H254" s="203"/>
      <c r="I254" s="162" t="s">
        <v>835</v>
      </c>
      <c r="J254" s="351" t="s">
        <v>596</v>
      </c>
      <c r="K254" s="203"/>
      <c r="L254" s="203"/>
      <c r="M254" s="203"/>
      <c r="N254" s="203"/>
      <c r="O254" s="203"/>
      <c r="P254" s="203"/>
      <c r="Q254" s="203"/>
      <c r="R254" s="203"/>
      <c r="S254" s="203"/>
      <c r="T254" s="160" t="s">
        <v>635</v>
      </c>
      <c r="U254" s="170" t="s">
        <v>644</v>
      </c>
      <c r="V254" s="244" t="s">
        <v>1296</v>
      </c>
      <c r="W254" s="312" t="s">
        <v>471</v>
      </c>
      <c r="X254" s="171" t="s">
        <v>479</v>
      </c>
      <c r="Y254" s="7"/>
      <c r="Z254" s="305" t="s">
        <v>1733</v>
      </c>
    </row>
    <row r="255" spans="1:26" ht="15" customHeight="1" x14ac:dyDescent="0.2">
      <c r="A255" s="203" t="str">
        <f t="shared" si="3"/>
        <v>貨2LCBF</v>
      </c>
      <c r="B255" s="349" t="s">
        <v>493</v>
      </c>
      <c r="C255" s="349" t="s">
        <v>435</v>
      </c>
      <c r="D255" s="351" t="s">
        <v>471</v>
      </c>
      <c r="E255" s="351" t="s">
        <v>480</v>
      </c>
      <c r="F255" s="349"/>
      <c r="G255" s="203"/>
      <c r="H255" s="203"/>
      <c r="I255" s="162" t="s">
        <v>832</v>
      </c>
      <c r="J255" s="351" t="s">
        <v>840</v>
      </c>
      <c r="K255" s="347"/>
      <c r="L255" s="347"/>
      <c r="M255" s="347"/>
      <c r="N255" s="203"/>
      <c r="O255" s="203"/>
      <c r="P255" s="203"/>
      <c r="Q255" s="203"/>
      <c r="R255" s="203"/>
      <c r="S255" s="203"/>
      <c r="T255" s="160" t="s">
        <v>635</v>
      </c>
      <c r="U255" s="170" t="s">
        <v>644</v>
      </c>
      <c r="V255" s="244" t="s">
        <v>1296</v>
      </c>
      <c r="W255" s="312" t="s">
        <v>471</v>
      </c>
      <c r="X255" s="171" t="s">
        <v>480</v>
      </c>
      <c r="Y255" s="7" t="s">
        <v>1610</v>
      </c>
      <c r="Z255" s="304" t="s">
        <v>1735</v>
      </c>
    </row>
    <row r="256" spans="1:26" ht="15" customHeight="1" x14ac:dyDescent="0.2">
      <c r="A256" s="203" t="str">
        <f t="shared" si="3"/>
        <v>貨2LCLF</v>
      </c>
      <c r="B256" s="349" t="s">
        <v>493</v>
      </c>
      <c r="C256" s="349" t="s">
        <v>435</v>
      </c>
      <c r="D256" s="351" t="s">
        <v>471</v>
      </c>
      <c r="E256" s="351" t="s">
        <v>1416</v>
      </c>
      <c r="F256" s="349"/>
      <c r="G256" s="203"/>
      <c r="H256" s="203"/>
      <c r="I256" s="162" t="s">
        <v>844</v>
      </c>
      <c r="J256" s="351"/>
      <c r="K256" s="347"/>
      <c r="L256" s="347"/>
      <c r="M256" s="347"/>
      <c r="N256" s="203"/>
      <c r="O256" s="203"/>
      <c r="P256" s="203"/>
      <c r="Q256" s="203"/>
      <c r="R256" s="203"/>
      <c r="S256" s="203"/>
      <c r="T256" s="160" t="s">
        <v>635</v>
      </c>
      <c r="U256" s="170" t="s">
        <v>644</v>
      </c>
      <c r="V256" s="244" t="s">
        <v>1296</v>
      </c>
      <c r="W256" s="312" t="s">
        <v>471</v>
      </c>
      <c r="X256" s="171" t="s">
        <v>872</v>
      </c>
      <c r="Y256" s="7"/>
      <c r="Z256" s="305" t="s">
        <v>1734</v>
      </c>
    </row>
    <row r="257" spans="1:26" ht="15" customHeight="1" x14ac:dyDescent="0.2">
      <c r="A257" s="203" t="str">
        <f t="shared" si="3"/>
        <v>貨2LDAF</v>
      </c>
      <c r="B257" s="349" t="s">
        <v>493</v>
      </c>
      <c r="C257" s="349" t="s">
        <v>435</v>
      </c>
      <c r="D257" s="351" t="s">
        <v>471</v>
      </c>
      <c r="E257" s="203" t="s">
        <v>481</v>
      </c>
      <c r="F257" s="203"/>
      <c r="G257" s="203"/>
      <c r="H257" s="203"/>
      <c r="I257" s="1" t="s">
        <v>835</v>
      </c>
      <c r="J257" s="203" t="s">
        <v>597</v>
      </c>
      <c r="K257" s="349"/>
      <c r="L257" s="349"/>
      <c r="M257" s="349"/>
      <c r="N257" s="203"/>
      <c r="O257" s="203"/>
      <c r="P257" s="203"/>
      <c r="Q257" s="203"/>
      <c r="R257" s="203"/>
      <c r="S257" s="203"/>
      <c r="T257" s="160" t="s">
        <v>635</v>
      </c>
      <c r="U257" s="170" t="s">
        <v>644</v>
      </c>
      <c r="V257" s="244" t="s">
        <v>1296</v>
      </c>
      <c r="W257" s="312" t="s">
        <v>471</v>
      </c>
      <c r="X257" s="171" t="s">
        <v>481</v>
      </c>
      <c r="Y257" s="7"/>
      <c r="Z257" s="305" t="s">
        <v>1733</v>
      </c>
    </row>
    <row r="258" spans="1:26" ht="15" customHeight="1" x14ac:dyDescent="0.2">
      <c r="A258" s="203" t="str">
        <f t="shared" si="3"/>
        <v>貨2LDBF</v>
      </c>
      <c r="B258" s="349" t="s">
        <v>493</v>
      </c>
      <c r="C258" s="349" t="s">
        <v>435</v>
      </c>
      <c r="D258" s="351" t="s">
        <v>471</v>
      </c>
      <c r="E258" s="203" t="s">
        <v>482</v>
      </c>
      <c r="F258" s="203"/>
      <c r="G258" s="203"/>
      <c r="H258" s="203"/>
      <c r="I258" s="1" t="s">
        <v>833</v>
      </c>
      <c r="J258" s="203" t="s">
        <v>841</v>
      </c>
      <c r="K258" s="349"/>
      <c r="L258" s="349"/>
      <c r="M258" s="349"/>
      <c r="N258" s="203"/>
      <c r="O258" s="203"/>
      <c r="P258" s="203"/>
      <c r="Q258" s="203"/>
      <c r="R258" s="203"/>
      <c r="S258" s="203"/>
      <c r="T258" s="160" t="s">
        <v>635</v>
      </c>
      <c r="U258" s="170" t="s">
        <v>644</v>
      </c>
      <c r="V258" s="244" t="s">
        <v>1296</v>
      </c>
      <c r="W258" s="312" t="s">
        <v>471</v>
      </c>
      <c r="X258" s="171" t="s">
        <v>482</v>
      </c>
      <c r="Y258" s="7" t="s">
        <v>1609</v>
      </c>
      <c r="Z258" s="305" t="s">
        <v>1737</v>
      </c>
    </row>
    <row r="259" spans="1:26" ht="15" customHeight="1" x14ac:dyDescent="0.2">
      <c r="A259" s="203" t="str">
        <f t="shared" si="3"/>
        <v>貨2LDLF</v>
      </c>
      <c r="B259" s="349" t="s">
        <v>493</v>
      </c>
      <c r="C259" s="349" t="s">
        <v>435</v>
      </c>
      <c r="D259" s="351" t="s">
        <v>471</v>
      </c>
      <c r="E259" s="351" t="s">
        <v>1417</v>
      </c>
      <c r="F259" s="351"/>
      <c r="G259" s="203"/>
      <c r="H259" s="203"/>
      <c r="I259" s="1" t="s">
        <v>844</v>
      </c>
      <c r="K259" s="349"/>
      <c r="L259" s="349"/>
      <c r="M259" s="349"/>
      <c r="N259" s="203"/>
      <c r="O259" s="203"/>
      <c r="P259" s="203"/>
      <c r="Q259" s="203"/>
      <c r="R259" s="203"/>
      <c r="S259" s="203"/>
      <c r="T259" s="160" t="s">
        <v>635</v>
      </c>
      <c r="U259" s="170" t="s">
        <v>644</v>
      </c>
      <c r="V259" s="244" t="s">
        <v>1296</v>
      </c>
      <c r="W259" s="312" t="s">
        <v>471</v>
      </c>
      <c r="X259" s="171" t="s">
        <v>873</v>
      </c>
      <c r="Y259" s="7"/>
      <c r="Z259" s="305" t="s">
        <v>1734</v>
      </c>
    </row>
    <row r="260" spans="1:26" ht="15" customHeight="1" x14ac:dyDescent="0.2">
      <c r="A260" s="203" t="str">
        <f t="shared" ref="A260:A323" si="4">CONCATENATE(C260,E260)</f>
        <v>貨2LLBF</v>
      </c>
      <c r="B260" s="203" t="s">
        <v>493</v>
      </c>
      <c r="C260" s="203" t="s">
        <v>435</v>
      </c>
      <c r="D260" s="203" t="s">
        <v>403</v>
      </c>
      <c r="E260" s="203" t="s">
        <v>874</v>
      </c>
      <c r="F260" s="203"/>
      <c r="G260" s="203"/>
      <c r="H260" s="203"/>
      <c r="I260" s="1" t="s">
        <v>831</v>
      </c>
      <c r="K260" s="349"/>
      <c r="L260" s="349"/>
      <c r="M260" s="349"/>
      <c r="N260" s="203"/>
      <c r="O260" s="203"/>
      <c r="P260" s="203"/>
      <c r="Q260" s="203"/>
      <c r="R260" s="203"/>
      <c r="S260" s="203"/>
      <c r="T260" s="160" t="s">
        <v>635</v>
      </c>
      <c r="U260" s="170" t="s">
        <v>644</v>
      </c>
      <c r="V260" s="244" t="s">
        <v>1296</v>
      </c>
      <c r="W260" s="312" t="s">
        <v>403</v>
      </c>
      <c r="X260" s="171" t="s">
        <v>874</v>
      </c>
      <c r="Y260" s="7"/>
      <c r="Z260" s="304" t="s">
        <v>1732</v>
      </c>
    </row>
    <row r="261" spans="1:26" ht="15" customHeight="1" x14ac:dyDescent="0.2">
      <c r="A261" s="203" t="str">
        <f t="shared" si="4"/>
        <v>貨2LLAF</v>
      </c>
      <c r="B261" s="203" t="s">
        <v>493</v>
      </c>
      <c r="C261" s="203" t="s">
        <v>435</v>
      </c>
      <c r="D261" s="203" t="s">
        <v>403</v>
      </c>
      <c r="E261" s="203" t="s">
        <v>875</v>
      </c>
      <c r="F261" s="203"/>
      <c r="G261" s="203"/>
      <c r="H261" s="203"/>
      <c r="I261" s="1" t="s">
        <v>835</v>
      </c>
      <c r="J261" s="203" t="s">
        <v>838</v>
      </c>
      <c r="K261" s="349"/>
      <c r="L261" s="349"/>
      <c r="M261" s="349"/>
      <c r="N261" s="203"/>
      <c r="O261" s="203"/>
      <c r="P261" s="203"/>
      <c r="Q261" s="203"/>
      <c r="R261" s="203"/>
      <c r="S261" s="203"/>
      <c r="T261" s="160" t="s">
        <v>635</v>
      </c>
      <c r="U261" s="170" t="s">
        <v>644</v>
      </c>
      <c r="V261" s="244" t="s">
        <v>1296</v>
      </c>
      <c r="W261" s="312" t="s">
        <v>403</v>
      </c>
      <c r="X261" s="171" t="s">
        <v>875</v>
      </c>
      <c r="Y261" s="7"/>
      <c r="Z261" s="305" t="s">
        <v>1733</v>
      </c>
    </row>
    <row r="262" spans="1:26" ht="15" customHeight="1" x14ac:dyDescent="0.2">
      <c r="A262" s="203" t="str">
        <f t="shared" si="4"/>
        <v>貨2LLLF</v>
      </c>
      <c r="B262" s="203" t="s">
        <v>493</v>
      </c>
      <c r="C262" s="203" t="s">
        <v>435</v>
      </c>
      <c r="D262" s="203" t="s">
        <v>403</v>
      </c>
      <c r="E262" s="203" t="s">
        <v>876</v>
      </c>
      <c r="F262" s="203"/>
      <c r="G262" s="203"/>
      <c r="H262" s="203"/>
      <c r="I262" s="1" t="s">
        <v>844</v>
      </c>
      <c r="K262" s="349"/>
      <c r="L262" s="349"/>
      <c r="M262" s="349"/>
      <c r="N262" s="203"/>
      <c r="O262" s="203"/>
      <c r="P262" s="203"/>
      <c r="Q262" s="203"/>
      <c r="R262" s="203"/>
      <c r="S262" s="203"/>
      <c r="T262" s="160" t="s">
        <v>635</v>
      </c>
      <c r="U262" s="170" t="s">
        <v>644</v>
      </c>
      <c r="V262" s="244" t="s">
        <v>1296</v>
      </c>
      <c r="W262" s="312" t="s">
        <v>403</v>
      </c>
      <c r="X262" s="171" t="s">
        <v>876</v>
      </c>
      <c r="Y262" s="7"/>
      <c r="Z262" s="305" t="s">
        <v>1734</v>
      </c>
    </row>
    <row r="263" spans="1:26" ht="15" customHeight="1" x14ac:dyDescent="0.2">
      <c r="A263" s="203" t="str">
        <f t="shared" si="4"/>
        <v>貨2LMBF</v>
      </c>
      <c r="B263" s="203" t="s">
        <v>493</v>
      </c>
      <c r="C263" s="203" t="s">
        <v>435</v>
      </c>
      <c r="D263" s="203" t="s">
        <v>403</v>
      </c>
      <c r="E263" s="203" t="s">
        <v>877</v>
      </c>
      <c r="F263" s="203"/>
      <c r="G263" s="203"/>
      <c r="H263" s="203"/>
      <c r="I263" s="1" t="s">
        <v>832</v>
      </c>
      <c r="J263" s="203" t="s">
        <v>741</v>
      </c>
      <c r="K263" s="203"/>
      <c r="L263" s="203"/>
      <c r="M263" s="203"/>
      <c r="N263" s="203"/>
      <c r="O263" s="203"/>
      <c r="P263" s="203"/>
      <c r="Q263" s="203"/>
      <c r="R263" s="203"/>
      <c r="S263" s="203"/>
      <c r="T263" s="160" t="s">
        <v>635</v>
      </c>
      <c r="U263" s="170" t="s">
        <v>644</v>
      </c>
      <c r="V263" s="244" t="s">
        <v>1296</v>
      </c>
      <c r="W263" s="312" t="s">
        <v>403</v>
      </c>
      <c r="X263" s="171" t="s">
        <v>877</v>
      </c>
      <c r="Y263" s="7" t="s">
        <v>1610</v>
      </c>
      <c r="Z263" s="304" t="s">
        <v>1735</v>
      </c>
    </row>
    <row r="264" spans="1:26" ht="15" customHeight="1" x14ac:dyDescent="0.2">
      <c r="A264" s="203" t="str">
        <f t="shared" si="4"/>
        <v>貨2LMAF</v>
      </c>
      <c r="B264" s="203" t="s">
        <v>493</v>
      </c>
      <c r="C264" s="203" t="s">
        <v>435</v>
      </c>
      <c r="D264" s="203" t="s">
        <v>403</v>
      </c>
      <c r="E264" s="203" t="s">
        <v>878</v>
      </c>
      <c r="F264" s="203"/>
      <c r="G264" s="203"/>
      <c r="H264" s="203"/>
      <c r="I264" s="1" t="s">
        <v>835</v>
      </c>
      <c r="J264" s="203" t="s">
        <v>406</v>
      </c>
      <c r="K264" s="203"/>
      <c r="L264" s="203"/>
      <c r="M264" s="203"/>
      <c r="N264" s="203"/>
      <c r="O264" s="203"/>
      <c r="P264" s="203"/>
      <c r="Q264" s="203"/>
      <c r="R264" s="203"/>
      <c r="S264" s="203"/>
      <c r="T264" s="160" t="s">
        <v>635</v>
      </c>
      <c r="U264" s="170" t="s">
        <v>644</v>
      </c>
      <c r="V264" s="244" t="s">
        <v>1296</v>
      </c>
      <c r="W264" s="312" t="s">
        <v>403</v>
      </c>
      <c r="X264" s="171" t="s">
        <v>878</v>
      </c>
      <c r="Y264" s="7"/>
      <c r="Z264" s="305" t="s">
        <v>1733</v>
      </c>
    </row>
    <row r="265" spans="1:26" ht="15" customHeight="1" x14ac:dyDescent="0.2">
      <c r="A265" s="203" t="str">
        <f t="shared" si="4"/>
        <v>貨2LMLF</v>
      </c>
      <c r="B265" s="203" t="s">
        <v>493</v>
      </c>
      <c r="C265" s="203" t="s">
        <v>435</v>
      </c>
      <c r="D265" s="203" t="s">
        <v>403</v>
      </c>
      <c r="E265" s="203" t="s">
        <v>879</v>
      </c>
      <c r="F265" s="203"/>
      <c r="G265" s="203"/>
      <c r="H265" s="203"/>
      <c r="I265" s="1" t="s">
        <v>844</v>
      </c>
      <c r="K265" s="203"/>
      <c r="L265" s="203"/>
      <c r="M265" s="203"/>
      <c r="N265" s="203"/>
      <c r="O265" s="203"/>
      <c r="P265" s="203"/>
      <c r="Q265" s="203"/>
      <c r="R265" s="203"/>
      <c r="S265" s="203"/>
      <c r="T265" s="160" t="s">
        <v>635</v>
      </c>
      <c r="U265" s="170" t="s">
        <v>644</v>
      </c>
      <c r="V265" s="244" t="s">
        <v>1296</v>
      </c>
      <c r="W265" s="312" t="s">
        <v>403</v>
      </c>
      <c r="X265" s="171" t="s">
        <v>879</v>
      </c>
      <c r="Y265" s="7"/>
      <c r="Z265" s="305" t="s">
        <v>1734</v>
      </c>
    </row>
    <row r="266" spans="1:26" ht="15" customHeight="1" x14ac:dyDescent="0.2">
      <c r="A266" s="203" t="str">
        <f t="shared" si="4"/>
        <v>貨2LRBF</v>
      </c>
      <c r="B266" s="203" t="s">
        <v>493</v>
      </c>
      <c r="C266" s="203" t="s">
        <v>435</v>
      </c>
      <c r="D266" s="203" t="s">
        <v>403</v>
      </c>
      <c r="E266" s="203" t="s">
        <v>880</v>
      </c>
      <c r="F266" s="203"/>
      <c r="G266" s="203"/>
      <c r="H266" s="203"/>
      <c r="I266" s="1" t="s">
        <v>833</v>
      </c>
      <c r="J266" s="203" t="s">
        <v>742</v>
      </c>
      <c r="K266" s="203"/>
      <c r="L266" s="203"/>
      <c r="M266" s="203"/>
      <c r="N266" s="203"/>
      <c r="O266" s="203"/>
      <c r="P266" s="203"/>
      <c r="Q266" s="203"/>
      <c r="R266" s="203"/>
      <c r="S266" s="203"/>
      <c r="T266" s="160" t="s">
        <v>635</v>
      </c>
      <c r="U266" s="170" t="s">
        <v>644</v>
      </c>
      <c r="V266" s="244" t="s">
        <v>1296</v>
      </c>
      <c r="W266" s="312" t="s">
        <v>403</v>
      </c>
      <c r="X266" s="171" t="s">
        <v>880</v>
      </c>
      <c r="Y266" s="7" t="s">
        <v>1609</v>
      </c>
      <c r="Z266" s="305" t="s">
        <v>1737</v>
      </c>
    </row>
    <row r="267" spans="1:26" ht="15" customHeight="1" x14ac:dyDescent="0.2">
      <c r="A267" s="203" t="str">
        <f t="shared" si="4"/>
        <v>貨2LRAF</v>
      </c>
      <c r="B267" s="203" t="s">
        <v>493</v>
      </c>
      <c r="C267" s="203" t="s">
        <v>435</v>
      </c>
      <c r="D267" s="203" t="s">
        <v>403</v>
      </c>
      <c r="E267" s="203" t="s">
        <v>881</v>
      </c>
      <c r="F267" s="203"/>
      <c r="G267" s="203"/>
      <c r="H267" s="203"/>
      <c r="I267" s="1" t="s">
        <v>835</v>
      </c>
      <c r="J267" s="203" t="s">
        <v>407</v>
      </c>
      <c r="K267" s="203"/>
      <c r="L267" s="203"/>
      <c r="M267" s="203"/>
      <c r="N267" s="203"/>
      <c r="O267" s="203"/>
      <c r="P267" s="203"/>
      <c r="Q267" s="203"/>
      <c r="R267" s="203"/>
      <c r="S267" s="203"/>
      <c r="T267" s="160" t="s">
        <v>635</v>
      </c>
      <c r="U267" s="170" t="s">
        <v>644</v>
      </c>
      <c r="V267" s="244" t="s">
        <v>1296</v>
      </c>
      <c r="W267" s="312" t="s">
        <v>403</v>
      </c>
      <c r="X267" s="171" t="s">
        <v>881</v>
      </c>
      <c r="Y267" s="7"/>
      <c r="Z267" s="305" t="s">
        <v>1733</v>
      </c>
    </row>
    <row r="268" spans="1:26" ht="15" customHeight="1" x14ac:dyDescent="0.2">
      <c r="A268" s="203" t="str">
        <f t="shared" si="4"/>
        <v>貨2LRLF</v>
      </c>
      <c r="B268" s="203" t="s">
        <v>493</v>
      </c>
      <c r="C268" s="203" t="s">
        <v>435</v>
      </c>
      <c r="D268" s="203" t="s">
        <v>403</v>
      </c>
      <c r="E268" s="203" t="s">
        <v>882</v>
      </c>
      <c r="F268" s="203"/>
      <c r="G268" s="203"/>
      <c r="H268" s="203"/>
      <c r="I268" s="1" t="s">
        <v>844</v>
      </c>
      <c r="K268" s="203"/>
      <c r="L268" s="203"/>
      <c r="M268" s="203"/>
      <c r="N268" s="203"/>
      <c r="O268" s="203"/>
      <c r="P268" s="203"/>
      <c r="Q268" s="203"/>
      <c r="R268" s="203"/>
      <c r="S268" s="203"/>
      <c r="T268" s="160" t="s">
        <v>635</v>
      </c>
      <c r="U268" s="170" t="s">
        <v>644</v>
      </c>
      <c r="V268" s="244" t="s">
        <v>1296</v>
      </c>
      <c r="W268" s="312" t="s">
        <v>403</v>
      </c>
      <c r="X268" s="171" t="s">
        <v>882</v>
      </c>
      <c r="Y268" s="7"/>
      <c r="Z268" s="305" t="s">
        <v>1734</v>
      </c>
    </row>
    <row r="269" spans="1:26" ht="15" customHeight="1" x14ac:dyDescent="0.2">
      <c r="A269" s="203" t="str">
        <f t="shared" si="4"/>
        <v>貨2LQBF</v>
      </c>
      <c r="B269" s="203" t="s">
        <v>493</v>
      </c>
      <c r="C269" s="203" t="s">
        <v>435</v>
      </c>
      <c r="D269" s="203" t="s">
        <v>403</v>
      </c>
      <c r="E269" s="203" t="s">
        <v>639</v>
      </c>
      <c r="F269" s="203"/>
      <c r="G269" s="203"/>
      <c r="H269" s="203"/>
      <c r="I269" s="1" t="s">
        <v>831</v>
      </c>
      <c r="J269" s="203" t="s">
        <v>839</v>
      </c>
      <c r="K269" s="203"/>
      <c r="L269" s="203"/>
      <c r="M269" s="203"/>
      <c r="N269" s="203"/>
      <c r="O269" s="203"/>
      <c r="P269" s="203"/>
      <c r="Q269" s="203"/>
      <c r="R269" s="203"/>
      <c r="S269" s="203"/>
      <c r="T269" s="160" t="s">
        <v>635</v>
      </c>
      <c r="U269" s="170" t="s">
        <v>644</v>
      </c>
      <c r="V269" s="244" t="s">
        <v>1296</v>
      </c>
      <c r="W269" s="312" t="s">
        <v>403</v>
      </c>
      <c r="X269" s="171" t="s">
        <v>639</v>
      </c>
      <c r="Y269" s="7"/>
      <c r="Z269" s="305" t="s">
        <v>1697</v>
      </c>
    </row>
    <row r="270" spans="1:26" ht="15" customHeight="1" x14ac:dyDescent="0.2">
      <c r="A270" s="203" t="str">
        <f t="shared" si="4"/>
        <v>貨2LQAF</v>
      </c>
      <c r="B270" s="203" t="s">
        <v>493</v>
      </c>
      <c r="C270" s="203" t="s">
        <v>435</v>
      </c>
      <c r="D270" s="203" t="s">
        <v>403</v>
      </c>
      <c r="E270" s="203" t="s">
        <v>640</v>
      </c>
      <c r="F270" s="203"/>
      <c r="G270" s="203"/>
      <c r="H270" s="203"/>
      <c r="I270" s="1" t="s">
        <v>835</v>
      </c>
      <c r="J270" s="203" t="s">
        <v>595</v>
      </c>
      <c r="K270" s="203"/>
      <c r="L270" s="203"/>
      <c r="M270" s="203"/>
      <c r="N270" s="203"/>
      <c r="O270" s="203"/>
      <c r="P270" s="203"/>
      <c r="Q270" s="203"/>
      <c r="R270" s="203"/>
      <c r="S270" s="203"/>
      <c r="T270" s="160" t="s">
        <v>635</v>
      </c>
      <c r="U270" s="170" t="s">
        <v>644</v>
      </c>
      <c r="V270" s="244" t="s">
        <v>1296</v>
      </c>
      <c r="W270" s="312" t="s">
        <v>403</v>
      </c>
      <c r="X270" s="171" t="s">
        <v>640</v>
      </c>
      <c r="Y270" s="7"/>
      <c r="Z270" s="305" t="s">
        <v>1733</v>
      </c>
    </row>
    <row r="271" spans="1:26" ht="15" customHeight="1" x14ac:dyDescent="0.2">
      <c r="A271" s="203" t="str">
        <f t="shared" si="4"/>
        <v>貨2LQLF</v>
      </c>
      <c r="B271" s="203" t="s">
        <v>493</v>
      </c>
      <c r="C271" s="203" t="s">
        <v>435</v>
      </c>
      <c r="D271" s="203" t="s">
        <v>403</v>
      </c>
      <c r="E271" s="203" t="s">
        <v>883</v>
      </c>
      <c r="F271" s="203"/>
      <c r="G271" s="203"/>
      <c r="H271" s="203"/>
      <c r="I271" s="1" t="s">
        <v>844</v>
      </c>
      <c r="K271" s="203"/>
      <c r="L271" s="203"/>
      <c r="M271" s="203"/>
      <c r="N271" s="203"/>
      <c r="O271" s="203"/>
      <c r="P271" s="203"/>
      <c r="Q271" s="203"/>
      <c r="R271" s="203"/>
      <c r="S271" s="203"/>
      <c r="T271" s="160" t="s">
        <v>635</v>
      </c>
      <c r="U271" s="170" t="s">
        <v>644</v>
      </c>
      <c r="V271" s="244" t="s">
        <v>1296</v>
      </c>
      <c r="W271" s="312" t="s">
        <v>403</v>
      </c>
      <c r="X271" s="171" t="s">
        <v>883</v>
      </c>
      <c r="Y271" s="7"/>
      <c r="Z271" s="305" t="s">
        <v>1734</v>
      </c>
    </row>
    <row r="272" spans="1:26" ht="15" customHeight="1" x14ac:dyDescent="0.2">
      <c r="A272" s="203" t="str">
        <f t="shared" si="4"/>
        <v>貨2L3BF</v>
      </c>
      <c r="B272" s="203" t="s">
        <v>493</v>
      </c>
      <c r="C272" s="203" t="s">
        <v>435</v>
      </c>
      <c r="D272" s="203" t="s">
        <v>855</v>
      </c>
      <c r="E272" s="203" t="s">
        <v>884</v>
      </c>
      <c r="F272" s="203"/>
      <c r="G272" s="203"/>
      <c r="H272" s="203"/>
      <c r="I272" s="1" t="s">
        <v>831</v>
      </c>
      <c r="K272" s="203"/>
      <c r="L272" s="203"/>
      <c r="M272" s="203"/>
      <c r="N272" s="203"/>
      <c r="O272" s="203"/>
      <c r="P272" s="203"/>
      <c r="Q272" s="203"/>
      <c r="R272" s="203"/>
      <c r="S272" s="203"/>
      <c r="T272" s="160" t="s">
        <v>635</v>
      </c>
      <c r="U272" s="170" t="s">
        <v>644</v>
      </c>
      <c r="V272" s="244" t="s">
        <v>1296</v>
      </c>
      <c r="W272" s="312" t="s">
        <v>855</v>
      </c>
      <c r="X272" s="171" t="s">
        <v>884</v>
      </c>
      <c r="Y272" s="7"/>
      <c r="Z272" s="304" t="s">
        <v>1732</v>
      </c>
    </row>
    <row r="273" spans="1:26" ht="15" customHeight="1" x14ac:dyDescent="0.2">
      <c r="A273" s="203" t="str">
        <f t="shared" si="4"/>
        <v>貨2L3AF</v>
      </c>
      <c r="B273" s="203" t="s">
        <v>493</v>
      </c>
      <c r="C273" s="203" t="s">
        <v>435</v>
      </c>
      <c r="D273" s="203" t="s">
        <v>855</v>
      </c>
      <c r="E273" s="203" t="s">
        <v>885</v>
      </c>
      <c r="F273" s="203"/>
      <c r="G273" s="203"/>
      <c r="H273" s="203"/>
      <c r="I273" s="1" t="s">
        <v>835</v>
      </c>
      <c r="K273" s="203"/>
      <c r="L273" s="203"/>
      <c r="M273" s="203"/>
      <c r="N273" s="203"/>
      <c r="O273" s="203"/>
      <c r="P273" s="203"/>
      <c r="Q273" s="203"/>
      <c r="R273" s="203"/>
      <c r="S273" s="203"/>
      <c r="T273" s="160" t="s">
        <v>635</v>
      </c>
      <c r="U273" s="170" t="s">
        <v>644</v>
      </c>
      <c r="V273" s="244" t="s">
        <v>1296</v>
      </c>
      <c r="W273" s="312" t="s">
        <v>855</v>
      </c>
      <c r="X273" s="171" t="s">
        <v>885</v>
      </c>
      <c r="Y273" s="7"/>
      <c r="Z273" s="305" t="s">
        <v>1733</v>
      </c>
    </row>
    <row r="274" spans="1:26" ht="15" customHeight="1" x14ac:dyDescent="0.2">
      <c r="A274" s="203" t="str">
        <f t="shared" si="4"/>
        <v>貨2L3LF</v>
      </c>
      <c r="B274" s="203" t="s">
        <v>493</v>
      </c>
      <c r="C274" s="203" t="s">
        <v>435</v>
      </c>
      <c r="D274" s="203" t="s">
        <v>855</v>
      </c>
      <c r="E274" s="203" t="s">
        <v>886</v>
      </c>
      <c r="F274" s="203"/>
      <c r="G274" s="203"/>
      <c r="H274" s="203"/>
      <c r="I274" s="1" t="s">
        <v>844</v>
      </c>
      <c r="K274" s="203"/>
      <c r="L274" s="203"/>
      <c r="M274" s="203"/>
      <c r="N274" s="203"/>
      <c r="O274" s="203"/>
      <c r="P274" s="203"/>
      <c r="Q274" s="203"/>
      <c r="R274" s="203"/>
      <c r="S274" s="203"/>
      <c r="T274" s="160" t="s">
        <v>635</v>
      </c>
      <c r="U274" s="170" t="s">
        <v>644</v>
      </c>
      <c r="V274" s="244" t="s">
        <v>1296</v>
      </c>
      <c r="W274" s="312" t="s">
        <v>855</v>
      </c>
      <c r="X274" s="171" t="s">
        <v>886</v>
      </c>
      <c r="Y274" s="7"/>
      <c r="Z274" s="305" t="s">
        <v>1734</v>
      </c>
    </row>
    <row r="275" spans="1:26" ht="15" customHeight="1" x14ac:dyDescent="0.2">
      <c r="A275" s="203" t="str">
        <f t="shared" si="4"/>
        <v>貨2L4BF</v>
      </c>
      <c r="B275" s="203" t="s">
        <v>493</v>
      </c>
      <c r="C275" s="203" t="s">
        <v>435</v>
      </c>
      <c r="D275" s="203" t="s">
        <v>855</v>
      </c>
      <c r="E275" s="203" t="s">
        <v>887</v>
      </c>
      <c r="F275" s="203"/>
      <c r="G275" s="203"/>
      <c r="H275" s="203"/>
      <c r="I275" s="1" t="s">
        <v>832</v>
      </c>
      <c r="K275" s="203"/>
      <c r="L275" s="203"/>
      <c r="M275" s="203"/>
      <c r="N275" s="203"/>
      <c r="O275" s="203"/>
      <c r="P275" s="203"/>
      <c r="Q275" s="203"/>
      <c r="R275" s="203"/>
      <c r="S275" s="203"/>
      <c r="T275" s="160" t="s">
        <v>635</v>
      </c>
      <c r="U275" s="170" t="s">
        <v>644</v>
      </c>
      <c r="V275" s="244" t="s">
        <v>1296</v>
      </c>
      <c r="W275" s="312" t="s">
        <v>855</v>
      </c>
      <c r="X275" s="171" t="s">
        <v>887</v>
      </c>
      <c r="Y275" s="7" t="s">
        <v>1610</v>
      </c>
      <c r="Z275" s="305" t="s">
        <v>1735</v>
      </c>
    </row>
    <row r="276" spans="1:26" ht="15" customHeight="1" x14ac:dyDescent="0.2">
      <c r="A276" s="203" t="str">
        <f t="shared" si="4"/>
        <v>貨2L4AF</v>
      </c>
      <c r="B276" s="203" t="s">
        <v>493</v>
      </c>
      <c r="C276" s="203" t="s">
        <v>435</v>
      </c>
      <c r="D276" s="203" t="s">
        <v>855</v>
      </c>
      <c r="E276" s="203" t="s">
        <v>888</v>
      </c>
      <c r="F276" s="203"/>
      <c r="G276" s="203"/>
      <c r="H276" s="203"/>
      <c r="I276" s="1" t="s">
        <v>835</v>
      </c>
      <c r="K276" s="203"/>
      <c r="L276" s="203"/>
      <c r="M276" s="203"/>
      <c r="N276" s="203"/>
      <c r="O276" s="203"/>
      <c r="P276" s="203"/>
      <c r="Q276" s="203"/>
      <c r="R276" s="203"/>
      <c r="S276" s="203"/>
      <c r="T276" s="160" t="s">
        <v>635</v>
      </c>
      <c r="U276" s="170" t="s">
        <v>644</v>
      </c>
      <c r="V276" s="244" t="s">
        <v>1296</v>
      </c>
      <c r="W276" s="312" t="s">
        <v>855</v>
      </c>
      <c r="X276" s="171" t="s">
        <v>888</v>
      </c>
      <c r="Y276" s="7"/>
      <c r="Z276" s="305" t="s">
        <v>1733</v>
      </c>
    </row>
    <row r="277" spans="1:26" ht="15" customHeight="1" x14ac:dyDescent="0.2">
      <c r="A277" s="203" t="str">
        <f t="shared" si="4"/>
        <v>貨2L4LF</v>
      </c>
      <c r="B277" s="203" t="s">
        <v>493</v>
      </c>
      <c r="C277" s="203" t="s">
        <v>435</v>
      </c>
      <c r="D277" s="203" t="s">
        <v>855</v>
      </c>
      <c r="E277" s="203" t="s">
        <v>889</v>
      </c>
      <c r="F277" s="203"/>
      <c r="G277" s="203"/>
      <c r="H277" s="203"/>
      <c r="I277" s="1" t="s">
        <v>844</v>
      </c>
      <c r="K277" s="203"/>
      <c r="L277" s="203"/>
      <c r="M277" s="203"/>
      <c r="N277" s="203"/>
      <c r="O277" s="203"/>
      <c r="P277" s="203"/>
      <c r="Q277" s="203"/>
      <c r="R277" s="203"/>
      <c r="S277" s="203"/>
      <c r="T277" s="160" t="s">
        <v>635</v>
      </c>
      <c r="U277" s="170" t="s">
        <v>644</v>
      </c>
      <c r="V277" s="244" t="s">
        <v>1296</v>
      </c>
      <c r="W277" s="312" t="s">
        <v>855</v>
      </c>
      <c r="X277" s="171" t="s">
        <v>889</v>
      </c>
      <c r="Y277" s="7"/>
      <c r="Z277" s="305" t="s">
        <v>1734</v>
      </c>
    </row>
    <row r="278" spans="1:26" ht="15" customHeight="1" x14ac:dyDescent="0.2">
      <c r="A278" s="203" t="str">
        <f t="shared" si="4"/>
        <v>貨2L5BF</v>
      </c>
      <c r="B278" s="203" t="s">
        <v>493</v>
      </c>
      <c r="C278" s="203" t="s">
        <v>435</v>
      </c>
      <c r="D278" s="203" t="s">
        <v>855</v>
      </c>
      <c r="E278" s="203" t="s">
        <v>890</v>
      </c>
      <c r="F278" s="203"/>
      <c r="G278" s="203"/>
      <c r="H278" s="203"/>
      <c r="I278" s="1" t="s">
        <v>833</v>
      </c>
      <c r="K278" s="203"/>
      <c r="L278" s="203"/>
      <c r="M278" s="203"/>
      <c r="N278" s="203"/>
      <c r="O278" s="203"/>
      <c r="P278" s="203"/>
      <c r="Q278" s="203"/>
      <c r="R278" s="203"/>
      <c r="S278" s="203"/>
      <c r="T278" s="160" t="s">
        <v>635</v>
      </c>
      <c r="U278" s="170" t="s">
        <v>644</v>
      </c>
      <c r="V278" s="244" t="s">
        <v>1296</v>
      </c>
      <c r="W278" s="312" t="s">
        <v>855</v>
      </c>
      <c r="X278" s="171" t="s">
        <v>890</v>
      </c>
      <c r="Y278" s="7" t="s">
        <v>1609</v>
      </c>
      <c r="Z278" s="305" t="s">
        <v>1737</v>
      </c>
    </row>
    <row r="279" spans="1:26" ht="15" customHeight="1" x14ac:dyDescent="0.2">
      <c r="A279" s="203" t="str">
        <f t="shared" si="4"/>
        <v>貨2L5AF</v>
      </c>
      <c r="B279" s="203" t="s">
        <v>493</v>
      </c>
      <c r="C279" s="203" t="s">
        <v>435</v>
      </c>
      <c r="D279" s="203" t="s">
        <v>855</v>
      </c>
      <c r="E279" s="203" t="s">
        <v>891</v>
      </c>
      <c r="F279" s="203"/>
      <c r="G279" s="203"/>
      <c r="H279" s="203"/>
      <c r="I279" s="1" t="s">
        <v>835</v>
      </c>
      <c r="K279" s="203"/>
      <c r="L279" s="203"/>
      <c r="M279" s="203"/>
      <c r="N279" s="203"/>
      <c r="O279" s="203"/>
      <c r="P279" s="203"/>
      <c r="Q279" s="203"/>
      <c r="R279" s="203"/>
      <c r="S279" s="203"/>
      <c r="T279" s="160" t="s">
        <v>635</v>
      </c>
      <c r="U279" s="170" t="s">
        <v>644</v>
      </c>
      <c r="V279" s="244" t="s">
        <v>1296</v>
      </c>
      <c r="W279" s="312" t="s">
        <v>855</v>
      </c>
      <c r="X279" s="171" t="s">
        <v>891</v>
      </c>
      <c r="Y279" s="7"/>
      <c r="Z279" s="305" t="s">
        <v>1733</v>
      </c>
    </row>
    <row r="280" spans="1:26" ht="15" customHeight="1" x14ac:dyDescent="0.2">
      <c r="A280" s="203" t="str">
        <f t="shared" si="4"/>
        <v>貨2L5LF</v>
      </c>
      <c r="B280" s="203" t="s">
        <v>493</v>
      </c>
      <c r="C280" s="203" t="s">
        <v>435</v>
      </c>
      <c r="D280" s="203" t="s">
        <v>855</v>
      </c>
      <c r="E280" s="203" t="s">
        <v>892</v>
      </c>
      <c r="F280" s="203"/>
      <c r="G280" s="203"/>
      <c r="H280" s="203"/>
      <c r="I280" s="1" t="s">
        <v>844</v>
      </c>
      <c r="K280" s="347"/>
      <c r="L280" s="347"/>
      <c r="M280" s="347"/>
      <c r="N280" s="203"/>
      <c r="O280" s="203"/>
      <c r="P280" s="203"/>
      <c r="Q280" s="203"/>
      <c r="R280" s="203"/>
      <c r="S280" s="203"/>
      <c r="T280" s="160" t="s">
        <v>635</v>
      </c>
      <c r="U280" s="170" t="s">
        <v>644</v>
      </c>
      <c r="V280" s="244" t="s">
        <v>1296</v>
      </c>
      <c r="W280" s="312" t="s">
        <v>855</v>
      </c>
      <c r="X280" s="171" t="s">
        <v>892</v>
      </c>
      <c r="Y280" s="7"/>
      <c r="Z280" s="305" t="s">
        <v>1734</v>
      </c>
    </row>
    <row r="281" spans="1:26" ht="15" customHeight="1" x14ac:dyDescent="0.2">
      <c r="A281" s="203" t="str">
        <f t="shared" si="4"/>
        <v>貨2L6BF</v>
      </c>
      <c r="B281" s="203" t="s">
        <v>493</v>
      </c>
      <c r="C281" s="203" t="s">
        <v>435</v>
      </c>
      <c r="D281" s="203" t="s">
        <v>855</v>
      </c>
      <c r="E281" s="203" t="s">
        <v>893</v>
      </c>
      <c r="F281" s="203"/>
      <c r="G281" s="203"/>
      <c r="H281" s="203"/>
      <c r="I281" s="1" t="s">
        <v>866</v>
      </c>
      <c r="K281" s="203"/>
      <c r="L281" s="203"/>
      <c r="M281" s="203"/>
      <c r="N281" s="203"/>
      <c r="O281" s="203"/>
      <c r="P281" s="203"/>
      <c r="Q281" s="203"/>
      <c r="R281" s="203"/>
      <c r="S281" s="203"/>
      <c r="T281" s="160" t="s">
        <v>635</v>
      </c>
      <c r="U281" s="170" t="s">
        <v>644</v>
      </c>
      <c r="V281" s="244" t="s">
        <v>1296</v>
      </c>
      <c r="W281" s="312" t="s">
        <v>855</v>
      </c>
      <c r="X281" s="171" t="s">
        <v>893</v>
      </c>
      <c r="Y281" s="7" t="s">
        <v>1608</v>
      </c>
      <c r="Z281" s="304" t="s">
        <v>1738</v>
      </c>
    </row>
    <row r="282" spans="1:26" ht="15" customHeight="1" x14ac:dyDescent="0.2">
      <c r="A282" s="203" t="str">
        <f t="shared" si="4"/>
        <v>貨2L6AF</v>
      </c>
      <c r="B282" s="203" t="s">
        <v>493</v>
      </c>
      <c r="C282" s="203" t="s">
        <v>435</v>
      </c>
      <c r="D282" s="203" t="s">
        <v>855</v>
      </c>
      <c r="E282" s="203" t="s">
        <v>894</v>
      </c>
      <c r="F282" s="203"/>
      <c r="G282" s="203"/>
      <c r="H282" s="203"/>
      <c r="I282" s="1" t="s">
        <v>835</v>
      </c>
      <c r="K282" s="347"/>
      <c r="L282" s="347"/>
      <c r="M282" s="347"/>
      <c r="N282" s="203"/>
      <c r="O282" s="203"/>
      <c r="P282" s="203"/>
      <c r="Q282" s="203"/>
      <c r="R282" s="203"/>
      <c r="S282" s="203"/>
      <c r="T282" s="160" t="s">
        <v>635</v>
      </c>
      <c r="U282" s="170" t="s">
        <v>644</v>
      </c>
      <c r="V282" s="244" t="s">
        <v>1296</v>
      </c>
      <c r="W282" s="312" t="s">
        <v>855</v>
      </c>
      <c r="X282" s="171" t="s">
        <v>894</v>
      </c>
      <c r="Y282" s="7"/>
      <c r="Z282" s="305" t="s">
        <v>1733</v>
      </c>
    </row>
    <row r="283" spans="1:26" ht="15" customHeight="1" x14ac:dyDescent="0.2">
      <c r="A283" s="203" t="str">
        <f t="shared" si="4"/>
        <v>貨2L6LF</v>
      </c>
      <c r="B283" s="203" t="s">
        <v>493</v>
      </c>
      <c r="C283" s="203" t="s">
        <v>435</v>
      </c>
      <c r="D283" s="203" t="s">
        <v>855</v>
      </c>
      <c r="E283" s="203" t="s">
        <v>895</v>
      </c>
      <c r="F283" s="203"/>
      <c r="G283" s="203"/>
      <c r="H283" s="203"/>
      <c r="I283" s="1" t="s">
        <v>844</v>
      </c>
      <c r="K283" s="203"/>
      <c r="L283" s="203"/>
      <c r="M283" s="203"/>
      <c r="N283" s="203"/>
      <c r="O283" s="203"/>
      <c r="P283" s="203"/>
      <c r="Q283" s="203"/>
      <c r="R283" s="203"/>
      <c r="S283" s="203"/>
      <c r="T283" s="160" t="s">
        <v>635</v>
      </c>
      <c r="U283" s="170" t="s">
        <v>644</v>
      </c>
      <c r="V283" s="244" t="s">
        <v>1296</v>
      </c>
      <c r="W283" s="312" t="s">
        <v>855</v>
      </c>
      <c r="X283" s="171" t="s">
        <v>895</v>
      </c>
      <c r="Y283" s="7"/>
      <c r="Z283" s="305" t="s">
        <v>1734</v>
      </c>
    </row>
    <row r="284" spans="1:26" ht="15" customHeight="1" x14ac:dyDescent="0.2">
      <c r="A284" s="203" t="str">
        <f t="shared" si="4"/>
        <v>貨3L-</v>
      </c>
      <c r="B284" s="203" t="s">
        <v>503</v>
      </c>
      <c r="C284" s="203" t="s">
        <v>436</v>
      </c>
      <c r="D284" s="203" t="s">
        <v>73</v>
      </c>
      <c r="E284" s="203" t="s">
        <v>72</v>
      </c>
      <c r="F284" s="203"/>
      <c r="G284" s="203"/>
      <c r="H284" s="203"/>
      <c r="I284" s="1" t="s">
        <v>831</v>
      </c>
      <c r="K284" s="347"/>
      <c r="L284" s="347"/>
      <c r="M284" s="347"/>
      <c r="N284" s="203"/>
      <c r="O284" s="203"/>
      <c r="P284" s="203"/>
      <c r="Q284" s="203"/>
      <c r="R284" s="203"/>
      <c r="S284" s="203"/>
      <c r="T284" s="160" t="s">
        <v>635</v>
      </c>
      <c r="U284" s="170" t="s">
        <v>644</v>
      </c>
      <c r="V284" s="244" t="s">
        <v>1297</v>
      </c>
      <c r="W284" s="312" t="s">
        <v>73</v>
      </c>
      <c r="X284" s="171" t="s">
        <v>72</v>
      </c>
      <c r="Y284" s="7"/>
      <c r="Z284" s="304" t="s">
        <v>1732</v>
      </c>
    </row>
    <row r="285" spans="1:26" ht="15" customHeight="1" x14ac:dyDescent="0.2">
      <c r="A285" s="203" t="str">
        <f t="shared" si="4"/>
        <v>貨3LJ</v>
      </c>
      <c r="B285" s="203" t="s">
        <v>503</v>
      </c>
      <c r="C285" s="203" t="s">
        <v>436</v>
      </c>
      <c r="D285" s="203" t="s">
        <v>76</v>
      </c>
      <c r="E285" s="203" t="s">
        <v>89</v>
      </c>
      <c r="F285" s="203"/>
      <c r="G285" s="203"/>
      <c r="H285" s="203"/>
      <c r="I285" s="1" t="s">
        <v>831</v>
      </c>
      <c r="K285" s="203"/>
      <c r="L285" s="203"/>
      <c r="M285" s="203"/>
      <c r="N285" s="203"/>
      <c r="O285" s="203"/>
      <c r="P285" s="203"/>
      <c r="Q285" s="203"/>
      <c r="R285" s="203"/>
      <c r="S285" s="203"/>
      <c r="T285" s="160" t="s">
        <v>635</v>
      </c>
      <c r="U285" s="170" t="s">
        <v>644</v>
      </c>
      <c r="V285" s="244" t="s">
        <v>1297</v>
      </c>
      <c r="W285" s="312" t="s">
        <v>76</v>
      </c>
      <c r="X285" s="171" t="s">
        <v>89</v>
      </c>
      <c r="Y285" s="7"/>
      <c r="Z285" s="304" t="s">
        <v>1732</v>
      </c>
    </row>
    <row r="286" spans="1:26" ht="15" customHeight="1" x14ac:dyDescent="0.2">
      <c r="A286" s="203" t="str">
        <f t="shared" si="4"/>
        <v>貨3LM</v>
      </c>
      <c r="B286" s="203" t="s">
        <v>503</v>
      </c>
      <c r="C286" s="203" t="s">
        <v>436</v>
      </c>
      <c r="D286" s="203" t="s">
        <v>106</v>
      </c>
      <c r="E286" s="203" t="s">
        <v>107</v>
      </c>
      <c r="F286" s="203"/>
      <c r="G286" s="203"/>
      <c r="H286" s="203"/>
      <c r="I286" s="1" t="s">
        <v>831</v>
      </c>
      <c r="K286" s="347"/>
      <c r="L286" s="347"/>
      <c r="M286" s="347"/>
      <c r="N286" s="203"/>
      <c r="O286" s="203"/>
      <c r="P286" s="203"/>
      <c r="Q286" s="203"/>
      <c r="R286" s="203"/>
      <c r="S286" s="203"/>
      <c r="T286" s="160" t="s">
        <v>635</v>
      </c>
      <c r="U286" s="170" t="s">
        <v>644</v>
      </c>
      <c r="V286" s="244" t="s">
        <v>1297</v>
      </c>
      <c r="W286" s="312" t="s">
        <v>106</v>
      </c>
      <c r="X286" s="171" t="s">
        <v>107</v>
      </c>
      <c r="Y286" s="7"/>
      <c r="Z286" s="304" t="s">
        <v>1732</v>
      </c>
    </row>
    <row r="287" spans="1:26" ht="15" customHeight="1" x14ac:dyDescent="0.2">
      <c r="A287" s="203" t="str">
        <f t="shared" si="4"/>
        <v>貨3LT</v>
      </c>
      <c r="B287" s="203" t="s">
        <v>503</v>
      </c>
      <c r="C287" s="203" t="s">
        <v>436</v>
      </c>
      <c r="D287" s="203" t="s">
        <v>100</v>
      </c>
      <c r="E287" s="203" t="s">
        <v>101</v>
      </c>
      <c r="F287" s="203"/>
      <c r="G287" s="203"/>
      <c r="H287" s="203"/>
      <c r="I287" s="1" t="s">
        <v>831</v>
      </c>
      <c r="K287" s="203"/>
      <c r="L287" s="203"/>
      <c r="M287" s="203"/>
      <c r="N287" s="203"/>
      <c r="O287" s="203"/>
      <c r="P287" s="203"/>
      <c r="Q287" s="203"/>
      <c r="R287" s="203"/>
      <c r="S287" s="203"/>
      <c r="T287" s="160" t="s">
        <v>635</v>
      </c>
      <c r="U287" s="170" t="s">
        <v>644</v>
      </c>
      <c r="V287" s="244" t="s">
        <v>1297</v>
      </c>
      <c r="W287" s="312" t="s">
        <v>100</v>
      </c>
      <c r="X287" s="171" t="s">
        <v>101</v>
      </c>
      <c r="Y287" s="7"/>
      <c r="Z287" s="304" t="s">
        <v>1732</v>
      </c>
    </row>
    <row r="288" spans="1:26" ht="15" customHeight="1" x14ac:dyDescent="0.2">
      <c r="A288" s="203" t="str">
        <f t="shared" si="4"/>
        <v>貨3LZ</v>
      </c>
      <c r="B288" s="203" t="s">
        <v>503</v>
      </c>
      <c r="C288" s="203" t="s">
        <v>436</v>
      </c>
      <c r="D288" s="203" t="s">
        <v>486</v>
      </c>
      <c r="E288" s="203" t="s">
        <v>108</v>
      </c>
      <c r="F288" s="203"/>
      <c r="G288" s="203"/>
      <c r="H288" s="203"/>
      <c r="I288" s="1" t="s">
        <v>831</v>
      </c>
      <c r="K288" s="347"/>
      <c r="L288" s="347"/>
      <c r="M288" s="347"/>
      <c r="N288" s="203"/>
      <c r="O288" s="203"/>
      <c r="P288" s="203"/>
      <c r="Q288" s="203"/>
      <c r="R288" s="203"/>
      <c r="S288" s="203"/>
      <c r="T288" s="160" t="s">
        <v>635</v>
      </c>
      <c r="U288" s="170" t="s">
        <v>644</v>
      </c>
      <c r="V288" s="244" t="s">
        <v>1297</v>
      </c>
      <c r="W288" s="312" t="s">
        <v>486</v>
      </c>
      <c r="X288" s="171" t="s">
        <v>108</v>
      </c>
      <c r="Y288" s="7"/>
      <c r="Z288" s="304" t="s">
        <v>1732</v>
      </c>
    </row>
    <row r="289" spans="1:26" ht="15" customHeight="1" x14ac:dyDescent="0.2">
      <c r="A289" s="203" t="str">
        <f t="shared" si="4"/>
        <v>貨3LGB</v>
      </c>
      <c r="B289" s="203" t="s">
        <v>503</v>
      </c>
      <c r="C289" s="203" t="s">
        <v>436</v>
      </c>
      <c r="D289" s="203" t="s">
        <v>487</v>
      </c>
      <c r="E289" s="203" t="s">
        <v>130</v>
      </c>
      <c r="F289" s="203"/>
      <c r="G289" s="203"/>
      <c r="H289" s="203"/>
      <c r="I289" s="1" t="s">
        <v>831</v>
      </c>
      <c r="K289" s="203"/>
      <c r="L289" s="203"/>
      <c r="M289" s="203"/>
      <c r="N289" s="203"/>
      <c r="O289" s="203"/>
      <c r="P289" s="203"/>
      <c r="Q289" s="203"/>
      <c r="R289" s="203"/>
      <c r="S289" s="203"/>
      <c r="T289" s="160" t="s">
        <v>635</v>
      </c>
      <c r="U289" s="170" t="s">
        <v>644</v>
      </c>
      <c r="V289" s="244" t="s">
        <v>1297</v>
      </c>
      <c r="W289" s="312" t="s">
        <v>487</v>
      </c>
      <c r="X289" s="171" t="s">
        <v>130</v>
      </c>
      <c r="Y289" s="7"/>
      <c r="Z289" s="304" t="s">
        <v>1732</v>
      </c>
    </row>
    <row r="290" spans="1:26" ht="15" customHeight="1" x14ac:dyDescent="0.2">
      <c r="A290" s="203" t="str">
        <f t="shared" si="4"/>
        <v>貨3LGE</v>
      </c>
      <c r="B290" s="203" t="s">
        <v>503</v>
      </c>
      <c r="C290" s="203" t="s">
        <v>436</v>
      </c>
      <c r="D290" s="203" t="s">
        <v>487</v>
      </c>
      <c r="E290" s="203" t="s">
        <v>132</v>
      </c>
      <c r="F290" s="347"/>
      <c r="G290" s="203"/>
      <c r="H290" s="203"/>
      <c r="I290" s="1" t="s">
        <v>831</v>
      </c>
      <c r="K290" s="347"/>
      <c r="L290" s="347"/>
      <c r="M290" s="347"/>
      <c r="N290" s="203"/>
      <c r="O290" s="203"/>
      <c r="P290" s="203"/>
      <c r="Q290" s="203"/>
      <c r="R290" s="203"/>
      <c r="S290" s="203"/>
      <c r="T290" s="160" t="s">
        <v>635</v>
      </c>
      <c r="U290" s="170" t="s">
        <v>644</v>
      </c>
      <c r="V290" s="244" t="s">
        <v>1297</v>
      </c>
      <c r="W290" s="312" t="s">
        <v>487</v>
      </c>
      <c r="X290" s="171" t="s">
        <v>132</v>
      </c>
      <c r="Y290" s="7"/>
      <c r="Z290" s="304" t="s">
        <v>1732</v>
      </c>
    </row>
    <row r="291" spans="1:26" ht="15" customHeight="1" x14ac:dyDescent="0.2">
      <c r="A291" s="203" t="str">
        <f t="shared" si="4"/>
        <v>貨3LHJ</v>
      </c>
      <c r="B291" s="203" t="s">
        <v>503</v>
      </c>
      <c r="C291" s="203" t="s">
        <v>436</v>
      </c>
      <c r="D291" s="203" t="s">
        <v>487</v>
      </c>
      <c r="E291" s="203" t="s">
        <v>140</v>
      </c>
      <c r="F291" s="347"/>
      <c r="G291" s="203"/>
      <c r="H291" s="203"/>
      <c r="I291" s="1" t="s">
        <v>835</v>
      </c>
      <c r="J291" s="203" t="s">
        <v>838</v>
      </c>
      <c r="K291" s="203"/>
      <c r="L291" s="203"/>
      <c r="M291" s="203"/>
      <c r="N291" s="203"/>
      <c r="O291" s="203"/>
      <c r="P291" s="203"/>
      <c r="Q291" s="203"/>
      <c r="R291" s="203"/>
      <c r="S291" s="203"/>
      <c r="T291" s="160" t="s">
        <v>635</v>
      </c>
      <c r="U291" s="170" t="s">
        <v>644</v>
      </c>
      <c r="V291" s="244" t="s">
        <v>1297</v>
      </c>
      <c r="W291" s="312" t="s">
        <v>487</v>
      </c>
      <c r="X291" s="171" t="s">
        <v>140</v>
      </c>
      <c r="Y291" s="7"/>
      <c r="Z291" s="305" t="s">
        <v>1733</v>
      </c>
    </row>
    <row r="292" spans="1:26" ht="15" customHeight="1" x14ac:dyDescent="0.2">
      <c r="A292" s="203" t="str">
        <f t="shared" si="4"/>
        <v>貨3LGK</v>
      </c>
      <c r="B292" s="203" t="s">
        <v>503</v>
      </c>
      <c r="C292" s="203" t="s">
        <v>436</v>
      </c>
      <c r="D292" s="203" t="s">
        <v>103</v>
      </c>
      <c r="E292" s="203" t="s">
        <v>137</v>
      </c>
      <c r="F292" s="203"/>
      <c r="G292" s="203"/>
      <c r="H292" s="203"/>
      <c r="I292" s="1" t="s">
        <v>831</v>
      </c>
      <c r="K292" s="347"/>
      <c r="L292" s="347"/>
      <c r="M292" s="347"/>
      <c r="N292" s="203"/>
      <c r="O292" s="203"/>
      <c r="P292" s="203"/>
      <c r="Q292" s="203"/>
      <c r="R292" s="203"/>
      <c r="S292" s="203"/>
      <c r="T292" s="160" t="s">
        <v>635</v>
      </c>
      <c r="U292" s="170" t="s">
        <v>644</v>
      </c>
      <c r="V292" s="244" t="s">
        <v>1297</v>
      </c>
      <c r="W292" s="312" t="s">
        <v>103</v>
      </c>
      <c r="X292" s="171" t="s">
        <v>137</v>
      </c>
      <c r="Y292" s="7"/>
      <c r="Z292" s="304" t="s">
        <v>1732</v>
      </c>
    </row>
    <row r="293" spans="1:26" ht="15" customHeight="1" x14ac:dyDescent="0.2">
      <c r="A293" s="203" t="str">
        <f t="shared" si="4"/>
        <v>貨3LHQ</v>
      </c>
      <c r="B293" s="203" t="s">
        <v>503</v>
      </c>
      <c r="C293" s="203" t="s">
        <v>436</v>
      </c>
      <c r="D293" s="203" t="s">
        <v>103</v>
      </c>
      <c r="E293" s="203" t="s">
        <v>148</v>
      </c>
      <c r="F293" s="203"/>
      <c r="G293" s="203"/>
      <c r="H293" s="203"/>
      <c r="I293" s="1" t="s">
        <v>835</v>
      </c>
      <c r="J293" s="203" t="s">
        <v>838</v>
      </c>
      <c r="K293" s="203"/>
      <c r="L293" s="203"/>
      <c r="M293" s="203"/>
      <c r="N293" s="203"/>
      <c r="O293" s="203"/>
      <c r="P293" s="203"/>
      <c r="Q293" s="203"/>
      <c r="R293" s="203"/>
      <c r="S293" s="203"/>
      <c r="T293" s="160" t="s">
        <v>635</v>
      </c>
      <c r="U293" s="170" t="s">
        <v>644</v>
      </c>
      <c r="V293" s="244" t="s">
        <v>1297</v>
      </c>
      <c r="W293" s="312" t="s">
        <v>103</v>
      </c>
      <c r="X293" s="171" t="s">
        <v>148</v>
      </c>
      <c r="Y293" s="7"/>
      <c r="Z293" s="305" t="s">
        <v>1733</v>
      </c>
    </row>
    <row r="294" spans="1:26" ht="15" customHeight="1" x14ac:dyDescent="0.2">
      <c r="A294" s="203" t="str">
        <f t="shared" si="4"/>
        <v>貨3LTC</v>
      </c>
      <c r="B294" s="203" t="s">
        <v>503</v>
      </c>
      <c r="C294" s="203" t="s">
        <v>436</v>
      </c>
      <c r="D294" s="203" t="s">
        <v>103</v>
      </c>
      <c r="E294" s="203" t="s">
        <v>160</v>
      </c>
      <c r="F294" s="203"/>
      <c r="G294" s="203"/>
      <c r="H294" s="203"/>
      <c r="I294" s="1" t="s">
        <v>831</v>
      </c>
      <c r="J294" s="203" t="s">
        <v>839</v>
      </c>
      <c r="K294" s="347"/>
      <c r="L294" s="347"/>
      <c r="M294" s="347"/>
      <c r="N294" s="203"/>
      <c r="O294" s="203"/>
      <c r="P294" s="203"/>
      <c r="Q294" s="203"/>
      <c r="R294" s="203"/>
      <c r="S294" s="203"/>
      <c r="T294" s="160" t="s">
        <v>635</v>
      </c>
      <c r="U294" s="170" t="s">
        <v>644</v>
      </c>
      <c r="V294" s="244" t="s">
        <v>1297</v>
      </c>
      <c r="W294" s="312" t="s">
        <v>103</v>
      </c>
      <c r="X294" s="171" t="s">
        <v>160</v>
      </c>
      <c r="Y294" s="7"/>
      <c r="Z294" s="305" t="s">
        <v>1697</v>
      </c>
    </row>
    <row r="295" spans="1:26" ht="15" customHeight="1" x14ac:dyDescent="0.2">
      <c r="A295" s="203" t="str">
        <f t="shared" si="4"/>
        <v>貨3LXC</v>
      </c>
      <c r="B295" s="203" t="s">
        <v>503</v>
      </c>
      <c r="C295" s="203" t="s">
        <v>436</v>
      </c>
      <c r="D295" s="203" t="s">
        <v>103</v>
      </c>
      <c r="E295" s="203" t="s">
        <v>174</v>
      </c>
      <c r="F295" s="203"/>
      <c r="G295" s="203"/>
      <c r="H295" s="203"/>
      <c r="I295" s="1" t="s">
        <v>835</v>
      </c>
      <c r="J295" s="203" t="s">
        <v>595</v>
      </c>
      <c r="K295" s="347"/>
      <c r="L295" s="347"/>
      <c r="M295" s="347"/>
      <c r="N295" s="203"/>
      <c r="O295" s="203"/>
      <c r="P295" s="203"/>
      <c r="Q295" s="203"/>
      <c r="R295" s="203"/>
      <c r="S295" s="203"/>
      <c r="T295" s="160" t="s">
        <v>635</v>
      </c>
      <c r="U295" s="170" t="s">
        <v>644</v>
      </c>
      <c r="V295" s="244" t="s">
        <v>1297</v>
      </c>
      <c r="W295" s="312" t="s">
        <v>103</v>
      </c>
      <c r="X295" s="171" t="s">
        <v>174</v>
      </c>
      <c r="Y295" s="7"/>
      <c r="Z295" s="305" t="s">
        <v>1733</v>
      </c>
    </row>
    <row r="296" spans="1:26" ht="15" customHeight="1" x14ac:dyDescent="0.2">
      <c r="A296" s="203" t="str">
        <f t="shared" si="4"/>
        <v>貨3LLC</v>
      </c>
      <c r="B296" s="347" t="s">
        <v>503</v>
      </c>
      <c r="C296" s="347" t="s">
        <v>436</v>
      </c>
      <c r="D296" s="347" t="s">
        <v>103</v>
      </c>
      <c r="E296" s="347" t="s">
        <v>152</v>
      </c>
      <c r="F296" s="347"/>
      <c r="G296" s="203"/>
      <c r="H296" s="203"/>
      <c r="I296" s="348" t="s">
        <v>831</v>
      </c>
      <c r="J296" s="347" t="s">
        <v>840</v>
      </c>
      <c r="K296" s="347"/>
      <c r="L296" s="347"/>
      <c r="M296" s="347"/>
      <c r="N296" s="203"/>
      <c r="O296" s="203"/>
      <c r="P296" s="203"/>
      <c r="Q296" s="203"/>
      <c r="R296" s="203"/>
      <c r="S296" s="203"/>
      <c r="T296" s="160" t="s">
        <v>635</v>
      </c>
      <c r="U296" s="170" t="s">
        <v>644</v>
      </c>
      <c r="V296" s="244" t="s">
        <v>1297</v>
      </c>
      <c r="W296" s="312" t="s">
        <v>103</v>
      </c>
      <c r="X296" s="171" t="s">
        <v>152</v>
      </c>
      <c r="Y296" s="7"/>
      <c r="Z296" s="305" t="s">
        <v>1697</v>
      </c>
    </row>
    <row r="297" spans="1:26" ht="15" customHeight="1" x14ac:dyDescent="0.2">
      <c r="A297" s="203" t="str">
        <f t="shared" si="4"/>
        <v>貨3LYC</v>
      </c>
      <c r="B297" s="347" t="s">
        <v>503</v>
      </c>
      <c r="C297" s="347" t="s">
        <v>436</v>
      </c>
      <c r="D297" s="347" t="s">
        <v>103</v>
      </c>
      <c r="E297" s="347" t="s">
        <v>178</v>
      </c>
      <c r="F297" s="347"/>
      <c r="G297" s="203"/>
      <c r="H297" s="203"/>
      <c r="I297" s="348" t="s">
        <v>835</v>
      </c>
      <c r="J297" s="347" t="s">
        <v>596</v>
      </c>
      <c r="K297" s="347"/>
      <c r="L297" s="347"/>
      <c r="M297" s="347"/>
      <c r="N297" s="203"/>
      <c r="O297" s="203"/>
      <c r="P297" s="203"/>
      <c r="Q297" s="203"/>
      <c r="R297" s="203"/>
      <c r="S297" s="203"/>
      <c r="T297" s="160" t="s">
        <v>635</v>
      </c>
      <c r="U297" s="170" t="s">
        <v>644</v>
      </c>
      <c r="V297" s="244" t="s">
        <v>1297</v>
      </c>
      <c r="W297" s="312" t="s">
        <v>103</v>
      </c>
      <c r="X297" s="171" t="s">
        <v>178</v>
      </c>
      <c r="Y297" s="7"/>
      <c r="Z297" s="305" t="s">
        <v>1733</v>
      </c>
    </row>
    <row r="298" spans="1:26" ht="15" customHeight="1" x14ac:dyDescent="0.2">
      <c r="A298" s="203" t="str">
        <f t="shared" si="4"/>
        <v>貨3LUC</v>
      </c>
      <c r="B298" s="349" t="s">
        <v>503</v>
      </c>
      <c r="C298" s="349" t="s">
        <v>436</v>
      </c>
      <c r="D298" s="351" t="s">
        <v>103</v>
      </c>
      <c r="E298" s="351" t="s">
        <v>167</v>
      </c>
      <c r="F298" s="349"/>
      <c r="G298" s="203"/>
      <c r="H298" s="203"/>
      <c r="I298" s="162" t="s">
        <v>831</v>
      </c>
      <c r="J298" s="349" t="s">
        <v>841</v>
      </c>
      <c r="K298" s="347"/>
      <c r="L298" s="347"/>
      <c r="M298" s="347"/>
      <c r="N298" s="203"/>
      <c r="O298" s="203"/>
      <c r="P298" s="203"/>
      <c r="Q298" s="203"/>
      <c r="R298" s="203"/>
      <c r="S298" s="203"/>
      <c r="T298" s="160" t="s">
        <v>635</v>
      </c>
      <c r="U298" s="170" t="s">
        <v>644</v>
      </c>
      <c r="V298" s="244" t="s">
        <v>1297</v>
      </c>
      <c r="W298" s="312" t="s">
        <v>103</v>
      </c>
      <c r="X298" s="171" t="s">
        <v>167</v>
      </c>
      <c r="Y298" s="7"/>
      <c r="Z298" s="305" t="s">
        <v>1697</v>
      </c>
    </row>
    <row r="299" spans="1:26" ht="15" customHeight="1" x14ac:dyDescent="0.2">
      <c r="A299" s="203" t="str">
        <f t="shared" si="4"/>
        <v>貨3LZC</v>
      </c>
      <c r="B299" s="349" t="s">
        <v>503</v>
      </c>
      <c r="C299" s="349" t="s">
        <v>436</v>
      </c>
      <c r="D299" s="351" t="s">
        <v>103</v>
      </c>
      <c r="E299" s="351" t="s">
        <v>182</v>
      </c>
      <c r="F299" s="349"/>
      <c r="G299" s="203"/>
      <c r="H299" s="203"/>
      <c r="I299" s="162" t="s">
        <v>835</v>
      </c>
      <c r="J299" s="351" t="s">
        <v>597</v>
      </c>
      <c r="K299" s="347"/>
      <c r="L299" s="347"/>
      <c r="M299" s="347"/>
      <c r="N299" s="203"/>
      <c r="O299" s="203"/>
      <c r="P299" s="203"/>
      <c r="Q299" s="203"/>
      <c r="R299" s="203"/>
      <c r="S299" s="203"/>
      <c r="T299" s="160" t="s">
        <v>635</v>
      </c>
      <c r="U299" s="170" t="s">
        <v>644</v>
      </c>
      <c r="V299" s="244" t="s">
        <v>1297</v>
      </c>
      <c r="W299" s="312" t="s">
        <v>103</v>
      </c>
      <c r="X299" s="171" t="s">
        <v>182</v>
      </c>
      <c r="Y299" s="7"/>
      <c r="Z299" s="305" t="s">
        <v>1733</v>
      </c>
    </row>
    <row r="300" spans="1:26" ht="15" customHeight="1" x14ac:dyDescent="0.2">
      <c r="A300" s="203" t="str">
        <f t="shared" si="4"/>
        <v>貨3LABF</v>
      </c>
      <c r="B300" s="349" t="s">
        <v>503</v>
      </c>
      <c r="C300" s="349" t="s">
        <v>436</v>
      </c>
      <c r="D300" s="351" t="s">
        <v>471</v>
      </c>
      <c r="E300" s="351" t="s">
        <v>869</v>
      </c>
      <c r="F300" s="349"/>
      <c r="G300" s="203"/>
      <c r="H300" s="203"/>
      <c r="I300" s="162" t="s">
        <v>831</v>
      </c>
      <c r="J300" s="351"/>
      <c r="K300" s="347"/>
      <c r="L300" s="347"/>
      <c r="M300" s="347"/>
      <c r="N300" s="203"/>
      <c r="O300" s="203"/>
      <c r="P300" s="203"/>
      <c r="Q300" s="203"/>
      <c r="R300" s="203"/>
      <c r="S300" s="203"/>
      <c r="T300" s="160" t="s">
        <v>635</v>
      </c>
      <c r="U300" s="170" t="s">
        <v>644</v>
      </c>
      <c r="V300" s="244" t="s">
        <v>1297</v>
      </c>
      <c r="W300" s="312" t="s">
        <v>471</v>
      </c>
      <c r="X300" s="171" t="s">
        <v>869</v>
      </c>
      <c r="Y300" s="7"/>
      <c r="Z300" s="304" t="s">
        <v>1732</v>
      </c>
    </row>
    <row r="301" spans="1:26" ht="15" customHeight="1" x14ac:dyDescent="0.2">
      <c r="A301" s="203" t="str">
        <f t="shared" si="4"/>
        <v>貨3LAAF</v>
      </c>
      <c r="B301" s="349" t="s">
        <v>503</v>
      </c>
      <c r="C301" s="349" t="s">
        <v>436</v>
      </c>
      <c r="D301" s="351" t="s">
        <v>471</v>
      </c>
      <c r="E301" s="351" t="s">
        <v>870</v>
      </c>
      <c r="F301" s="349"/>
      <c r="G301" s="203"/>
      <c r="H301" s="203"/>
      <c r="I301" s="162" t="s">
        <v>835</v>
      </c>
      <c r="J301" s="351" t="s">
        <v>838</v>
      </c>
      <c r="K301" s="347"/>
      <c r="L301" s="347"/>
      <c r="M301" s="347"/>
      <c r="N301" s="203"/>
      <c r="O301" s="203"/>
      <c r="P301" s="203"/>
      <c r="Q301" s="203"/>
      <c r="R301" s="203"/>
      <c r="S301" s="203"/>
      <c r="T301" s="160" t="s">
        <v>635</v>
      </c>
      <c r="U301" s="170" t="s">
        <v>644</v>
      </c>
      <c r="V301" s="244" t="s">
        <v>1297</v>
      </c>
      <c r="W301" s="312" t="s">
        <v>471</v>
      </c>
      <c r="X301" s="171" t="s">
        <v>870</v>
      </c>
      <c r="Y301" s="7"/>
      <c r="Z301" s="305" t="s">
        <v>1733</v>
      </c>
    </row>
    <row r="302" spans="1:26" ht="15" customHeight="1" x14ac:dyDescent="0.2">
      <c r="A302" s="203" t="str">
        <f t="shared" si="4"/>
        <v>貨3LALF</v>
      </c>
      <c r="B302" s="203" t="s">
        <v>503</v>
      </c>
      <c r="C302" s="203" t="s">
        <v>436</v>
      </c>
      <c r="D302" s="203" t="s">
        <v>471</v>
      </c>
      <c r="E302" s="203" t="s">
        <v>871</v>
      </c>
      <c r="F302" s="203"/>
      <c r="G302" s="203"/>
      <c r="H302" s="203"/>
      <c r="I302" s="1" t="s">
        <v>844</v>
      </c>
      <c r="K302" s="347"/>
      <c r="L302" s="347"/>
      <c r="M302" s="347"/>
      <c r="N302" s="203"/>
      <c r="O302" s="203"/>
      <c r="P302" s="203"/>
      <c r="Q302" s="203"/>
      <c r="R302" s="203"/>
      <c r="S302" s="203"/>
      <c r="T302" s="160" t="s">
        <v>635</v>
      </c>
      <c r="U302" s="170" t="s">
        <v>644</v>
      </c>
      <c r="V302" s="244" t="s">
        <v>1297</v>
      </c>
      <c r="W302" s="312" t="s">
        <v>471</v>
      </c>
      <c r="X302" s="171" t="s">
        <v>871</v>
      </c>
      <c r="Y302" s="7"/>
      <c r="Z302" s="305" t="s">
        <v>1734</v>
      </c>
    </row>
    <row r="303" spans="1:26" ht="15" customHeight="1" x14ac:dyDescent="0.2">
      <c r="A303" s="203" t="str">
        <f t="shared" si="4"/>
        <v>貨3LCAF</v>
      </c>
      <c r="B303" s="203" t="s">
        <v>503</v>
      </c>
      <c r="C303" s="203" t="s">
        <v>436</v>
      </c>
      <c r="D303" s="203" t="s">
        <v>471</v>
      </c>
      <c r="E303" s="203" t="s">
        <v>479</v>
      </c>
      <c r="F303" s="203"/>
      <c r="G303" s="203"/>
      <c r="H303" s="203"/>
      <c r="I303" s="1" t="s">
        <v>835</v>
      </c>
      <c r="J303" s="203" t="s">
        <v>596</v>
      </c>
      <c r="K303" s="349"/>
      <c r="L303" s="349"/>
      <c r="M303" s="349"/>
      <c r="N303" s="203"/>
      <c r="O303" s="203"/>
      <c r="P303" s="203"/>
      <c r="Q303" s="203"/>
      <c r="R303" s="203"/>
      <c r="S303" s="203"/>
      <c r="T303" s="160" t="s">
        <v>635</v>
      </c>
      <c r="U303" s="170" t="s">
        <v>644</v>
      </c>
      <c r="V303" s="244" t="s">
        <v>1297</v>
      </c>
      <c r="W303" s="312" t="s">
        <v>471</v>
      </c>
      <c r="X303" s="171" t="s">
        <v>479</v>
      </c>
      <c r="Y303" s="7"/>
      <c r="Z303" s="305" t="s">
        <v>1733</v>
      </c>
    </row>
    <row r="304" spans="1:26" ht="15" customHeight="1" x14ac:dyDescent="0.2">
      <c r="A304" s="203" t="str">
        <f t="shared" si="4"/>
        <v>貨3LCBF</v>
      </c>
      <c r="B304" s="203" t="s">
        <v>503</v>
      </c>
      <c r="C304" s="203" t="s">
        <v>436</v>
      </c>
      <c r="D304" s="203" t="s">
        <v>471</v>
      </c>
      <c r="E304" s="203" t="s">
        <v>480</v>
      </c>
      <c r="F304" s="203"/>
      <c r="G304" s="203"/>
      <c r="H304" s="203"/>
      <c r="I304" s="1" t="s">
        <v>832</v>
      </c>
      <c r="J304" s="203" t="s">
        <v>840</v>
      </c>
      <c r="K304" s="349"/>
      <c r="L304" s="349"/>
      <c r="M304" s="349"/>
      <c r="N304" s="203"/>
      <c r="O304" s="203"/>
      <c r="P304" s="203"/>
      <c r="Q304" s="203"/>
      <c r="R304" s="203"/>
      <c r="S304" s="203"/>
      <c r="T304" s="160" t="s">
        <v>635</v>
      </c>
      <c r="U304" s="170" t="s">
        <v>644</v>
      </c>
      <c r="V304" s="244" t="s">
        <v>1297</v>
      </c>
      <c r="W304" s="312" t="s">
        <v>471</v>
      </c>
      <c r="X304" s="171" t="s">
        <v>480</v>
      </c>
      <c r="Y304" s="7" t="s">
        <v>1610</v>
      </c>
      <c r="Z304" s="304" t="s">
        <v>1735</v>
      </c>
    </row>
    <row r="305" spans="1:26" ht="15" customHeight="1" x14ac:dyDescent="0.2">
      <c r="A305" s="203" t="str">
        <f t="shared" si="4"/>
        <v>貨3LCLF</v>
      </c>
      <c r="B305" s="203" t="s">
        <v>503</v>
      </c>
      <c r="C305" s="203" t="s">
        <v>436</v>
      </c>
      <c r="D305" s="203" t="s">
        <v>471</v>
      </c>
      <c r="E305" s="203" t="s">
        <v>872</v>
      </c>
      <c r="F305" s="203"/>
      <c r="G305" s="203"/>
      <c r="H305" s="203"/>
      <c r="I305" s="1" t="s">
        <v>844</v>
      </c>
      <c r="K305" s="349"/>
      <c r="L305" s="349"/>
      <c r="M305" s="349"/>
      <c r="N305" s="203"/>
      <c r="O305" s="203"/>
      <c r="P305" s="203"/>
      <c r="Q305" s="203"/>
      <c r="R305" s="203"/>
      <c r="S305" s="203"/>
      <c r="T305" s="160" t="s">
        <v>635</v>
      </c>
      <c r="U305" s="170" t="s">
        <v>644</v>
      </c>
      <c r="V305" s="244" t="s">
        <v>1297</v>
      </c>
      <c r="W305" s="312" t="s">
        <v>471</v>
      </c>
      <c r="X305" s="171" t="s">
        <v>872</v>
      </c>
      <c r="Y305" s="7"/>
      <c r="Z305" s="305" t="s">
        <v>1734</v>
      </c>
    </row>
    <row r="306" spans="1:26" ht="15" customHeight="1" x14ac:dyDescent="0.2">
      <c r="A306" s="203" t="str">
        <f t="shared" si="4"/>
        <v>貨3LDAF</v>
      </c>
      <c r="B306" s="349" t="s">
        <v>503</v>
      </c>
      <c r="C306" s="349" t="s">
        <v>436</v>
      </c>
      <c r="D306" s="203" t="s">
        <v>471</v>
      </c>
      <c r="E306" s="203" t="s">
        <v>481</v>
      </c>
      <c r="F306" s="203"/>
      <c r="G306" s="203"/>
      <c r="H306" s="203"/>
      <c r="I306" s="1" t="s">
        <v>835</v>
      </c>
      <c r="J306" s="203" t="s">
        <v>597</v>
      </c>
      <c r="K306" s="349"/>
      <c r="L306" s="349"/>
      <c r="M306" s="349"/>
      <c r="N306" s="203"/>
      <c r="O306" s="203"/>
      <c r="P306" s="203"/>
      <c r="Q306" s="203"/>
      <c r="R306" s="203"/>
      <c r="S306" s="203"/>
      <c r="T306" s="160" t="s">
        <v>635</v>
      </c>
      <c r="U306" s="170" t="s">
        <v>644</v>
      </c>
      <c r="V306" s="244" t="s">
        <v>1297</v>
      </c>
      <c r="W306" s="312" t="s">
        <v>471</v>
      </c>
      <c r="X306" s="171" t="s">
        <v>481</v>
      </c>
      <c r="Y306" s="7"/>
      <c r="Z306" s="305" t="s">
        <v>1733</v>
      </c>
    </row>
    <row r="307" spans="1:26" ht="15" customHeight="1" x14ac:dyDescent="0.2">
      <c r="A307" s="203" t="str">
        <f t="shared" si="4"/>
        <v>貨3LDBF</v>
      </c>
      <c r="B307" s="349" t="s">
        <v>503</v>
      </c>
      <c r="C307" s="349" t="s">
        <v>436</v>
      </c>
      <c r="D307" s="203" t="s">
        <v>471</v>
      </c>
      <c r="E307" s="203" t="s">
        <v>482</v>
      </c>
      <c r="F307" s="203"/>
      <c r="G307" s="203"/>
      <c r="H307" s="203"/>
      <c r="I307" s="1" t="s">
        <v>833</v>
      </c>
      <c r="J307" s="203" t="s">
        <v>841</v>
      </c>
      <c r="K307" s="349"/>
      <c r="L307" s="349"/>
      <c r="M307" s="349"/>
      <c r="N307" s="203"/>
      <c r="O307" s="203"/>
      <c r="P307" s="203"/>
      <c r="Q307" s="203"/>
      <c r="R307" s="203"/>
      <c r="S307" s="203"/>
      <c r="T307" s="160" t="s">
        <v>635</v>
      </c>
      <c r="U307" s="170" t="s">
        <v>644</v>
      </c>
      <c r="V307" s="244" t="s">
        <v>1297</v>
      </c>
      <c r="W307" s="312" t="s">
        <v>471</v>
      </c>
      <c r="X307" s="171" t="s">
        <v>482</v>
      </c>
      <c r="Y307" s="7" t="s">
        <v>1609</v>
      </c>
      <c r="Z307" s="305" t="s">
        <v>1737</v>
      </c>
    </row>
    <row r="308" spans="1:26" ht="15" customHeight="1" x14ac:dyDescent="0.2">
      <c r="A308" s="203" t="str">
        <f t="shared" si="4"/>
        <v>貨3LDLF</v>
      </c>
      <c r="B308" s="203" t="s">
        <v>503</v>
      </c>
      <c r="C308" s="203" t="s">
        <v>436</v>
      </c>
      <c r="D308" s="203" t="s">
        <v>471</v>
      </c>
      <c r="E308" s="203" t="s">
        <v>873</v>
      </c>
      <c r="F308" s="203"/>
      <c r="G308" s="203"/>
      <c r="H308" s="203"/>
      <c r="I308" s="1" t="s">
        <v>844</v>
      </c>
      <c r="K308" s="349"/>
      <c r="L308" s="349"/>
      <c r="M308" s="349"/>
      <c r="N308" s="203"/>
      <c r="O308" s="203"/>
      <c r="P308" s="203"/>
      <c r="Q308" s="203"/>
      <c r="R308" s="203"/>
      <c r="S308" s="203"/>
      <c r="T308" s="160" t="s">
        <v>635</v>
      </c>
      <c r="U308" s="170" t="s">
        <v>644</v>
      </c>
      <c r="V308" s="244" t="s">
        <v>1297</v>
      </c>
      <c r="W308" s="312" t="s">
        <v>471</v>
      </c>
      <c r="X308" s="171" t="s">
        <v>873</v>
      </c>
      <c r="Y308" s="7"/>
      <c r="Z308" s="305" t="s">
        <v>1734</v>
      </c>
    </row>
    <row r="309" spans="1:26" ht="15" customHeight="1" x14ac:dyDescent="0.2">
      <c r="A309" s="203" t="str">
        <f t="shared" si="4"/>
        <v>貨3LLBF</v>
      </c>
      <c r="B309" s="203" t="s">
        <v>503</v>
      </c>
      <c r="C309" s="203" t="s">
        <v>436</v>
      </c>
      <c r="D309" s="203" t="s">
        <v>403</v>
      </c>
      <c r="E309" s="203" t="s">
        <v>874</v>
      </c>
      <c r="F309" s="203"/>
      <c r="G309" s="203"/>
      <c r="H309" s="203"/>
      <c r="I309" s="1" t="s">
        <v>831</v>
      </c>
      <c r="K309" s="349"/>
      <c r="L309" s="349"/>
      <c r="M309" s="349"/>
      <c r="N309" s="203"/>
      <c r="O309" s="203"/>
      <c r="P309" s="203"/>
      <c r="Q309" s="203"/>
      <c r="R309" s="203"/>
      <c r="S309" s="203"/>
      <c r="T309" s="160" t="s">
        <v>635</v>
      </c>
      <c r="U309" s="170" t="s">
        <v>644</v>
      </c>
      <c r="V309" s="244" t="s">
        <v>1297</v>
      </c>
      <c r="W309" s="312" t="s">
        <v>403</v>
      </c>
      <c r="X309" s="171" t="s">
        <v>874</v>
      </c>
      <c r="Y309" s="7"/>
      <c r="Z309" s="304" t="s">
        <v>1732</v>
      </c>
    </row>
    <row r="310" spans="1:26" ht="15" customHeight="1" x14ac:dyDescent="0.2">
      <c r="A310" s="203" t="str">
        <f t="shared" si="4"/>
        <v>貨3LLAF</v>
      </c>
      <c r="B310" s="203" t="s">
        <v>503</v>
      </c>
      <c r="C310" s="203" t="s">
        <v>436</v>
      </c>
      <c r="D310" s="203" t="s">
        <v>403</v>
      </c>
      <c r="E310" s="203" t="s">
        <v>875</v>
      </c>
      <c r="F310" s="203"/>
      <c r="G310" s="203"/>
      <c r="H310" s="203"/>
      <c r="I310" s="1" t="s">
        <v>835</v>
      </c>
      <c r="J310" s="203" t="s">
        <v>838</v>
      </c>
      <c r="K310" s="349"/>
      <c r="L310" s="349"/>
      <c r="M310" s="349"/>
      <c r="N310" s="203"/>
      <c r="O310" s="203"/>
      <c r="P310" s="203"/>
      <c r="Q310" s="203"/>
      <c r="R310" s="203"/>
      <c r="S310" s="203"/>
      <c r="T310" s="160" t="s">
        <v>635</v>
      </c>
      <c r="U310" s="170" t="s">
        <v>644</v>
      </c>
      <c r="V310" s="244" t="s">
        <v>1297</v>
      </c>
      <c r="W310" s="312" t="s">
        <v>403</v>
      </c>
      <c r="X310" s="171" t="s">
        <v>875</v>
      </c>
      <c r="Y310" s="7"/>
      <c r="Z310" s="305" t="s">
        <v>1733</v>
      </c>
    </row>
    <row r="311" spans="1:26" ht="15" customHeight="1" x14ac:dyDescent="0.2">
      <c r="A311" s="203" t="str">
        <f t="shared" si="4"/>
        <v>貨3LLLF</v>
      </c>
      <c r="B311" s="203" t="s">
        <v>503</v>
      </c>
      <c r="C311" s="203" t="s">
        <v>436</v>
      </c>
      <c r="D311" s="203" t="s">
        <v>403</v>
      </c>
      <c r="E311" s="203" t="s">
        <v>876</v>
      </c>
      <c r="F311" s="203"/>
      <c r="G311" s="203"/>
      <c r="H311" s="203"/>
      <c r="I311" s="1" t="s">
        <v>844</v>
      </c>
      <c r="K311" s="349"/>
      <c r="L311" s="349"/>
      <c r="M311" s="349"/>
      <c r="N311" s="203"/>
      <c r="O311" s="203"/>
      <c r="P311" s="203"/>
      <c r="Q311" s="203"/>
      <c r="R311" s="203"/>
      <c r="S311" s="203"/>
      <c r="T311" s="160" t="s">
        <v>635</v>
      </c>
      <c r="U311" s="170" t="s">
        <v>644</v>
      </c>
      <c r="V311" s="244" t="s">
        <v>1297</v>
      </c>
      <c r="W311" s="312" t="s">
        <v>403</v>
      </c>
      <c r="X311" s="171" t="s">
        <v>876</v>
      </c>
      <c r="Y311" s="7"/>
      <c r="Z311" s="305" t="s">
        <v>1734</v>
      </c>
    </row>
    <row r="312" spans="1:26" ht="15" customHeight="1" x14ac:dyDescent="0.2">
      <c r="A312" s="203" t="str">
        <f t="shared" si="4"/>
        <v>貨3LMBF</v>
      </c>
      <c r="B312" s="203" t="s">
        <v>503</v>
      </c>
      <c r="C312" s="203" t="s">
        <v>436</v>
      </c>
      <c r="D312" s="203" t="s">
        <v>403</v>
      </c>
      <c r="E312" s="203" t="s">
        <v>877</v>
      </c>
      <c r="F312" s="203"/>
      <c r="G312" s="203"/>
      <c r="H312" s="203"/>
      <c r="I312" s="1" t="s">
        <v>832</v>
      </c>
      <c r="J312" s="203" t="s">
        <v>741</v>
      </c>
      <c r="K312" s="349"/>
      <c r="L312" s="349"/>
      <c r="M312" s="349"/>
      <c r="N312" s="203"/>
      <c r="O312" s="203"/>
      <c r="P312" s="203"/>
      <c r="Q312" s="203"/>
      <c r="R312" s="203"/>
      <c r="S312" s="203"/>
      <c r="T312" s="160" t="s">
        <v>635</v>
      </c>
      <c r="U312" s="170" t="s">
        <v>644</v>
      </c>
      <c r="V312" s="244" t="s">
        <v>1297</v>
      </c>
      <c r="W312" s="312" t="s">
        <v>403</v>
      </c>
      <c r="X312" s="171" t="s">
        <v>877</v>
      </c>
      <c r="Y312" s="7" t="s">
        <v>1610</v>
      </c>
      <c r="Z312" s="305" t="s">
        <v>1740</v>
      </c>
    </row>
    <row r="313" spans="1:26" ht="15" customHeight="1" x14ac:dyDescent="0.2">
      <c r="A313" s="203" t="str">
        <f t="shared" si="4"/>
        <v>貨3LMAF</v>
      </c>
      <c r="B313" s="203" t="s">
        <v>503</v>
      </c>
      <c r="C313" s="203" t="s">
        <v>436</v>
      </c>
      <c r="D313" s="203" t="s">
        <v>403</v>
      </c>
      <c r="E313" s="203" t="s">
        <v>878</v>
      </c>
      <c r="F313" s="203"/>
      <c r="G313" s="203"/>
      <c r="H313" s="203"/>
      <c r="I313" s="1" t="s">
        <v>835</v>
      </c>
      <c r="J313" s="203" t="s">
        <v>406</v>
      </c>
      <c r="K313" s="349"/>
      <c r="L313" s="349"/>
      <c r="M313" s="349"/>
      <c r="N313" s="203"/>
      <c r="O313" s="203"/>
      <c r="P313" s="203"/>
      <c r="Q313" s="203"/>
      <c r="R313" s="203"/>
      <c r="S313" s="203"/>
      <c r="T313" s="160" t="s">
        <v>635</v>
      </c>
      <c r="U313" s="170" t="s">
        <v>644</v>
      </c>
      <c r="V313" s="244" t="s">
        <v>1297</v>
      </c>
      <c r="W313" s="312" t="s">
        <v>403</v>
      </c>
      <c r="X313" s="171" t="s">
        <v>878</v>
      </c>
      <c r="Y313" s="7"/>
      <c r="Z313" s="305" t="s">
        <v>1733</v>
      </c>
    </row>
    <row r="314" spans="1:26" ht="15" customHeight="1" x14ac:dyDescent="0.2">
      <c r="A314" s="203" t="str">
        <f t="shared" si="4"/>
        <v>貨3LMLF</v>
      </c>
      <c r="B314" s="203" t="s">
        <v>503</v>
      </c>
      <c r="C314" s="203" t="s">
        <v>436</v>
      </c>
      <c r="D314" s="203" t="s">
        <v>403</v>
      </c>
      <c r="E314" s="203" t="s">
        <v>879</v>
      </c>
      <c r="F314" s="203"/>
      <c r="G314" s="203"/>
      <c r="H314" s="203"/>
      <c r="I314" s="1" t="s">
        <v>844</v>
      </c>
      <c r="K314" s="349"/>
      <c r="L314" s="349"/>
      <c r="M314" s="349"/>
      <c r="N314" s="203"/>
      <c r="O314" s="203"/>
      <c r="P314" s="203"/>
      <c r="Q314" s="203"/>
      <c r="R314" s="203"/>
      <c r="S314" s="203"/>
      <c r="T314" s="160" t="s">
        <v>635</v>
      </c>
      <c r="U314" s="170" t="s">
        <v>644</v>
      </c>
      <c r="V314" s="244" t="s">
        <v>1297</v>
      </c>
      <c r="W314" s="312" t="s">
        <v>403</v>
      </c>
      <c r="X314" s="171" t="s">
        <v>879</v>
      </c>
      <c r="Y314" s="7"/>
      <c r="Z314" s="305" t="s">
        <v>1734</v>
      </c>
    </row>
    <row r="315" spans="1:26" ht="15" customHeight="1" x14ac:dyDescent="0.2">
      <c r="A315" s="203" t="str">
        <f t="shared" si="4"/>
        <v>貨3LRBF</v>
      </c>
      <c r="B315" s="203" t="s">
        <v>503</v>
      </c>
      <c r="C315" s="203" t="s">
        <v>436</v>
      </c>
      <c r="D315" s="203" t="s">
        <v>403</v>
      </c>
      <c r="E315" s="203" t="s">
        <v>880</v>
      </c>
      <c r="F315" s="203"/>
      <c r="G315" s="203"/>
      <c r="H315" s="203"/>
      <c r="I315" s="1" t="s">
        <v>833</v>
      </c>
      <c r="J315" s="203" t="s">
        <v>742</v>
      </c>
      <c r="K315" s="203"/>
      <c r="L315" s="203"/>
      <c r="M315" s="203"/>
      <c r="N315" s="203"/>
      <c r="O315" s="203"/>
      <c r="P315" s="203"/>
      <c r="Q315" s="203"/>
      <c r="R315" s="203"/>
      <c r="S315" s="203"/>
      <c r="T315" s="160" t="s">
        <v>635</v>
      </c>
      <c r="U315" s="170" t="s">
        <v>644</v>
      </c>
      <c r="V315" s="244" t="s">
        <v>1297</v>
      </c>
      <c r="W315" s="312" t="s">
        <v>403</v>
      </c>
      <c r="X315" s="171" t="s">
        <v>880</v>
      </c>
      <c r="Y315" s="7" t="s">
        <v>1609</v>
      </c>
      <c r="Z315" s="305" t="s">
        <v>1737</v>
      </c>
    </row>
    <row r="316" spans="1:26" ht="15" customHeight="1" x14ac:dyDescent="0.2">
      <c r="A316" s="203" t="str">
        <f t="shared" si="4"/>
        <v>貨3LRAF</v>
      </c>
      <c r="B316" s="203" t="s">
        <v>503</v>
      </c>
      <c r="C316" s="203" t="s">
        <v>436</v>
      </c>
      <c r="D316" s="203" t="s">
        <v>403</v>
      </c>
      <c r="E316" s="203" t="s">
        <v>881</v>
      </c>
      <c r="F316" s="203"/>
      <c r="G316" s="203"/>
      <c r="H316" s="203"/>
      <c r="I316" s="1" t="s">
        <v>835</v>
      </c>
      <c r="J316" s="203" t="s">
        <v>407</v>
      </c>
      <c r="K316" s="203"/>
      <c r="L316" s="203"/>
      <c r="M316" s="203"/>
      <c r="N316" s="203"/>
      <c r="O316" s="203"/>
      <c r="P316" s="203"/>
      <c r="Q316" s="203"/>
      <c r="R316" s="203"/>
      <c r="S316" s="203"/>
      <c r="T316" s="160" t="s">
        <v>635</v>
      </c>
      <c r="U316" s="170" t="s">
        <v>644</v>
      </c>
      <c r="V316" s="244" t="s">
        <v>1297</v>
      </c>
      <c r="W316" s="312" t="s">
        <v>403</v>
      </c>
      <c r="X316" s="171" t="s">
        <v>881</v>
      </c>
      <c r="Y316" s="7"/>
      <c r="Z316" s="305" t="s">
        <v>1733</v>
      </c>
    </row>
    <row r="317" spans="1:26" ht="15" customHeight="1" x14ac:dyDescent="0.2">
      <c r="A317" s="203" t="str">
        <f t="shared" si="4"/>
        <v>貨3LRLF</v>
      </c>
      <c r="B317" s="203" t="s">
        <v>503</v>
      </c>
      <c r="C317" s="203" t="s">
        <v>436</v>
      </c>
      <c r="D317" s="203" t="s">
        <v>403</v>
      </c>
      <c r="E317" s="203" t="s">
        <v>882</v>
      </c>
      <c r="F317" s="203"/>
      <c r="G317" s="203"/>
      <c r="H317" s="203"/>
      <c r="I317" s="1" t="s">
        <v>844</v>
      </c>
      <c r="K317" s="203"/>
      <c r="L317" s="203"/>
      <c r="M317" s="203"/>
      <c r="N317" s="203"/>
      <c r="O317" s="203"/>
      <c r="P317" s="203"/>
      <c r="Q317" s="203"/>
      <c r="R317" s="203"/>
      <c r="S317" s="203"/>
      <c r="T317" s="160" t="s">
        <v>635</v>
      </c>
      <c r="U317" s="170" t="s">
        <v>644</v>
      </c>
      <c r="V317" s="244" t="s">
        <v>1297</v>
      </c>
      <c r="W317" s="312" t="s">
        <v>403</v>
      </c>
      <c r="X317" s="171" t="s">
        <v>882</v>
      </c>
      <c r="Y317" s="7"/>
      <c r="Z317" s="305" t="s">
        <v>1734</v>
      </c>
    </row>
    <row r="318" spans="1:26" ht="15" customHeight="1" x14ac:dyDescent="0.2">
      <c r="A318" s="203" t="str">
        <f t="shared" si="4"/>
        <v>貨3LQBF</v>
      </c>
      <c r="B318" s="203" t="s">
        <v>503</v>
      </c>
      <c r="C318" s="203" t="s">
        <v>436</v>
      </c>
      <c r="D318" s="203" t="s">
        <v>403</v>
      </c>
      <c r="E318" s="203" t="s">
        <v>639</v>
      </c>
      <c r="F318" s="203"/>
      <c r="G318" s="203"/>
      <c r="H318" s="203"/>
      <c r="I318" s="1" t="s">
        <v>831</v>
      </c>
      <c r="J318" s="203" t="s">
        <v>839</v>
      </c>
      <c r="K318" s="203"/>
      <c r="L318" s="203"/>
      <c r="M318" s="203"/>
      <c r="N318" s="203"/>
      <c r="O318" s="203"/>
      <c r="P318" s="203"/>
      <c r="Q318" s="203"/>
      <c r="R318" s="203"/>
      <c r="S318" s="203"/>
      <c r="T318" s="160" t="s">
        <v>635</v>
      </c>
      <c r="U318" s="170" t="s">
        <v>644</v>
      </c>
      <c r="V318" s="244" t="s">
        <v>1297</v>
      </c>
      <c r="W318" s="312" t="s">
        <v>403</v>
      </c>
      <c r="X318" s="171" t="s">
        <v>639</v>
      </c>
      <c r="Y318" s="7"/>
      <c r="Z318" s="305" t="s">
        <v>1697</v>
      </c>
    </row>
    <row r="319" spans="1:26" ht="15" customHeight="1" x14ac:dyDescent="0.2">
      <c r="A319" s="203" t="str">
        <f t="shared" si="4"/>
        <v>貨3LQAF</v>
      </c>
      <c r="B319" s="203" t="s">
        <v>503</v>
      </c>
      <c r="C319" s="203" t="s">
        <v>436</v>
      </c>
      <c r="D319" s="203" t="s">
        <v>403</v>
      </c>
      <c r="E319" s="203" t="s">
        <v>640</v>
      </c>
      <c r="F319" s="203"/>
      <c r="G319" s="203"/>
      <c r="H319" s="203"/>
      <c r="I319" s="1" t="s">
        <v>835</v>
      </c>
      <c r="J319" s="203" t="s">
        <v>595</v>
      </c>
      <c r="K319" s="203"/>
      <c r="L319" s="203"/>
      <c r="M319" s="203"/>
      <c r="N319" s="203"/>
      <c r="O319" s="203"/>
      <c r="P319" s="203"/>
      <c r="Q319" s="203"/>
      <c r="R319" s="203"/>
      <c r="S319" s="203"/>
      <c r="T319" s="160" t="s">
        <v>635</v>
      </c>
      <c r="U319" s="170" t="s">
        <v>644</v>
      </c>
      <c r="V319" s="244" t="s">
        <v>1297</v>
      </c>
      <c r="W319" s="312" t="s">
        <v>403</v>
      </c>
      <c r="X319" s="171" t="s">
        <v>640</v>
      </c>
      <c r="Y319" s="7"/>
      <c r="Z319" s="305" t="s">
        <v>1733</v>
      </c>
    </row>
    <row r="320" spans="1:26" ht="15" customHeight="1" x14ac:dyDescent="0.2">
      <c r="A320" s="203" t="str">
        <f t="shared" si="4"/>
        <v>貨3LQLF</v>
      </c>
      <c r="B320" s="203" t="s">
        <v>503</v>
      </c>
      <c r="C320" s="203" t="s">
        <v>436</v>
      </c>
      <c r="D320" s="203" t="s">
        <v>403</v>
      </c>
      <c r="E320" s="203" t="s">
        <v>883</v>
      </c>
      <c r="F320" s="203"/>
      <c r="G320" s="203"/>
      <c r="H320" s="203"/>
      <c r="I320" s="1" t="s">
        <v>844</v>
      </c>
      <c r="K320" s="203"/>
      <c r="L320" s="203"/>
      <c r="M320" s="203"/>
      <c r="N320" s="203"/>
      <c r="O320" s="203"/>
      <c r="P320" s="203"/>
      <c r="Q320" s="203"/>
      <c r="R320" s="203"/>
      <c r="S320" s="203"/>
      <c r="T320" s="160" t="s">
        <v>635</v>
      </c>
      <c r="U320" s="170" t="s">
        <v>644</v>
      </c>
      <c r="V320" s="244" t="s">
        <v>1297</v>
      </c>
      <c r="W320" s="312" t="s">
        <v>403</v>
      </c>
      <c r="X320" s="171" t="s">
        <v>883</v>
      </c>
      <c r="Y320" s="7"/>
      <c r="Z320" s="305" t="s">
        <v>1734</v>
      </c>
    </row>
    <row r="321" spans="1:26" ht="15" customHeight="1" x14ac:dyDescent="0.2">
      <c r="A321" s="203" t="str">
        <f t="shared" si="4"/>
        <v>貨3L3BF</v>
      </c>
      <c r="B321" s="203" t="s">
        <v>503</v>
      </c>
      <c r="C321" s="203" t="s">
        <v>436</v>
      </c>
      <c r="D321" s="203" t="s">
        <v>855</v>
      </c>
      <c r="E321" s="203" t="s">
        <v>884</v>
      </c>
      <c r="F321" s="203"/>
      <c r="G321" s="203"/>
      <c r="H321" s="203"/>
      <c r="I321" s="1" t="s">
        <v>831</v>
      </c>
      <c r="K321" s="203"/>
      <c r="L321" s="203"/>
      <c r="M321" s="203"/>
      <c r="N321" s="203"/>
      <c r="O321" s="203"/>
      <c r="P321" s="203"/>
      <c r="Q321" s="203"/>
      <c r="R321" s="203"/>
      <c r="S321" s="203"/>
      <c r="T321" s="160" t="s">
        <v>635</v>
      </c>
      <c r="U321" s="170" t="s">
        <v>644</v>
      </c>
      <c r="V321" s="244" t="s">
        <v>1297</v>
      </c>
      <c r="W321" s="312" t="s">
        <v>855</v>
      </c>
      <c r="X321" s="171" t="s">
        <v>884</v>
      </c>
      <c r="Y321" s="7"/>
      <c r="Z321" s="304" t="s">
        <v>1732</v>
      </c>
    </row>
    <row r="322" spans="1:26" ht="15" customHeight="1" x14ac:dyDescent="0.2">
      <c r="A322" s="203" t="str">
        <f t="shared" si="4"/>
        <v>貨3L3AF</v>
      </c>
      <c r="B322" s="203" t="s">
        <v>503</v>
      </c>
      <c r="C322" s="203" t="s">
        <v>436</v>
      </c>
      <c r="D322" s="203" t="s">
        <v>855</v>
      </c>
      <c r="E322" s="203" t="s">
        <v>885</v>
      </c>
      <c r="F322" s="203"/>
      <c r="G322" s="203"/>
      <c r="H322" s="203"/>
      <c r="I322" s="1" t="s">
        <v>835</v>
      </c>
      <c r="K322" s="203"/>
      <c r="L322" s="203"/>
      <c r="M322" s="203"/>
      <c r="N322" s="203"/>
      <c r="O322" s="203"/>
      <c r="P322" s="203"/>
      <c r="Q322" s="203"/>
      <c r="R322" s="203"/>
      <c r="S322" s="203"/>
      <c r="T322" s="160" t="s">
        <v>635</v>
      </c>
      <c r="U322" s="170" t="s">
        <v>644</v>
      </c>
      <c r="V322" s="244" t="s">
        <v>1297</v>
      </c>
      <c r="W322" s="312" t="s">
        <v>855</v>
      </c>
      <c r="X322" s="171" t="s">
        <v>885</v>
      </c>
      <c r="Y322" s="7"/>
      <c r="Z322" s="305" t="s">
        <v>1733</v>
      </c>
    </row>
    <row r="323" spans="1:26" ht="15" customHeight="1" x14ac:dyDescent="0.2">
      <c r="A323" s="203" t="str">
        <f t="shared" si="4"/>
        <v>貨3L3LF</v>
      </c>
      <c r="B323" s="203" t="s">
        <v>503</v>
      </c>
      <c r="C323" s="203" t="s">
        <v>436</v>
      </c>
      <c r="D323" s="203" t="s">
        <v>855</v>
      </c>
      <c r="E323" s="203" t="s">
        <v>886</v>
      </c>
      <c r="F323" s="203"/>
      <c r="G323" s="203"/>
      <c r="H323" s="203"/>
      <c r="I323" s="1" t="s">
        <v>844</v>
      </c>
      <c r="K323" s="203"/>
      <c r="L323" s="203"/>
      <c r="M323" s="203"/>
      <c r="N323" s="203"/>
      <c r="O323" s="203"/>
      <c r="P323" s="203"/>
      <c r="Q323" s="203"/>
      <c r="R323" s="203"/>
      <c r="S323" s="203"/>
      <c r="T323" s="160" t="s">
        <v>635</v>
      </c>
      <c r="U323" s="170" t="s">
        <v>644</v>
      </c>
      <c r="V323" s="244" t="s">
        <v>1297</v>
      </c>
      <c r="W323" s="312" t="s">
        <v>855</v>
      </c>
      <c r="X323" s="171" t="s">
        <v>886</v>
      </c>
      <c r="Y323" s="7"/>
      <c r="Z323" s="305" t="s">
        <v>1734</v>
      </c>
    </row>
    <row r="324" spans="1:26" ht="15" customHeight="1" x14ac:dyDescent="0.2">
      <c r="A324" s="203" t="str">
        <f t="shared" ref="A324:A387" si="5">CONCATENATE(C324,E324)</f>
        <v>貨3L4BF</v>
      </c>
      <c r="B324" s="203" t="s">
        <v>503</v>
      </c>
      <c r="C324" s="203" t="s">
        <v>436</v>
      </c>
      <c r="D324" s="203" t="s">
        <v>855</v>
      </c>
      <c r="E324" s="203" t="s">
        <v>887</v>
      </c>
      <c r="F324" s="203"/>
      <c r="G324" s="203"/>
      <c r="H324" s="203"/>
      <c r="I324" s="1" t="s">
        <v>832</v>
      </c>
      <c r="K324" s="203"/>
      <c r="L324" s="203"/>
      <c r="M324" s="203"/>
      <c r="N324" s="203"/>
      <c r="O324" s="203"/>
      <c r="P324" s="203"/>
      <c r="Q324" s="203"/>
      <c r="R324" s="203"/>
      <c r="S324" s="203"/>
      <c r="T324" s="160" t="s">
        <v>635</v>
      </c>
      <c r="U324" s="170" t="s">
        <v>644</v>
      </c>
      <c r="V324" s="244" t="s">
        <v>1297</v>
      </c>
      <c r="W324" s="312" t="s">
        <v>855</v>
      </c>
      <c r="X324" s="171" t="s">
        <v>887</v>
      </c>
      <c r="Y324" s="7" t="s">
        <v>1610</v>
      </c>
      <c r="Z324" s="305" t="s">
        <v>1735</v>
      </c>
    </row>
    <row r="325" spans="1:26" ht="15" customHeight="1" x14ac:dyDescent="0.2">
      <c r="A325" s="203" t="str">
        <f t="shared" si="5"/>
        <v>貨3L4AF</v>
      </c>
      <c r="B325" s="203" t="s">
        <v>503</v>
      </c>
      <c r="C325" s="203" t="s">
        <v>436</v>
      </c>
      <c r="D325" s="203" t="s">
        <v>855</v>
      </c>
      <c r="E325" s="203" t="s">
        <v>888</v>
      </c>
      <c r="F325" s="203"/>
      <c r="G325" s="203"/>
      <c r="H325" s="203"/>
      <c r="I325" s="1" t="s">
        <v>835</v>
      </c>
      <c r="K325" s="203"/>
      <c r="L325" s="203"/>
      <c r="M325" s="203"/>
      <c r="N325" s="203"/>
      <c r="O325" s="203"/>
      <c r="P325" s="203"/>
      <c r="Q325" s="203"/>
      <c r="R325" s="203"/>
      <c r="S325" s="203"/>
      <c r="T325" s="160" t="s">
        <v>635</v>
      </c>
      <c r="U325" s="170" t="s">
        <v>644</v>
      </c>
      <c r="V325" s="244" t="s">
        <v>1297</v>
      </c>
      <c r="W325" s="312" t="s">
        <v>855</v>
      </c>
      <c r="X325" s="171" t="s">
        <v>888</v>
      </c>
      <c r="Y325" s="7"/>
      <c r="Z325" s="305" t="s">
        <v>1733</v>
      </c>
    </row>
    <row r="326" spans="1:26" ht="15" customHeight="1" x14ac:dyDescent="0.2">
      <c r="A326" s="203" t="str">
        <f t="shared" si="5"/>
        <v>貨3L4LF</v>
      </c>
      <c r="B326" s="203" t="s">
        <v>503</v>
      </c>
      <c r="C326" s="203" t="s">
        <v>436</v>
      </c>
      <c r="D326" s="203" t="s">
        <v>855</v>
      </c>
      <c r="E326" s="203" t="s">
        <v>889</v>
      </c>
      <c r="F326" s="203"/>
      <c r="G326" s="203"/>
      <c r="H326" s="203"/>
      <c r="I326" s="1" t="s">
        <v>844</v>
      </c>
      <c r="K326" s="203"/>
      <c r="L326" s="203"/>
      <c r="M326" s="203"/>
      <c r="N326" s="203"/>
      <c r="O326" s="203"/>
      <c r="P326" s="203"/>
      <c r="Q326" s="203"/>
      <c r="R326" s="203"/>
      <c r="S326" s="203"/>
      <c r="T326" s="160" t="s">
        <v>635</v>
      </c>
      <c r="U326" s="170" t="s">
        <v>644</v>
      </c>
      <c r="V326" s="244" t="s">
        <v>1297</v>
      </c>
      <c r="W326" s="312" t="s">
        <v>855</v>
      </c>
      <c r="X326" s="171" t="s">
        <v>889</v>
      </c>
      <c r="Y326" s="7"/>
      <c r="Z326" s="305" t="s">
        <v>1734</v>
      </c>
    </row>
    <row r="327" spans="1:26" ht="15" customHeight="1" x14ac:dyDescent="0.2">
      <c r="A327" s="203" t="str">
        <f t="shared" si="5"/>
        <v>貨3L5BF</v>
      </c>
      <c r="B327" s="203" t="s">
        <v>503</v>
      </c>
      <c r="C327" s="203" t="s">
        <v>436</v>
      </c>
      <c r="D327" s="203" t="s">
        <v>855</v>
      </c>
      <c r="E327" s="203" t="s">
        <v>890</v>
      </c>
      <c r="F327" s="203"/>
      <c r="G327" s="203"/>
      <c r="H327" s="203"/>
      <c r="I327" s="1" t="s">
        <v>833</v>
      </c>
      <c r="K327" s="203"/>
      <c r="L327" s="203"/>
      <c r="M327" s="203"/>
      <c r="N327" s="203"/>
      <c r="O327" s="203"/>
      <c r="P327" s="203"/>
      <c r="Q327" s="203"/>
      <c r="R327" s="203"/>
      <c r="S327" s="203"/>
      <c r="T327" s="160" t="s">
        <v>635</v>
      </c>
      <c r="U327" s="170" t="s">
        <v>644</v>
      </c>
      <c r="V327" s="244" t="s">
        <v>1297</v>
      </c>
      <c r="W327" s="312" t="s">
        <v>855</v>
      </c>
      <c r="X327" s="171" t="s">
        <v>890</v>
      </c>
      <c r="Y327" s="7" t="s">
        <v>1609</v>
      </c>
      <c r="Z327" s="305" t="s">
        <v>1737</v>
      </c>
    </row>
    <row r="328" spans="1:26" ht="15" customHeight="1" x14ac:dyDescent="0.2">
      <c r="A328" s="203" t="str">
        <f t="shared" si="5"/>
        <v>貨3L5AF</v>
      </c>
      <c r="B328" s="203" t="s">
        <v>503</v>
      </c>
      <c r="C328" s="203" t="s">
        <v>436</v>
      </c>
      <c r="D328" s="203" t="s">
        <v>855</v>
      </c>
      <c r="E328" s="203" t="s">
        <v>891</v>
      </c>
      <c r="F328" s="203"/>
      <c r="G328" s="203"/>
      <c r="H328" s="203"/>
      <c r="I328" s="1" t="s">
        <v>835</v>
      </c>
      <c r="K328" s="203"/>
      <c r="L328" s="203"/>
      <c r="M328" s="203"/>
      <c r="N328" s="203"/>
      <c r="O328" s="203"/>
      <c r="P328" s="203"/>
      <c r="Q328" s="203"/>
      <c r="R328" s="203"/>
      <c r="S328" s="203"/>
      <c r="T328" s="160" t="s">
        <v>635</v>
      </c>
      <c r="U328" s="170" t="s">
        <v>644</v>
      </c>
      <c r="V328" s="244" t="s">
        <v>1297</v>
      </c>
      <c r="W328" s="312" t="s">
        <v>855</v>
      </c>
      <c r="X328" s="171" t="s">
        <v>891</v>
      </c>
      <c r="Y328" s="7"/>
      <c r="Z328" s="305" t="s">
        <v>1733</v>
      </c>
    </row>
    <row r="329" spans="1:26" ht="15" customHeight="1" x14ac:dyDescent="0.2">
      <c r="A329" s="203" t="str">
        <f t="shared" si="5"/>
        <v>貨3L5LF</v>
      </c>
      <c r="B329" s="203" t="s">
        <v>503</v>
      </c>
      <c r="C329" s="203" t="s">
        <v>436</v>
      </c>
      <c r="D329" s="203" t="s">
        <v>855</v>
      </c>
      <c r="E329" s="203" t="s">
        <v>892</v>
      </c>
      <c r="F329" s="203"/>
      <c r="G329" s="203"/>
      <c r="H329" s="203"/>
      <c r="I329" s="1" t="s">
        <v>844</v>
      </c>
      <c r="K329" s="203"/>
      <c r="L329" s="203"/>
      <c r="M329" s="203"/>
      <c r="N329" s="203"/>
      <c r="O329" s="203"/>
      <c r="P329" s="203"/>
      <c r="Q329" s="203"/>
      <c r="R329" s="203"/>
      <c r="S329" s="203"/>
      <c r="T329" s="160" t="s">
        <v>635</v>
      </c>
      <c r="U329" s="170" t="s">
        <v>644</v>
      </c>
      <c r="V329" s="244" t="s">
        <v>1297</v>
      </c>
      <c r="W329" s="312" t="s">
        <v>855</v>
      </c>
      <c r="X329" s="171" t="s">
        <v>892</v>
      </c>
      <c r="Y329" s="7"/>
      <c r="Z329" s="305" t="s">
        <v>1734</v>
      </c>
    </row>
    <row r="330" spans="1:26" ht="15" customHeight="1" x14ac:dyDescent="0.2">
      <c r="A330" s="203" t="str">
        <f t="shared" si="5"/>
        <v>貨3L6BF</v>
      </c>
      <c r="B330" s="203" t="s">
        <v>503</v>
      </c>
      <c r="C330" s="203" t="s">
        <v>436</v>
      </c>
      <c r="D330" s="203" t="s">
        <v>855</v>
      </c>
      <c r="E330" s="203" t="s">
        <v>893</v>
      </c>
      <c r="F330" s="203"/>
      <c r="G330" s="203"/>
      <c r="H330" s="203"/>
      <c r="I330" s="1" t="s">
        <v>866</v>
      </c>
      <c r="K330" s="203"/>
      <c r="L330" s="203"/>
      <c r="M330" s="203"/>
      <c r="N330" s="203"/>
      <c r="O330" s="203"/>
      <c r="P330" s="203"/>
      <c r="Q330" s="203"/>
      <c r="R330" s="203"/>
      <c r="S330" s="203"/>
      <c r="T330" s="160" t="s">
        <v>635</v>
      </c>
      <c r="U330" s="170" t="s">
        <v>644</v>
      </c>
      <c r="V330" s="244" t="s">
        <v>1297</v>
      </c>
      <c r="W330" s="312" t="s">
        <v>855</v>
      </c>
      <c r="X330" s="171" t="s">
        <v>893</v>
      </c>
      <c r="Y330" s="7" t="s">
        <v>1608</v>
      </c>
      <c r="Z330" s="304" t="s">
        <v>1738</v>
      </c>
    </row>
    <row r="331" spans="1:26" ht="15" customHeight="1" x14ac:dyDescent="0.2">
      <c r="A331" s="203" t="str">
        <f t="shared" si="5"/>
        <v>貨3L6AF</v>
      </c>
      <c r="B331" s="203" t="s">
        <v>503</v>
      </c>
      <c r="C331" s="203" t="s">
        <v>436</v>
      </c>
      <c r="D331" s="203" t="s">
        <v>855</v>
      </c>
      <c r="E331" s="203" t="s">
        <v>894</v>
      </c>
      <c r="F331" s="203"/>
      <c r="G331" s="203"/>
      <c r="H331" s="203"/>
      <c r="I331" s="1" t="s">
        <v>835</v>
      </c>
      <c r="K331" s="203"/>
      <c r="L331" s="203"/>
      <c r="M331" s="203"/>
      <c r="N331" s="203"/>
      <c r="O331" s="203"/>
      <c r="P331" s="203"/>
      <c r="Q331" s="203"/>
      <c r="R331" s="203"/>
      <c r="S331" s="203"/>
      <c r="T331" s="160" t="s">
        <v>635</v>
      </c>
      <c r="U331" s="170" t="s">
        <v>644</v>
      </c>
      <c r="V331" s="244" t="s">
        <v>1297</v>
      </c>
      <c r="W331" s="312" t="s">
        <v>855</v>
      </c>
      <c r="X331" s="171" t="s">
        <v>894</v>
      </c>
      <c r="Y331" s="7"/>
      <c r="Z331" s="305" t="s">
        <v>1733</v>
      </c>
    </row>
    <row r="332" spans="1:26" ht="15" customHeight="1" x14ac:dyDescent="0.2">
      <c r="A332" s="203" t="str">
        <f t="shared" si="5"/>
        <v>貨3L6LF</v>
      </c>
      <c r="B332" s="203" t="s">
        <v>503</v>
      </c>
      <c r="C332" s="203" t="s">
        <v>436</v>
      </c>
      <c r="D332" s="203" t="s">
        <v>855</v>
      </c>
      <c r="E332" s="203" t="s">
        <v>895</v>
      </c>
      <c r="F332" s="203"/>
      <c r="G332" s="203"/>
      <c r="H332" s="203"/>
      <c r="I332" s="1" t="s">
        <v>844</v>
      </c>
      <c r="K332" s="203"/>
      <c r="L332" s="203"/>
      <c r="M332" s="203"/>
      <c r="N332" s="203"/>
      <c r="O332" s="203"/>
      <c r="P332" s="203"/>
      <c r="Q332" s="203"/>
      <c r="R332" s="203"/>
      <c r="S332" s="203"/>
      <c r="T332" s="160" t="s">
        <v>635</v>
      </c>
      <c r="U332" s="170" t="s">
        <v>644</v>
      </c>
      <c r="V332" s="244" t="s">
        <v>1297</v>
      </c>
      <c r="W332" s="312" t="s">
        <v>855</v>
      </c>
      <c r="X332" s="171" t="s">
        <v>895</v>
      </c>
      <c r="Y332" s="7"/>
      <c r="Z332" s="305" t="s">
        <v>1734</v>
      </c>
    </row>
    <row r="333" spans="1:26" ht="15" customHeight="1" x14ac:dyDescent="0.2">
      <c r="A333" s="203" t="str">
        <f t="shared" si="5"/>
        <v>貨4L-</v>
      </c>
      <c r="B333" s="203" t="s">
        <v>504</v>
      </c>
      <c r="C333" s="203" t="s">
        <v>437</v>
      </c>
      <c r="D333" s="203" t="s">
        <v>73</v>
      </c>
      <c r="E333" s="203" t="s">
        <v>72</v>
      </c>
      <c r="F333" s="203"/>
      <c r="G333" s="203"/>
      <c r="H333" s="203"/>
      <c r="I333" s="1" t="s">
        <v>831</v>
      </c>
      <c r="K333" s="203"/>
      <c r="L333" s="203"/>
      <c r="M333" s="203"/>
      <c r="N333" s="203"/>
      <c r="O333" s="203"/>
      <c r="P333" s="203"/>
      <c r="Q333" s="203"/>
      <c r="R333" s="203"/>
      <c r="S333" s="203"/>
      <c r="T333" s="160" t="s">
        <v>635</v>
      </c>
      <c r="U333" s="170" t="s">
        <v>644</v>
      </c>
      <c r="V333" s="244" t="s">
        <v>1293</v>
      </c>
      <c r="W333" s="312" t="s">
        <v>73</v>
      </c>
      <c r="X333" s="171" t="s">
        <v>72</v>
      </c>
      <c r="Y333" s="7"/>
      <c r="Z333" s="304" t="s">
        <v>1732</v>
      </c>
    </row>
    <row r="334" spans="1:26" ht="15" customHeight="1" x14ac:dyDescent="0.2">
      <c r="A334" s="203" t="str">
        <f t="shared" si="5"/>
        <v>貨4LJ</v>
      </c>
      <c r="B334" s="203" t="s">
        <v>504</v>
      </c>
      <c r="C334" s="203" t="s">
        <v>437</v>
      </c>
      <c r="D334" s="203" t="s">
        <v>76</v>
      </c>
      <c r="E334" s="203" t="s">
        <v>89</v>
      </c>
      <c r="F334" s="203"/>
      <c r="G334" s="203"/>
      <c r="H334" s="203"/>
      <c r="I334" s="1" t="s">
        <v>831</v>
      </c>
      <c r="K334" s="203"/>
      <c r="L334" s="203"/>
      <c r="M334" s="203"/>
      <c r="N334" s="203"/>
      <c r="O334" s="203"/>
      <c r="P334" s="203"/>
      <c r="Q334" s="203"/>
      <c r="R334" s="203"/>
      <c r="S334" s="203"/>
      <c r="T334" s="160" t="s">
        <v>635</v>
      </c>
      <c r="U334" s="170" t="s">
        <v>644</v>
      </c>
      <c r="V334" s="244" t="s">
        <v>1293</v>
      </c>
      <c r="W334" s="312" t="s">
        <v>76</v>
      </c>
      <c r="X334" s="171" t="s">
        <v>89</v>
      </c>
      <c r="Y334" s="7"/>
      <c r="Z334" s="304" t="s">
        <v>1732</v>
      </c>
    </row>
    <row r="335" spans="1:26" ht="15" customHeight="1" x14ac:dyDescent="0.2">
      <c r="A335" s="203" t="str">
        <f t="shared" si="5"/>
        <v>貨4LM</v>
      </c>
      <c r="B335" s="203" t="s">
        <v>504</v>
      </c>
      <c r="C335" s="203" t="s">
        <v>437</v>
      </c>
      <c r="D335" s="203" t="s">
        <v>106</v>
      </c>
      <c r="E335" s="203" t="s">
        <v>107</v>
      </c>
      <c r="F335" s="203"/>
      <c r="G335" s="203"/>
      <c r="H335" s="203"/>
      <c r="I335" s="1" t="s">
        <v>831</v>
      </c>
      <c r="K335" s="203"/>
      <c r="L335" s="203"/>
      <c r="M335" s="203"/>
      <c r="N335" s="203"/>
      <c r="O335" s="203"/>
      <c r="P335" s="203"/>
      <c r="Q335" s="203"/>
      <c r="R335" s="203"/>
      <c r="S335" s="203"/>
      <c r="T335" s="160" t="s">
        <v>635</v>
      </c>
      <c r="U335" s="170" t="s">
        <v>644</v>
      </c>
      <c r="V335" s="244" t="s">
        <v>1293</v>
      </c>
      <c r="W335" s="312" t="s">
        <v>106</v>
      </c>
      <c r="X335" s="171" t="s">
        <v>107</v>
      </c>
      <c r="Y335" s="7"/>
      <c r="Z335" s="304" t="s">
        <v>1732</v>
      </c>
    </row>
    <row r="336" spans="1:26" ht="15" customHeight="1" x14ac:dyDescent="0.2">
      <c r="A336" s="203" t="str">
        <f t="shared" si="5"/>
        <v>貨4LT</v>
      </c>
      <c r="B336" s="203" t="s">
        <v>504</v>
      </c>
      <c r="C336" s="203" t="s">
        <v>437</v>
      </c>
      <c r="D336" s="203" t="s">
        <v>100</v>
      </c>
      <c r="E336" s="203" t="s">
        <v>101</v>
      </c>
      <c r="F336" s="203"/>
      <c r="G336" s="203"/>
      <c r="H336" s="203"/>
      <c r="I336" s="1" t="s">
        <v>831</v>
      </c>
      <c r="K336" s="203"/>
      <c r="L336" s="203"/>
      <c r="M336" s="203"/>
      <c r="N336" s="203"/>
      <c r="O336" s="203"/>
      <c r="P336" s="203"/>
      <c r="Q336" s="203"/>
      <c r="R336" s="203"/>
      <c r="S336" s="203"/>
      <c r="T336" s="160" t="s">
        <v>635</v>
      </c>
      <c r="U336" s="170" t="s">
        <v>644</v>
      </c>
      <c r="V336" s="244" t="s">
        <v>1293</v>
      </c>
      <c r="W336" s="312" t="s">
        <v>100</v>
      </c>
      <c r="X336" s="171" t="s">
        <v>101</v>
      </c>
      <c r="Y336" s="7"/>
      <c r="Z336" s="304" t="s">
        <v>1732</v>
      </c>
    </row>
    <row r="337" spans="1:26" ht="15" customHeight="1" x14ac:dyDescent="0.2">
      <c r="A337" s="203" t="str">
        <f t="shared" si="5"/>
        <v>貨4LZ</v>
      </c>
      <c r="B337" s="203" t="s">
        <v>504</v>
      </c>
      <c r="C337" s="203" t="s">
        <v>437</v>
      </c>
      <c r="D337" s="203" t="s">
        <v>486</v>
      </c>
      <c r="E337" s="203" t="s">
        <v>108</v>
      </c>
      <c r="F337" s="347"/>
      <c r="G337" s="203"/>
      <c r="H337" s="203"/>
      <c r="I337" s="1" t="s">
        <v>831</v>
      </c>
      <c r="K337" s="203"/>
      <c r="L337" s="203"/>
      <c r="M337" s="203"/>
      <c r="N337" s="203"/>
      <c r="O337" s="203"/>
      <c r="P337" s="203"/>
      <c r="Q337" s="203"/>
      <c r="R337" s="203"/>
      <c r="S337" s="203"/>
      <c r="T337" s="160" t="s">
        <v>635</v>
      </c>
      <c r="U337" s="170" t="s">
        <v>644</v>
      </c>
      <c r="V337" s="244" t="s">
        <v>1293</v>
      </c>
      <c r="W337" s="312" t="s">
        <v>486</v>
      </c>
      <c r="X337" s="171" t="s">
        <v>108</v>
      </c>
      <c r="Y337" s="7"/>
      <c r="Z337" s="304" t="s">
        <v>1732</v>
      </c>
    </row>
    <row r="338" spans="1:26" ht="15" customHeight="1" x14ac:dyDescent="0.2">
      <c r="A338" s="203" t="str">
        <f t="shared" si="5"/>
        <v>貨4LGB</v>
      </c>
      <c r="B338" s="203" t="s">
        <v>504</v>
      </c>
      <c r="C338" s="203" t="s">
        <v>437</v>
      </c>
      <c r="D338" s="203" t="s">
        <v>487</v>
      </c>
      <c r="E338" s="203" t="s">
        <v>130</v>
      </c>
      <c r="F338" s="347"/>
      <c r="G338" s="203"/>
      <c r="H338" s="203"/>
      <c r="I338" s="1" t="s">
        <v>831</v>
      </c>
      <c r="K338" s="203"/>
      <c r="L338" s="203"/>
      <c r="M338" s="203"/>
      <c r="N338" s="203"/>
      <c r="O338" s="203"/>
      <c r="P338" s="203"/>
      <c r="Q338" s="203"/>
      <c r="R338" s="203"/>
      <c r="S338" s="203"/>
      <c r="T338" s="160" t="s">
        <v>635</v>
      </c>
      <c r="U338" s="170" t="s">
        <v>644</v>
      </c>
      <c r="V338" s="244" t="s">
        <v>1293</v>
      </c>
      <c r="W338" s="312" t="s">
        <v>487</v>
      </c>
      <c r="X338" s="171" t="s">
        <v>130</v>
      </c>
      <c r="Y338" s="7"/>
      <c r="Z338" s="304" t="s">
        <v>1732</v>
      </c>
    </row>
    <row r="339" spans="1:26" ht="15" customHeight="1" x14ac:dyDescent="0.2">
      <c r="A339" s="203" t="str">
        <f t="shared" si="5"/>
        <v>貨4LGE</v>
      </c>
      <c r="B339" s="203" t="s">
        <v>504</v>
      </c>
      <c r="C339" s="203" t="s">
        <v>437</v>
      </c>
      <c r="D339" s="203" t="s">
        <v>487</v>
      </c>
      <c r="E339" s="203" t="s">
        <v>132</v>
      </c>
      <c r="F339" s="203"/>
      <c r="G339" s="203"/>
      <c r="H339" s="203"/>
      <c r="I339" s="1" t="s">
        <v>831</v>
      </c>
      <c r="K339" s="203"/>
      <c r="L339" s="203"/>
      <c r="M339" s="203"/>
      <c r="N339" s="203"/>
      <c r="O339" s="203"/>
      <c r="P339" s="203"/>
      <c r="Q339" s="203"/>
      <c r="R339" s="203"/>
      <c r="S339" s="203"/>
      <c r="T339" s="160" t="s">
        <v>635</v>
      </c>
      <c r="U339" s="170" t="s">
        <v>644</v>
      </c>
      <c r="V339" s="244" t="s">
        <v>1293</v>
      </c>
      <c r="W339" s="312" t="s">
        <v>487</v>
      </c>
      <c r="X339" s="171" t="s">
        <v>132</v>
      </c>
      <c r="Y339" s="7"/>
      <c r="Z339" s="304" t="s">
        <v>1732</v>
      </c>
    </row>
    <row r="340" spans="1:26" ht="15" customHeight="1" x14ac:dyDescent="0.2">
      <c r="A340" s="203" t="str">
        <f t="shared" si="5"/>
        <v>貨4LHJ</v>
      </c>
      <c r="B340" s="203" t="s">
        <v>504</v>
      </c>
      <c r="C340" s="203" t="s">
        <v>437</v>
      </c>
      <c r="D340" s="203" t="s">
        <v>487</v>
      </c>
      <c r="E340" s="203" t="s">
        <v>140</v>
      </c>
      <c r="F340" s="203"/>
      <c r="G340" s="203"/>
      <c r="H340" s="203"/>
      <c r="I340" s="1" t="s">
        <v>835</v>
      </c>
      <c r="J340" s="203" t="s">
        <v>838</v>
      </c>
      <c r="K340" s="203"/>
      <c r="L340" s="203"/>
      <c r="M340" s="203"/>
      <c r="N340" s="203"/>
      <c r="O340" s="203"/>
      <c r="P340" s="203"/>
      <c r="Q340" s="203"/>
      <c r="R340" s="203"/>
      <c r="S340" s="203"/>
      <c r="T340" s="160" t="s">
        <v>635</v>
      </c>
      <c r="U340" s="170" t="s">
        <v>644</v>
      </c>
      <c r="V340" s="244" t="s">
        <v>1293</v>
      </c>
      <c r="W340" s="312" t="s">
        <v>487</v>
      </c>
      <c r="X340" s="171" t="s">
        <v>140</v>
      </c>
      <c r="Y340" s="7"/>
      <c r="Z340" s="305" t="s">
        <v>1733</v>
      </c>
    </row>
    <row r="341" spans="1:26" ht="15" customHeight="1" x14ac:dyDescent="0.2">
      <c r="A341" s="203" t="str">
        <f t="shared" si="5"/>
        <v>貨4LGL</v>
      </c>
      <c r="B341" s="203" t="s">
        <v>504</v>
      </c>
      <c r="C341" s="203" t="s">
        <v>437</v>
      </c>
      <c r="D341" s="203" t="s">
        <v>103</v>
      </c>
      <c r="E341" s="203" t="s">
        <v>138</v>
      </c>
      <c r="F341" s="203"/>
      <c r="G341" s="203"/>
      <c r="H341" s="203"/>
      <c r="I341" s="1" t="s">
        <v>831</v>
      </c>
      <c r="K341" s="203"/>
      <c r="L341" s="203"/>
      <c r="M341" s="203"/>
      <c r="N341" s="203"/>
      <c r="O341" s="203"/>
      <c r="P341" s="203"/>
      <c r="Q341" s="203"/>
      <c r="R341" s="203"/>
      <c r="S341" s="203"/>
      <c r="T341" s="160" t="s">
        <v>635</v>
      </c>
      <c r="U341" s="170" t="s">
        <v>644</v>
      </c>
      <c r="V341" s="244" t="s">
        <v>1293</v>
      </c>
      <c r="W341" s="312" t="s">
        <v>103</v>
      </c>
      <c r="X341" s="171" t="s">
        <v>138</v>
      </c>
      <c r="Y341" s="7"/>
      <c r="Z341" s="304" t="s">
        <v>1732</v>
      </c>
    </row>
    <row r="342" spans="1:26" ht="15" customHeight="1" x14ac:dyDescent="0.2">
      <c r="A342" s="203" t="str">
        <f t="shared" si="5"/>
        <v>貨4LHR</v>
      </c>
      <c r="B342" s="203" t="s">
        <v>504</v>
      </c>
      <c r="C342" s="203" t="s">
        <v>437</v>
      </c>
      <c r="D342" s="203" t="s">
        <v>103</v>
      </c>
      <c r="E342" s="203" t="s">
        <v>149</v>
      </c>
      <c r="F342" s="203"/>
      <c r="G342" s="203"/>
      <c r="H342" s="203"/>
      <c r="I342" s="1" t="s">
        <v>835</v>
      </c>
      <c r="J342" s="203" t="s">
        <v>838</v>
      </c>
      <c r="K342" s="203"/>
      <c r="L342" s="203"/>
      <c r="M342" s="203"/>
      <c r="N342" s="203"/>
      <c r="O342" s="203"/>
      <c r="P342" s="203"/>
      <c r="Q342" s="203"/>
      <c r="R342" s="203"/>
      <c r="S342" s="203"/>
      <c r="T342" s="160" t="s">
        <v>635</v>
      </c>
      <c r="U342" s="170" t="s">
        <v>644</v>
      </c>
      <c r="V342" s="244" t="s">
        <v>1293</v>
      </c>
      <c r="W342" s="312" t="s">
        <v>103</v>
      </c>
      <c r="X342" s="171" t="s">
        <v>149</v>
      </c>
      <c r="Y342" s="7"/>
      <c r="Z342" s="305" t="s">
        <v>1733</v>
      </c>
    </row>
    <row r="343" spans="1:26" ht="15" customHeight="1" x14ac:dyDescent="0.2">
      <c r="A343" s="203" t="str">
        <f t="shared" si="5"/>
        <v>貨4LTD</v>
      </c>
      <c r="B343" s="347" t="s">
        <v>504</v>
      </c>
      <c r="C343" s="347" t="s">
        <v>437</v>
      </c>
      <c r="D343" s="347" t="s">
        <v>103</v>
      </c>
      <c r="E343" s="350" t="s">
        <v>161</v>
      </c>
      <c r="F343" s="347"/>
      <c r="G343" s="203"/>
      <c r="H343" s="203"/>
      <c r="I343" s="348" t="s">
        <v>831</v>
      </c>
      <c r="J343" s="350" t="s">
        <v>839</v>
      </c>
      <c r="K343" s="203"/>
      <c r="L343" s="203"/>
      <c r="M343" s="203"/>
      <c r="N343" s="203"/>
      <c r="O343" s="203"/>
      <c r="P343" s="203"/>
      <c r="Q343" s="203"/>
      <c r="R343" s="203"/>
      <c r="S343" s="203"/>
      <c r="T343" s="160" t="s">
        <v>635</v>
      </c>
      <c r="U343" s="170" t="s">
        <v>644</v>
      </c>
      <c r="V343" s="244" t="s">
        <v>1293</v>
      </c>
      <c r="W343" s="312" t="s">
        <v>103</v>
      </c>
      <c r="X343" s="171" t="s">
        <v>161</v>
      </c>
      <c r="Y343" s="7"/>
      <c r="Z343" s="305" t="s">
        <v>1697</v>
      </c>
    </row>
    <row r="344" spans="1:26" ht="15" customHeight="1" x14ac:dyDescent="0.2">
      <c r="A344" s="203" t="str">
        <f t="shared" si="5"/>
        <v>貨4LXD</v>
      </c>
      <c r="B344" s="347" t="s">
        <v>504</v>
      </c>
      <c r="C344" s="347" t="s">
        <v>437</v>
      </c>
      <c r="D344" s="347" t="s">
        <v>103</v>
      </c>
      <c r="E344" s="350" t="s">
        <v>175</v>
      </c>
      <c r="F344" s="347"/>
      <c r="G344" s="203"/>
      <c r="H344" s="203"/>
      <c r="I344" s="348" t="s">
        <v>835</v>
      </c>
      <c r="J344" s="350" t="s">
        <v>595</v>
      </c>
      <c r="K344" s="203"/>
      <c r="L344" s="203"/>
      <c r="M344" s="203"/>
      <c r="N344" s="203"/>
      <c r="O344" s="203"/>
      <c r="P344" s="203"/>
      <c r="Q344" s="203"/>
      <c r="R344" s="203"/>
      <c r="S344" s="203"/>
      <c r="T344" s="160" t="s">
        <v>635</v>
      </c>
      <c r="U344" s="170" t="s">
        <v>644</v>
      </c>
      <c r="V344" s="244" t="s">
        <v>1293</v>
      </c>
      <c r="W344" s="312" t="s">
        <v>103</v>
      </c>
      <c r="X344" s="171" t="s">
        <v>175</v>
      </c>
      <c r="Y344" s="7"/>
      <c r="Z344" s="305" t="s">
        <v>1733</v>
      </c>
    </row>
    <row r="345" spans="1:26" ht="15" customHeight="1" x14ac:dyDescent="0.2">
      <c r="A345" s="203" t="str">
        <f t="shared" si="5"/>
        <v>貨4LLD</v>
      </c>
      <c r="B345" s="349" t="s">
        <v>504</v>
      </c>
      <c r="C345" s="349" t="s">
        <v>437</v>
      </c>
      <c r="D345" s="351" t="s">
        <v>103</v>
      </c>
      <c r="E345" s="351" t="s">
        <v>153</v>
      </c>
      <c r="F345" s="349"/>
      <c r="G345" s="203"/>
      <c r="H345" s="203"/>
      <c r="I345" s="162" t="s">
        <v>831</v>
      </c>
      <c r="J345" s="349" t="s">
        <v>840</v>
      </c>
      <c r="K345" s="203"/>
      <c r="L345" s="203"/>
      <c r="M345" s="203"/>
      <c r="N345" s="203"/>
      <c r="O345" s="203"/>
      <c r="P345" s="203"/>
      <c r="Q345" s="203"/>
      <c r="R345" s="203"/>
      <c r="S345" s="203"/>
      <c r="T345" s="160" t="s">
        <v>635</v>
      </c>
      <c r="U345" s="170" t="s">
        <v>644</v>
      </c>
      <c r="V345" s="244" t="s">
        <v>1293</v>
      </c>
      <c r="W345" s="312" t="s">
        <v>103</v>
      </c>
      <c r="X345" s="171" t="s">
        <v>153</v>
      </c>
      <c r="Y345" s="7"/>
      <c r="Z345" s="305" t="s">
        <v>1697</v>
      </c>
    </row>
    <row r="346" spans="1:26" ht="15" customHeight="1" x14ac:dyDescent="0.2">
      <c r="A346" s="203" t="str">
        <f t="shared" si="5"/>
        <v>貨4LYD</v>
      </c>
      <c r="B346" s="349" t="s">
        <v>504</v>
      </c>
      <c r="C346" s="349" t="s">
        <v>437</v>
      </c>
      <c r="D346" s="351" t="s">
        <v>103</v>
      </c>
      <c r="E346" s="351" t="s">
        <v>179</v>
      </c>
      <c r="F346" s="349"/>
      <c r="G346" s="203"/>
      <c r="H346" s="203"/>
      <c r="I346" s="162" t="s">
        <v>835</v>
      </c>
      <c r="J346" s="351" t="s">
        <v>596</v>
      </c>
      <c r="K346" s="347"/>
      <c r="L346" s="347"/>
      <c r="M346" s="347"/>
      <c r="N346" s="203"/>
      <c r="O346" s="203"/>
      <c r="P346" s="203"/>
      <c r="Q346" s="203"/>
      <c r="R346" s="203"/>
      <c r="S346" s="203"/>
      <c r="T346" s="160" t="s">
        <v>635</v>
      </c>
      <c r="U346" s="170" t="s">
        <v>644</v>
      </c>
      <c r="V346" s="244" t="s">
        <v>1293</v>
      </c>
      <c r="W346" s="312" t="s">
        <v>103</v>
      </c>
      <c r="X346" s="171" t="s">
        <v>179</v>
      </c>
      <c r="Y346" s="7"/>
      <c r="Z346" s="305" t="s">
        <v>1733</v>
      </c>
    </row>
    <row r="347" spans="1:26" ht="15" customHeight="1" x14ac:dyDescent="0.2">
      <c r="A347" s="203" t="str">
        <f t="shared" si="5"/>
        <v>貨4LUD</v>
      </c>
      <c r="B347" s="349" t="s">
        <v>504</v>
      </c>
      <c r="C347" s="349" t="s">
        <v>437</v>
      </c>
      <c r="D347" s="351" t="s">
        <v>103</v>
      </c>
      <c r="E347" s="351" t="s">
        <v>168</v>
      </c>
      <c r="F347" s="349"/>
      <c r="G347" s="203"/>
      <c r="H347" s="203"/>
      <c r="I347" s="162" t="s">
        <v>831</v>
      </c>
      <c r="J347" s="351" t="s">
        <v>841</v>
      </c>
      <c r="K347" s="203"/>
      <c r="L347" s="203"/>
      <c r="M347" s="203"/>
      <c r="N347" s="203"/>
      <c r="O347" s="203"/>
      <c r="P347" s="203"/>
      <c r="Q347" s="203"/>
      <c r="R347" s="203"/>
      <c r="S347" s="203"/>
      <c r="T347" s="160" t="s">
        <v>635</v>
      </c>
      <c r="U347" s="170" t="s">
        <v>644</v>
      </c>
      <c r="V347" s="244" t="s">
        <v>1293</v>
      </c>
      <c r="W347" s="312" t="s">
        <v>103</v>
      </c>
      <c r="X347" s="171" t="s">
        <v>168</v>
      </c>
      <c r="Y347" s="7"/>
      <c r="Z347" s="305" t="s">
        <v>1697</v>
      </c>
    </row>
    <row r="348" spans="1:26" ht="15" customHeight="1" x14ac:dyDescent="0.2">
      <c r="A348" s="203" t="str">
        <f t="shared" si="5"/>
        <v>貨4LZD</v>
      </c>
      <c r="B348" s="349" t="s">
        <v>504</v>
      </c>
      <c r="C348" s="349" t="s">
        <v>437</v>
      </c>
      <c r="D348" s="351" t="s">
        <v>103</v>
      </c>
      <c r="E348" s="351" t="s">
        <v>183</v>
      </c>
      <c r="F348" s="349"/>
      <c r="G348" s="203"/>
      <c r="H348" s="203"/>
      <c r="I348" s="162" t="s">
        <v>835</v>
      </c>
      <c r="J348" s="351" t="s">
        <v>597</v>
      </c>
      <c r="K348" s="347"/>
      <c r="L348" s="347"/>
      <c r="M348" s="347"/>
      <c r="N348" s="203"/>
      <c r="O348" s="203"/>
      <c r="P348" s="203"/>
      <c r="Q348" s="203"/>
      <c r="R348" s="203"/>
      <c r="S348" s="203"/>
      <c r="T348" s="160" t="s">
        <v>635</v>
      </c>
      <c r="U348" s="170" t="s">
        <v>644</v>
      </c>
      <c r="V348" s="244" t="s">
        <v>1293</v>
      </c>
      <c r="W348" s="312" t="s">
        <v>103</v>
      </c>
      <c r="X348" s="171" t="s">
        <v>183</v>
      </c>
      <c r="Y348" s="7"/>
      <c r="Z348" s="305" t="s">
        <v>1733</v>
      </c>
    </row>
    <row r="349" spans="1:26" ht="15" customHeight="1" x14ac:dyDescent="0.2">
      <c r="A349" s="203" t="str">
        <f t="shared" si="5"/>
        <v>貨4LABG</v>
      </c>
      <c r="B349" s="349" t="s">
        <v>504</v>
      </c>
      <c r="C349" s="349" t="s">
        <v>437</v>
      </c>
      <c r="D349" s="351" t="s">
        <v>471</v>
      </c>
      <c r="E349" s="351" t="s">
        <v>896</v>
      </c>
      <c r="F349" s="349"/>
      <c r="G349" s="203"/>
      <c r="H349" s="203"/>
      <c r="I349" s="162" t="s">
        <v>831</v>
      </c>
      <c r="J349" s="351"/>
      <c r="K349" s="203"/>
      <c r="L349" s="203"/>
      <c r="M349" s="203"/>
      <c r="N349" s="203"/>
      <c r="O349" s="203"/>
      <c r="P349" s="203"/>
      <c r="Q349" s="203"/>
      <c r="R349" s="203"/>
      <c r="S349" s="203"/>
      <c r="T349" s="160" t="s">
        <v>635</v>
      </c>
      <c r="U349" s="170" t="s">
        <v>644</v>
      </c>
      <c r="V349" s="244" t="s">
        <v>1293</v>
      </c>
      <c r="W349" s="312" t="s">
        <v>471</v>
      </c>
      <c r="X349" s="171" t="s">
        <v>896</v>
      </c>
      <c r="Y349" s="7"/>
      <c r="Z349" s="304" t="s">
        <v>1732</v>
      </c>
    </row>
    <row r="350" spans="1:26" ht="15" customHeight="1" x14ac:dyDescent="0.2">
      <c r="A350" s="203" t="str">
        <f t="shared" si="5"/>
        <v>貨4LAAG</v>
      </c>
      <c r="B350" s="349" t="s">
        <v>504</v>
      </c>
      <c r="C350" s="349" t="s">
        <v>437</v>
      </c>
      <c r="D350" s="351" t="s">
        <v>471</v>
      </c>
      <c r="E350" s="351" t="s">
        <v>897</v>
      </c>
      <c r="F350" s="349"/>
      <c r="G350" s="203"/>
      <c r="H350" s="203"/>
      <c r="I350" s="162" t="s">
        <v>835</v>
      </c>
      <c r="J350" s="351" t="s">
        <v>838</v>
      </c>
      <c r="K350" s="347"/>
      <c r="L350" s="347"/>
      <c r="M350" s="347"/>
      <c r="N350" s="203"/>
      <c r="O350" s="203"/>
      <c r="P350" s="203"/>
      <c r="Q350" s="203"/>
      <c r="R350" s="203"/>
      <c r="S350" s="203"/>
      <c r="T350" s="160" t="s">
        <v>635</v>
      </c>
      <c r="U350" s="170" t="s">
        <v>644</v>
      </c>
      <c r="V350" s="244" t="s">
        <v>1293</v>
      </c>
      <c r="W350" s="312" t="s">
        <v>471</v>
      </c>
      <c r="X350" s="171" t="s">
        <v>897</v>
      </c>
      <c r="Y350" s="7"/>
      <c r="Z350" s="305" t="s">
        <v>1733</v>
      </c>
    </row>
    <row r="351" spans="1:26" ht="15" customHeight="1" x14ac:dyDescent="0.2">
      <c r="A351" s="203" t="str">
        <f t="shared" si="5"/>
        <v>貨4LALG</v>
      </c>
      <c r="B351" s="349" t="s">
        <v>504</v>
      </c>
      <c r="C351" s="349" t="s">
        <v>437</v>
      </c>
      <c r="D351" s="351" t="s">
        <v>471</v>
      </c>
      <c r="E351" s="351" t="s">
        <v>1445</v>
      </c>
      <c r="F351" s="349"/>
      <c r="G351" s="203"/>
      <c r="H351" s="203"/>
      <c r="I351" s="162" t="s">
        <v>1393</v>
      </c>
      <c r="J351" s="351"/>
      <c r="K351" s="203"/>
      <c r="L351" s="203"/>
      <c r="M351" s="203"/>
      <c r="N351" s="203"/>
      <c r="O351" s="203"/>
      <c r="P351" s="203"/>
      <c r="Q351" s="203"/>
      <c r="R351" s="203"/>
      <c r="S351" s="203"/>
      <c r="T351" s="160" t="s">
        <v>635</v>
      </c>
      <c r="U351" s="170" t="s">
        <v>644</v>
      </c>
      <c r="V351" s="244" t="s">
        <v>1293</v>
      </c>
      <c r="W351" s="312" t="s">
        <v>471</v>
      </c>
      <c r="X351" s="171" t="s">
        <v>1301</v>
      </c>
      <c r="Y351" s="7"/>
      <c r="Z351" s="305" t="s">
        <v>1734</v>
      </c>
    </row>
    <row r="352" spans="1:26" ht="15" customHeight="1" x14ac:dyDescent="0.2">
      <c r="A352" s="203" t="str">
        <f t="shared" si="5"/>
        <v>貨4LBAG</v>
      </c>
      <c r="B352" s="349" t="s">
        <v>504</v>
      </c>
      <c r="C352" s="349" t="s">
        <v>437</v>
      </c>
      <c r="D352" s="351" t="s">
        <v>471</v>
      </c>
      <c r="E352" s="203" t="s">
        <v>489</v>
      </c>
      <c r="F352" s="203"/>
      <c r="G352" s="203"/>
      <c r="H352" s="203"/>
      <c r="I352" s="1" t="s">
        <v>835</v>
      </c>
      <c r="J352" s="203" t="s">
        <v>595</v>
      </c>
      <c r="K352" s="347"/>
      <c r="L352" s="347"/>
      <c r="M352" s="347"/>
      <c r="N352" s="203"/>
      <c r="O352" s="203"/>
      <c r="P352" s="203"/>
      <c r="Q352" s="203"/>
      <c r="R352" s="203"/>
      <c r="S352" s="203"/>
      <c r="T352" s="160" t="s">
        <v>635</v>
      </c>
      <c r="U352" s="170" t="s">
        <v>644</v>
      </c>
      <c r="V352" s="244" t="s">
        <v>1293</v>
      </c>
      <c r="W352" s="312" t="s">
        <v>471</v>
      </c>
      <c r="X352" s="171" t="s">
        <v>489</v>
      </c>
      <c r="Y352" s="7"/>
      <c r="Z352" s="305" t="s">
        <v>1733</v>
      </c>
    </row>
    <row r="353" spans="1:26" ht="15" customHeight="1" x14ac:dyDescent="0.2">
      <c r="A353" s="203" t="str">
        <f t="shared" si="5"/>
        <v>貨4LBBG</v>
      </c>
      <c r="B353" s="349" t="s">
        <v>504</v>
      </c>
      <c r="C353" s="349" t="s">
        <v>437</v>
      </c>
      <c r="D353" s="351" t="s">
        <v>471</v>
      </c>
      <c r="E353" s="203" t="s">
        <v>490</v>
      </c>
      <c r="F353" s="203"/>
      <c r="G353" s="203"/>
      <c r="H353" s="203"/>
      <c r="I353" s="1" t="s">
        <v>831</v>
      </c>
      <c r="J353" s="203" t="s">
        <v>839</v>
      </c>
      <c r="K353" s="203"/>
      <c r="L353" s="203"/>
      <c r="M353" s="203"/>
      <c r="N353" s="203"/>
      <c r="O353" s="203"/>
      <c r="P353" s="203"/>
      <c r="Q353" s="203"/>
      <c r="R353" s="203"/>
      <c r="S353" s="203"/>
      <c r="T353" s="160" t="s">
        <v>635</v>
      </c>
      <c r="U353" s="170" t="s">
        <v>644</v>
      </c>
      <c r="V353" s="244" t="s">
        <v>1293</v>
      </c>
      <c r="W353" s="312" t="s">
        <v>471</v>
      </c>
      <c r="X353" s="171" t="s">
        <v>490</v>
      </c>
      <c r="Y353" s="7"/>
      <c r="Z353" s="305" t="s">
        <v>1697</v>
      </c>
    </row>
    <row r="354" spans="1:26" ht="15" customHeight="1" x14ac:dyDescent="0.2">
      <c r="A354" s="203" t="str">
        <f t="shared" si="5"/>
        <v>貨4LBLG</v>
      </c>
      <c r="B354" s="349" t="s">
        <v>504</v>
      </c>
      <c r="C354" s="349" t="s">
        <v>437</v>
      </c>
      <c r="D354" s="351" t="s">
        <v>471</v>
      </c>
      <c r="E354" s="351" t="s">
        <v>1435</v>
      </c>
      <c r="F354" s="351"/>
      <c r="G354" s="203"/>
      <c r="H354" s="203"/>
      <c r="I354" s="1" t="s">
        <v>844</v>
      </c>
      <c r="K354" s="347"/>
      <c r="L354" s="347"/>
      <c r="M354" s="347"/>
      <c r="N354" s="203"/>
      <c r="O354" s="203"/>
      <c r="P354" s="203"/>
      <c r="Q354" s="203"/>
      <c r="R354" s="203"/>
      <c r="S354" s="203"/>
      <c r="T354" s="160" t="s">
        <v>635</v>
      </c>
      <c r="U354" s="170" t="s">
        <v>644</v>
      </c>
      <c r="V354" s="244" t="s">
        <v>1293</v>
      </c>
      <c r="W354" s="312" t="s">
        <v>471</v>
      </c>
      <c r="X354" s="171" t="s">
        <v>1302</v>
      </c>
      <c r="Y354" s="7"/>
      <c r="Z354" s="305" t="s">
        <v>1734</v>
      </c>
    </row>
    <row r="355" spans="1:26" ht="15" customHeight="1" x14ac:dyDescent="0.2">
      <c r="A355" s="203" t="str">
        <f t="shared" si="5"/>
        <v>貨4LNAG</v>
      </c>
      <c r="B355" s="349" t="s">
        <v>504</v>
      </c>
      <c r="C355" s="349" t="s">
        <v>437</v>
      </c>
      <c r="D355" s="351" t="s">
        <v>471</v>
      </c>
      <c r="E355" s="203" t="s">
        <v>898</v>
      </c>
      <c r="F355" s="203"/>
      <c r="G355" s="203"/>
      <c r="H355" s="203"/>
      <c r="I355" s="1" t="s">
        <v>835</v>
      </c>
      <c r="J355" s="203" t="s">
        <v>645</v>
      </c>
      <c r="K355" s="203"/>
      <c r="L355" s="203"/>
      <c r="M355" s="203"/>
      <c r="N355" s="203"/>
      <c r="O355" s="203"/>
      <c r="P355" s="203"/>
      <c r="Q355" s="203"/>
      <c r="R355" s="203"/>
      <c r="S355" s="203"/>
      <c r="T355" s="160" t="s">
        <v>635</v>
      </c>
      <c r="U355" s="170" t="s">
        <v>644</v>
      </c>
      <c r="V355" s="244" t="s">
        <v>1293</v>
      </c>
      <c r="W355" s="312" t="s">
        <v>471</v>
      </c>
      <c r="X355" s="171" t="s">
        <v>898</v>
      </c>
      <c r="Y355" s="7"/>
      <c r="Z355" s="305" t="s">
        <v>1733</v>
      </c>
    </row>
    <row r="356" spans="1:26" ht="15" customHeight="1" x14ac:dyDescent="0.2">
      <c r="A356" s="203" t="str">
        <f t="shared" si="5"/>
        <v>貨4LNBG</v>
      </c>
      <c r="B356" s="349" t="s">
        <v>504</v>
      </c>
      <c r="C356" s="349" t="s">
        <v>437</v>
      </c>
      <c r="D356" s="351" t="s">
        <v>471</v>
      </c>
      <c r="E356" s="203" t="s">
        <v>899</v>
      </c>
      <c r="F356" s="203"/>
      <c r="G356" s="203"/>
      <c r="H356" s="203"/>
      <c r="I356" s="1" t="s">
        <v>831</v>
      </c>
      <c r="J356" s="203" t="s">
        <v>839</v>
      </c>
      <c r="K356" s="347"/>
      <c r="L356" s="347"/>
      <c r="M356" s="347"/>
      <c r="N356" s="203"/>
      <c r="O356" s="203"/>
      <c r="P356" s="203"/>
      <c r="Q356" s="203"/>
      <c r="R356" s="203"/>
      <c r="S356" s="203"/>
      <c r="T356" s="160" t="s">
        <v>635</v>
      </c>
      <c r="U356" s="170" t="s">
        <v>644</v>
      </c>
      <c r="V356" s="244" t="s">
        <v>1293</v>
      </c>
      <c r="W356" s="312" t="s">
        <v>471</v>
      </c>
      <c r="X356" s="171" t="s">
        <v>899</v>
      </c>
      <c r="Y356" s="7"/>
      <c r="Z356" s="305" t="s">
        <v>1697</v>
      </c>
    </row>
    <row r="357" spans="1:26" ht="15" customHeight="1" x14ac:dyDescent="0.2">
      <c r="A357" s="203" t="str">
        <f t="shared" si="5"/>
        <v>貨4LNLG</v>
      </c>
      <c r="B357" s="349" t="s">
        <v>504</v>
      </c>
      <c r="C357" s="349" t="s">
        <v>437</v>
      </c>
      <c r="D357" s="351" t="s">
        <v>471</v>
      </c>
      <c r="E357" s="351" t="s">
        <v>1446</v>
      </c>
      <c r="F357"/>
      <c r="G357" s="203"/>
      <c r="H357" s="203"/>
      <c r="I357" s="1" t="s">
        <v>844</v>
      </c>
      <c r="K357" s="203"/>
      <c r="L357" s="203"/>
      <c r="M357" s="203"/>
      <c r="N357" s="203"/>
      <c r="O357" s="203"/>
      <c r="P357" s="203"/>
      <c r="Q357" s="203"/>
      <c r="R357" s="203"/>
      <c r="S357" s="203"/>
      <c r="T357" s="160" t="s">
        <v>635</v>
      </c>
      <c r="U357" s="170" t="s">
        <v>644</v>
      </c>
      <c r="V357" s="244" t="s">
        <v>1293</v>
      </c>
      <c r="W357" s="312" t="s">
        <v>471</v>
      </c>
      <c r="X357" s="171" t="s">
        <v>1303</v>
      </c>
      <c r="Y357" s="7"/>
      <c r="Z357" s="305" t="s">
        <v>1734</v>
      </c>
    </row>
    <row r="358" spans="1:26" ht="15" customHeight="1" x14ac:dyDescent="0.2">
      <c r="A358" s="203" t="str">
        <f t="shared" si="5"/>
        <v>貨4LPLG</v>
      </c>
      <c r="B358" s="349" t="s">
        <v>504</v>
      </c>
      <c r="C358" s="349" t="s">
        <v>437</v>
      </c>
      <c r="D358" s="351" t="s">
        <v>471</v>
      </c>
      <c r="E358" s="351" t="s">
        <v>1437</v>
      </c>
      <c r="F358"/>
      <c r="G358" s="203"/>
      <c r="H358" s="203"/>
      <c r="I358" s="1" t="s">
        <v>844</v>
      </c>
      <c r="K358" s="347"/>
      <c r="L358" s="347"/>
      <c r="M358" s="347"/>
      <c r="N358" s="203"/>
      <c r="O358" s="203"/>
      <c r="P358" s="203"/>
      <c r="Q358" s="203"/>
      <c r="R358" s="203"/>
      <c r="S358" s="203"/>
      <c r="T358" s="160" t="s">
        <v>635</v>
      </c>
      <c r="U358" s="170" t="s">
        <v>644</v>
      </c>
      <c r="V358" s="244" t="s">
        <v>1293</v>
      </c>
      <c r="W358" s="312" t="s">
        <v>471</v>
      </c>
      <c r="X358" s="171" t="s">
        <v>1304</v>
      </c>
      <c r="Y358" s="7"/>
      <c r="Z358" s="305" t="s">
        <v>1734</v>
      </c>
    </row>
    <row r="359" spans="1:26" ht="15" customHeight="1" x14ac:dyDescent="0.2">
      <c r="A359" s="203" t="str">
        <f t="shared" si="5"/>
        <v>貨4LLBG</v>
      </c>
      <c r="B359" s="203" t="s">
        <v>504</v>
      </c>
      <c r="C359" s="203" t="s">
        <v>437</v>
      </c>
      <c r="D359" s="203" t="s">
        <v>403</v>
      </c>
      <c r="E359" s="203" t="s">
        <v>900</v>
      </c>
      <c r="F359" s="203"/>
      <c r="G359" s="203"/>
      <c r="H359" s="203"/>
      <c r="I359" s="1" t="s">
        <v>831</v>
      </c>
      <c r="K359" s="203"/>
      <c r="L359" s="203"/>
      <c r="M359" s="203"/>
      <c r="N359" s="203"/>
      <c r="O359" s="203"/>
      <c r="P359" s="203"/>
      <c r="Q359" s="203"/>
      <c r="R359" s="203"/>
      <c r="S359" s="203"/>
      <c r="T359" s="160" t="s">
        <v>635</v>
      </c>
      <c r="U359" s="170" t="s">
        <v>644</v>
      </c>
      <c r="V359" s="244" t="s">
        <v>1293</v>
      </c>
      <c r="W359" s="312" t="s">
        <v>403</v>
      </c>
      <c r="X359" s="171" t="s">
        <v>900</v>
      </c>
      <c r="Y359" s="7"/>
      <c r="Z359" s="304" t="s">
        <v>1732</v>
      </c>
    </row>
    <row r="360" spans="1:26" ht="15" customHeight="1" x14ac:dyDescent="0.2">
      <c r="A360" s="203" t="str">
        <f t="shared" si="5"/>
        <v>貨4LLAG</v>
      </c>
      <c r="B360" s="203" t="s">
        <v>504</v>
      </c>
      <c r="C360" s="203" t="s">
        <v>437</v>
      </c>
      <c r="D360" s="203" t="s">
        <v>403</v>
      </c>
      <c r="E360" s="203" t="s">
        <v>901</v>
      </c>
      <c r="F360" s="203"/>
      <c r="G360" s="203"/>
      <c r="H360" s="203"/>
      <c r="I360" s="1" t="s">
        <v>835</v>
      </c>
      <c r="J360" s="203" t="s">
        <v>838</v>
      </c>
      <c r="K360" s="347"/>
      <c r="L360" s="347"/>
      <c r="M360" s="347"/>
      <c r="N360" s="203"/>
      <c r="O360" s="203"/>
      <c r="P360" s="203"/>
      <c r="Q360" s="203"/>
      <c r="R360" s="203"/>
      <c r="S360" s="203"/>
      <c r="T360" s="160" t="s">
        <v>635</v>
      </c>
      <c r="U360" s="170" t="s">
        <v>644</v>
      </c>
      <c r="V360" s="244" t="s">
        <v>1293</v>
      </c>
      <c r="W360" s="312" t="s">
        <v>403</v>
      </c>
      <c r="X360" s="171" t="s">
        <v>901</v>
      </c>
      <c r="Y360" s="7"/>
      <c r="Z360" s="305" t="s">
        <v>1733</v>
      </c>
    </row>
    <row r="361" spans="1:26" ht="15" customHeight="1" x14ac:dyDescent="0.2">
      <c r="A361" s="203" t="str">
        <f t="shared" si="5"/>
        <v>貨4LLLG</v>
      </c>
      <c r="B361" s="203" t="s">
        <v>504</v>
      </c>
      <c r="C361" s="203" t="s">
        <v>437</v>
      </c>
      <c r="D361" s="203" t="s">
        <v>403</v>
      </c>
      <c r="E361" s="203" t="s">
        <v>902</v>
      </c>
      <c r="F361" s="203"/>
      <c r="G361" s="203"/>
      <c r="H361" s="203"/>
      <c r="I361" s="1" t="s">
        <v>844</v>
      </c>
      <c r="K361" s="347"/>
      <c r="L361" s="347"/>
      <c r="M361" s="347"/>
      <c r="N361" s="203"/>
      <c r="O361" s="203"/>
      <c r="P361" s="203"/>
      <c r="Q361" s="203"/>
      <c r="R361" s="203"/>
      <c r="S361" s="203"/>
      <c r="T361" s="160" t="s">
        <v>635</v>
      </c>
      <c r="U361" s="170" t="s">
        <v>644</v>
      </c>
      <c r="V361" s="244" t="s">
        <v>1293</v>
      </c>
      <c r="W361" s="312" t="s">
        <v>403</v>
      </c>
      <c r="X361" s="171" t="s">
        <v>902</v>
      </c>
      <c r="Y361" s="7"/>
      <c r="Z361" s="305" t="s">
        <v>1734</v>
      </c>
    </row>
    <row r="362" spans="1:26" ht="15" customHeight="1" x14ac:dyDescent="0.2">
      <c r="A362" s="203" t="str">
        <f t="shared" si="5"/>
        <v>貨4LMBG</v>
      </c>
      <c r="B362" s="203" t="s">
        <v>504</v>
      </c>
      <c r="C362" s="203" t="s">
        <v>437</v>
      </c>
      <c r="D362" s="203" t="s">
        <v>403</v>
      </c>
      <c r="E362" s="203" t="s">
        <v>903</v>
      </c>
      <c r="F362" s="203"/>
      <c r="G362" s="203"/>
      <c r="H362" s="203"/>
      <c r="I362" s="1" t="s">
        <v>832</v>
      </c>
      <c r="J362" s="203" t="s">
        <v>741</v>
      </c>
      <c r="K362" s="347"/>
      <c r="L362" s="347"/>
      <c r="M362" s="347"/>
      <c r="N362" s="203"/>
      <c r="O362" s="203"/>
      <c r="P362" s="203"/>
      <c r="Q362" s="203"/>
      <c r="R362" s="203"/>
      <c r="S362" s="203"/>
      <c r="T362" s="160" t="s">
        <v>635</v>
      </c>
      <c r="U362" s="170" t="s">
        <v>644</v>
      </c>
      <c r="V362" s="244" t="s">
        <v>1293</v>
      </c>
      <c r="W362" s="312" t="s">
        <v>403</v>
      </c>
      <c r="X362" s="171" t="s">
        <v>903</v>
      </c>
      <c r="Y362" s="7" t="s">
        <v>1610</v>
      </c>
      <c r="Z362" s="304" t="s">
        <v>1735</v>
      </c>
    </row>
    <row r="363" spans="1:26" ht="15" customHeight="1" x14ac:dyDescent="0.2">
      <c r="A363" s="203" t="str">
        <f t="shared" si="5"/>
        <v>貨4LMAG</v>
      </c>
      <c r="B363" s="203" t="s">
        <v>504</v>
      </c>
      <c r="C363" s="203" t="s">
        <v>437</v>
      </c>
      <c r="D363" s="203" t="s">
        <v>403</v>
      </c>
      <c r="E363" s="203" t="s">
        <v>904</v>
      </c>
      <c r="F363" s="203"/>
      <c r="G363" s="203"/>
      <c r="H363" s="203"/>
      <c r="I363" s="1" t="s">
        <v>835</v>
      </c>
      <c r="J363" s="203" t="s">
        <v>406</v>
      </c>
      <c r="K363" s="347"/>
      <c r="L363" s="347"/>
      <c r="M363" s="347"/>
      <c r="N363" s="203"/>
      <c r="O363" s="203"/>
      <c r="P363" s="203"/>
      <c r="Q363" s="203"/>
      <c r="R363" s="203"/>
      <c r="S363" s="203"/>
      <c r="T363" s="160" t="s">
        <v>635</v>
      </c>
      <c r="U363" s="170" t="s">
        <v>644</v>
      </c>
      <c r="V363" s="244" t="s">
        <v>1293</v>
      </c>
      <c r="W363" s="312" t="s">
        <v>403</v>
      </c>
      <c r="X363" s="171" t="s">
        <v>904</v>
      </c>
      <c r="Y363" s="7"/>
      <c r="Z363" s="305" t="s">
        <v>1733</v>
      </c>
    </row>
    <row r="364" spans="1:26" ht="15" customHeight="1" x14ac:dyDescent="0.2">
      <c r="A364" s="203" t="str">
        <f t="shared" si="5"/>
        <v>貨4LMLG</v>
      </c>
      <c r="B364" s="203" t="s">
        <v>504</v>
      </c>
      <c r="C364" s="203" t="s">
        <v>437</v>
      </c>
      <c r="D364" s="203" t="s">
        <v>403</v>
      </c>
      <c r="E364" s="203" t="s">
        <v>905</v>
      </c>
      <c r="F364" s="203"/>
      <c r="G364" s="203"/>
      <c r="H364" s="203"/>
      <c r="I364" s="1" t="s">
        <v>844</v>
      </c>
      <c r="K364" s="347"/>
      <c r="L364" s="347"/>
      <c r="M364" s="347"/>
      <c r="N364" s="203"/>
      <c r="O364" s="203"/>
      <c r="P364" s="203"/>
      <c r="Q364" s="203"/>
      <c r="R364" s="203"/>
      <c r="S364" s="203"/>
      <c r="T364" s="160" t="s">
        <v>635</v>
      </c>
      <c r="U364" s="170" t="s">
        <v>644</v>
      </c>
      <c r="V364" s="244" t="s">
        <v>1293</v>
      </c>
      <c r="W364" s="312" t="s">
        <v>403</v>
      </c>
      <c r="X364" s="171" t="s">
        <v>905</v>
      </c>
      <c r="Y364" s="7"/>
      <c r="Z364" s="305" t="s">
        <v>1734</v>
      </c>
    </row>
    <row r="365" spans="1:26" ht="15" customHeight="1" x14ac:dyDescent="0.2">
      <c r="A365" s="203" t="str">
        <f t="shared" si="5"/>
        <v>貨4LRBG</v>
      </c>
      <c r="B365" s="203" t="s">
        <v>504</v>
      </c>
      <c r="C365" s="203" t="s">
        <v>437</v>
      </c>
      <c r="D365" s="203" t="s">
        <v>403</v>
      </c>
      <c r="E365" s="203" t="s">
        <v>906</v>
      </c>
      <c r="F365" s="203"/>
      <c r="G365" s="203"/>
      <c r="H365" s="203"/>
      <c r="I365" s="1" t="s">
        <v>833</v>
      </c>
      <c r="J365" s="203" t="s">
        <v>742</v>
      </c>
      <c r="K365" s="347"/>
      <c r="L365" s="347"/>
      <c r="M365" s="347"/>
      <c r="N365" s="203"/>
      <c r="O365" s="203"/>
      <c r="P365" s="203"/>
      <c r="Q365" s="203"/>
      <c r="R365" s="203"/>
      <c r="S365" s="203"/>
      <c r="T365" s="160" t="s">
        <v>635</v>
      </c>
      <c r="U365" s="170" t="s">
        <v>644</v>
      </c>
      <c r="V365" s="244" t="s">
        <v>1293</v>
      </c>
      <c r="W365" s="312" t="s">
        <v>403</v>
      </c>
      <c r="X365" s="171" t="s">
        <v>906</v>
      </c>
      <c r="Y365" s="7" t="s">
        <v>1609</v>
      </c>
      <c r="Z365" s="305" t="s">
        <v>1737</v>
      </c>
    </row>
    <row r="366" spans="1:26" ht="15" customHeight="1" x14ac:dyDescent="0.2">
      <c r="A366" s="203" t="str">
        <f t="shared" si="5"/>
        <v>貨4LRAG</v>
      </c>
      <c r="B366" s="203" t="s">
        <v>504</v>
      </c>
      <c r="C366" s="203" t="s">
        <v>437</v>
      </c>
      <c r="D366" s="203" t="s">
        <v>403</v>
      </c>
      <c r="E366" s="203" t="s">
        <v>907</v>
      </c>
      <c r="F366" s="203"/>
      <c r="G366" s="203"/>
      <c r="H366" s="203"/>
      <c r="I366" s="1" t="s">
        <v>835</v>
      </c>
      <c r="J366" s="203" t="s">
        <v>407</v>
      </c>
      <c r="K366" s="347"/>
      <c r="L366" s="347"/>
      <c r="M366" s="347"/>
      <c r="N366" s="203"/>
      <c r="O366" s="203"/>
      <c r="P366" s="203"/>
      <c r="Q366" s="203"/>
      <c r="R366" s="203"/>
      <c r="S366" s="203"/>
      <c r="T366" s="160" t="s">
        <v>635</v>
      </c>
      <c r="U366" s="170" t="s">
        <v>644</v>
      </c>
      <c r="V366" s="244" t="s">
        <v>1293</v>
      </c>
      <c r="W366" s="312" t="s">
        <v>403</v>
      </c>
      <c r="X366" s="171" t="s">
        <v>907</v>
      </c>
      <c r="Y366" s="7"/>
      <c r="Z366" s="305" t="s">
        <v>1733</v>
      </c>
    </row>
    <row r="367" spans="1:26" ht="15" customHeight="1" x14ac:dyDescent="0.2">
      <c r="A367" s="203" t="str">
        <f t="shared" si="5"/>
        <v>貨4LRLG</v>
      </c>
      <c r="B367" s="203" t="s">
        <v>504</v>
      </c>
      <c r="C367" s="203" t="s">
        <v>437</v>
      </c>
      <c r="D367" s="203" t="s">
        <v>403</v>
      </c>
      <c r="E367" s="203" t="s">
        <v>908</v>
      </c>
      <c r="F367" s="203"/>
      <c r="G367" s="203"/>
      <c r="H367" s="203"/>
      <c r="I367" s="1" t="s">
        <v>844</v>
      </c>
      <c r="K367" s="347"/>
      <c r="L367" s="347"/>
      <c r="M367" s="347"/>
      <c r="N367" s="203"/>
      <c r="O367" s="203"/>
      <c r="P367" s="203"/>
      <c r="Q367" s="203"/>
      <c r="R367" s="203"/>
      <c r="S367" s="203"/>
      <c r="T367" s="160" t="s">
        <v>635</v>
      </c>
      <c r="U367" s="170" t="s">
        <v>644</v>
      </c>
      <c r="V367" s="244" t="s">
        <v>1293</v>
      </c>
      <c r="W367" s="312" t="s">
        <v>403</v>
      </c>
      <c r="X367" s="171" t="s">
        <v>908</v>
      </c>
      <c r="Y367" s="7"/>
      <c r="Z367" s="305" t="s">
        <v>1734</v>
      </c>
    </row>
    <row r="368" spans="1:26" ht="15" customHeight="1" x14ac:dyDescent="0.2">
      <c r="A368" s="203" t="str">
        <f t="shared" si="5"/>
        <v>貨4LQBG</v>
      </c>
      <c r="B368" s="203" t="s">
        <v>504</v>
      </c>
      <c r="C368" s="203" t="s">
        <v>437</v>
      </c>
      <c r="D368" s="203" t="s">
        <v>403</v>
      </c>
      <c r="E368" s="203" t="s">
        <v>642</v>
      </c>
      <c r="F368" s="203"/>
      <c r="G368" s="203"/>
      <c r="H368" s="203"/>
      <c r="I368" s="1" t="s">
        <v>831</v>
      </c>
      <c r="J368" s="203" t="s">
        <v>839</v>
      </c>
      <c r="K368" s="347"/>
      <c r="L368" s="347"/>
      <c r="M368" s="347"/>
      <c r="N368" s="203"/>
      <c r="O368" s="203"/>
      <c r="P368" s="203"/>
      <c r="Q368" s="203"/>
      <c r="R368" s="203"/>
      <c r="S368" s="203"/>
      <c r="T368" s="160" t="s">
        <v>635</v>
      </c>
      <c r="U368" s="170" t="s">
        <v>644</v>
      </c>
      <c r="V368" s="244" t="s">
        <v>1293</v>
      </c>
      <c r="W368" s="312" t="s">
        <v>403</v>
      </c>
      <c r="X368" s="171" t="s">
        <v>642</v>
      </c>
      <c r="Y368" s="7"/>
      <c r="Z368" s="305" t="s">
        <v>1697</v>
      </c>
    </row>
    <row r="369" spans="1:26" ht="15" customHeight="1" x14ac:dyDescent="0.2">
      <c r="A369" s="203" t="str">
        <f t="shared" si="5"/>
        <v>貨4LQAG</v>
      </c>
      <c r="B369" s="203" t="s">
        <v>504</v>
      </c>
      <c r="C369" s="203" t="s">
        <v>437</v>
      </c>
      <c r="D369" s="203" t="s">
        <v>403</v>
      </c>
      <c r="E369" s="203" t="s">
        <v>643</v>
      </c>
      <c r="F369" s="203"/>
      <c r="G369" s="203"/>
      <c r="H369" s="203"/>
      <c r="I369" s="1" t="s">
        <v>835</v>
      </c>
      <c r="J369" s="203" t="s">
        <v>595</v>
      </c>
      <c r="K369" s="352"/>
      <c r="L369" s="352"/>
      <c r="M369" s="352"/>
      <c r="N369" s="203"/>
      <c r="O369" s="203"/>
      <c r="P369" s="203"/>
      <c r="Q369" s="203"/>
      <c r="R369" s="203"/>
      <c r="S369" s="203"/>
      <c r="T369" s="160" t="s">
        <v>635</v>
      </c>
      <c r="U369" s="170" t="s">
        <v>644</v>
      </c>
      <c r="V369" s="244" t="s">
        <v>1293</v>
      </c>
      <c r="W369" s="312" t="s">
        <v>403</v>
      </c>
      <c r="X369" s="171" t="s">
        <v>643</v>
      </c>
      <c r="Y369" s="7"/>
      <c r="Z369" s="305" t="s">
        <v>1733</v>
      </c>
    </row>
    <row r="370" spans="1:26" ht="15" customHeight="1" x14ac:dyDescent="0.2">
      <c r="A370" s="203" t="str">
        <f t="shared" si="5"/>
        <v>貨4LQLG</v>
      </c>
      <c r="B370" s="203" t="s">
        <v>504</v>
      </c>
      <c r="C370" s="203" t="s">
        <v>437</v>
      </c>
      <c r="D370" s="203" t="s">
        <v>403</v>
      </c>
      <c r="E370" s="203" t="s">
        <v>909</v>
      </c>
      <c r="F370" s="203"/>
      <c r="G370" s="203"/>
      <c r="H370" s="203"/>
      <c r="I370" s="1" t="s">
        <v>844</v>
      </c>
      <c r="K370" s="352"/>
      <c r="L370" s="352"/>
      <c r="M370" s="352"/>
      <c r="N370" s="203"/>
      <c r="O370" s="203"/>
      <c r="P370" s="203"/>
      <c r="Q370" s="203"/>
      <c r="R370" s="203"/>
      <c r="S370" s="203"/>
      <c r="T370" s="160" t="s">
        <v>635</v>
      </c>
      <c r="U370" s="170" t="s">
        <v>644</v>
      </c>
      <c r="V370" s="244" t="s">
        <v>1293</v>
      </c>
      <c r="W370" s="312" t="s">
        <v>403</v>
      </c>
      <c r="X370" s="171" t="s">
        <v>909</v>
      </c>
      <c r="Y370" s="7"/>
      <c r="Z370" s="305" t="s">
        <v>1734</v>
      </c>
    </row>
    <row r="371" spans="1:26" ht="15" customHeight="1" x14ac:dyDescent="0.2">
      <c r="A371" s="203" t="str">
        <f t="shared" si="5"/>
        <v>貨1軽-</v>
      </c>
      <c r="B371" s="203" t="s">
        <v>513</v>
      </c>
      <c r="C371" s="203" t="s">
        <v>511</v>
      </c>
      <c r="D371" s="203" t="s">
        <v>73</v>
      </c>
      <c r="E371" s="203" t="s">
        <v>72</v>
      </c>
      <c r="F371" s="203"/>
      <c r="G371" s="203"/>
      <c r="H371" s="203"/>
      <c r="I371" s="1" t="s">
        <v>465</v>
      </c>
      <c r="K371" s="352"/>
      <c r="L371" s="352"/>
      <c r="M371" s="352"/>
      <c r="N371" s="203"/>
      <c r="O371" s="203"/>
      <c r="P371" s="203"/>
      <c r="Q371" s="203"/>
      <c r="R371" s="203"/>
      <c r="S371" s="203"/>
      <c r="T371" s="160" t="s">
        <v>635</v>
      </c>
      <c r="U371" s="170" t="s">
        <v>648</v>
      </c>
      <c r="V371" s="244" t="s">
        <v>1295</v>
      </c>
      <c r="W371" s="312" t="s">
        <v>73</v>
      </c>
      <c r="X371" s="171" t="s">
        <v>72</v>
      </c>
      <c r="Y371" s="7"/>
      <c r="Z371" s="304" t="s">
        <v>1741</v>
      </c>
    </row>
    <row r="372" spans="1:26" ht="15" customHeight="1" x14ac:dyDescent="0.2">
      <c r="A372" s="203" t="str">
        <f t="shared" si="5"/>
        <v>貨1軽K</v>
      </c>
      <c r="B372" s="347" t="s">
        <v>513</v>
      </c>
      <c r="C372" s="347" t="s">
        <v>511</v>
      </c>
      <c r="D372" s="350" t="s">
        <v>76</v>
      </c>
      <c r="E372" s="350" t="s">
        <v>88</v>
      </c>
      <c r="F372" s="347"/>
      <c r="G372" s="347"/>
      <c r="H372" s="347"/>
      <c r="I372" s="348" t="s">
        <v>465</v>
      </c>
      <c r="J372" s="347"/>
      <c r="K372" s="352"/>
      <c r="L372" s="352"/>
      <c r="M372" s="352"/>
      <c r="N372" s="203"/>
      <c r="O372" s="203"/>
      <c r="P372" s="203"/>
      <c r="Q372" s="203"/>
      <c r="R372" s="203"/>
      <c r="S372" s="203"/>
      <c r="T372" s="160" t="s">
        <v>635</v>
      </c>
      <c r="U372" s="170" t="s">
        <v>648</v>
      </c>
      <c r="V372" s="244" t="s">
        <v>1295</v>
      </c>
      <c r="W372" s="312" t="s">
        <v>76</v>
      </c>
      <c r="X372" s="171" t="s">
        <v>88</v>
      </c>
      <c r="Y372" s="7"/>
      <c r="Z372" s="304" t="s">
        <v>1741</v>
      </c>
    </row>
    <row r="373" spans="1:26" ht="15" customHeight="1" x14ac:dyDescent="0.2">
      <c r="A373" s="203" t="str">
        <f t="shared" si="5"/>
        <v>貨1軽N</v>
      </c>
      <c r="B373" s="203" t="s">
        <v>513</v>
      </c>
      <c r="C373" s="203" t="s">
        <v>511</v>
      </c>
      <c r="D373" s="203" t="s">
        <v>90</v>
      </c>
      <c r="E373" s="203" t="s">
        <v>215</v>
      </c>
      <c r="F373" s="203"/>
      <c r="G373" s="203"/>
      <c r="H373" s="203"/>
      <c r="I373" s="1" t="s">
        <v>465</v>
      </c>
      <c r="K373" s="203"/>
      <c r="L373" s="203"/>
      <c r="M373" s="203"/>
      <c r="N373" s="203"/>
      <c r="O373" s="203"/>
      <c r="P373" s="203"/>
      <c r="Q373" s="203"/>
      <c r="R373" s="203"/>
      <c r="S373" s="203"/>
      <c r="T373" s="160" t="s">
        <v>635</v>
      </c>
      <c r="U373" s="170" t="s">
        <v>648</v>
      </c>
      <c r="V373" s="244" t="s">
        <v>1295</v>
      </c>
      <c r="W373" s="312" t="s">
        <v>90</v>
      </c>
      <c r="X373" s="171" t="s">
        <v>215</v>
      </c>
      <c r="Y373" s="7"/>
      <c r="Z373" s="304" t="s">
        <v>1741</v>
      </c>
    </row>
    <row r="374" spans="1:26" ht="15" customHeight="1" x14ac:dyDescent="0.2">
      <c r="A374" s="203" t="str">
        <f t="shared" si="5"/>
        <v>貨1軽P</v>
      </c>
      <c r="B374" s="347" t="s">
        <v>513</v>
      </c>
      <c r="C374" s="347" t="s">
        <v>511</v>
      </c>
      <c r="D374" s="350" t="s">
        <v>90</v>
      </c>
      <c r="E374" s="350" t="s">
        <v>216</v>
      </c>
      <c r="F374" s="347"/>
      <c r="G374" s="347"/>
      <c r="H374" s="347"/>
      <c r="I374" s="348" t="s">
        <v>465</v>
      </c>
      <c r="J374" s="350"/>
      <c r="K374" s="203"/>
      <c r="L374" s="203"/>
      <c r="M374" s="203"/>
      <c r="N374" s="203"/>
      <c r="O374" s="203"/>
      <c r="P374" s="203"/>
      <c r="Q374" s="203"/>
      <c r="R374" s="203"/>
      <c r="S374" s="203"/>
      <c r="T374" s="160" t="s">
        <v>635</v>
      </c>
      <c r="U374" s="170" t="s">
        <v>648</v>
      </c>
      <c r="V374" s="244" t="s">
        <v>1295</v>
      </c>
      <c r="W374" s="312" t="s">
        <v>90</v>
      </c>
      <c r="X374" s="171" t="s">
        <v>216</v>
      </c>
      <c r="Y374" s="7"/>
      <c r="Z374" s="304" t="s">
        <v>1741</v>
      </c>
    </row>
    <row r="375" spans="1:26" ht="15" customHeight="1" x14ac:dyDescent="0.2">
      <c r="A375" s="203" t="str">
        <f t="shared" si="5"/>
        <v>貨1軽S</v>
      </c>
      <c r="B375" s="203" t="s">
        <v>513</v>
      </c>
      <c r="C375" s="203" t="s">
        <v>511</v>
      </c>
      <c r="D375" s="203" t="s">
        <v>93</v>
      </c>
      <c r="E375" s="203" t="s">
        <v>94</v>
      </c>
      <c r="F375" s="347"/>
      <c r="G375" s="203"/>
      <c r="H375" s="203"/>
      <c r="I375" s="1" t="s">
        <v>465</v>
      </c>
      <c r="J375"/>
      <c r="K375" s="203"/>
      <c r="L375" s="203"/>
      <c r="M375" s="203"/>
      <c r="N375" s="203"/>
      <c r="O375" s="203"/>
      <c r="P375" s="203"/>
      <c r="Q375" s="203"/>
      <c r="R375" s="203"/>
      <c r="S375" s="203"/>
      <c r="T375" s="160" t="s">
        <v>635</v>
      </c>
      <c r="U375" s="170" t="s">
        <v>648</v>
      </c>
      <c r="V375" s="244" t="s">
        <v>1295</v>
      </c>
      <c r="W375" s="312" t="s">
        <v>93</v>
      </c>
      <c r="X375" s="171" t="s">
        <v>94</v>
      </c>
      <c r="Y375" s="7"/>
      <c r="Z375" s="304" t="s">
        <v>1741</v>
      </c>
    </row>
    <row r="376" spans="1:26" ht="15" customHeight="1" x14ac:dyDescent="0.2">
      <c r="A376" s="203" t="str">
        <f t="shared" si="5"/>
        <v>貨1軽KA</v>
      </c>
      <c r="B376" s="347" t="s">
        <v>513</v>
      </c>
      <c r="C376" s="347" t="s">
        <v>511</v>
      </c>
      <c r="D376" s="350" t="s">
        <v>505</v>
      </c>
      <c r="E376" s="350" t="s">
        <v>96</v>
      </c>
      <c r="F376" s="347"/>
      <c r="G376" s="347"/>
      <c r="H376" s="347"/>
      <c r="I376" s="348" t="s">
        <v>465</v>
      </c>
      <c r="J376" s="350"/>
      <c r="K376" s="203"/>
      <c r="L376" s="203"/>
      <c r="M376" s="203"/>
      <c r="N376" s="203"/>
      <c r="O376" s="203"/>
      <c r="P376" s="203"/>
      <c r="Q376" s="203"/>
      <c r="R376" s="203"/>
      <c r="S376" s="203"/>
      <c r="T376" s="160" t="s">
        <v>635</v>
      </c>
      <c r="U376" s="170" t="s">
        <v>648</v>
      </c>
      <c r="V376" s="244" t="s">
        <v>1295</v>
      </c>
      <c r="W376" s="312" t="s">
        <v>505</v>
      </c>
      <c r="X376" s="171" t="s">
        <v>96</v>
      </c>
      <c r="Y376" s="7"/>
      <c r="Z376" s="304" t="s">
        <v>1741</v>
      </c>
    </row>
    <row r="377" spans="1:26" ht="15" customHeight="1" x14ac:dyDescent="0.2">
      <c r="A377" s="203" t="str">
        <f t="shared" si="5"/>
        <v>貨1軽KE</v>
      </c>
      <c r="B377" s="203" t="s">
        <v>513</v>
      </c>
      <c r="C377" s="203" t="s">
        <v>511</v>
      </c>
      <c r="D377" s="203" t="s">
        <v>506</v>
      </c>
      <c r="E377" s="203" t="s">
        <v>197</v>
      </c>
      <c r="F377" s="347"/>
      <c r="G377" s="203"/>
      <c r="H377" s="203"/>
      <c r="I377" s="1" t="s">
        <v>465</v>
      </c>
      <c r="K377" s="203"/>
      <c r="L377" s="203"/>
      <c r="M377" s="203"/>
      <c r="N377" s="203"/>
      <c r="O377" s="203"/>
      <c r="P377" s="203"/>
      <c r="Q377" s="203"/>
      <c r="R377" s="203"/>
      <c r="S377" s="203"/>
      <c r="T377" s="160" t="s">
        <v>635</v>
      </c>
      <c r="U377" s="170" t="s">
        <v>648</v>
      </c>
      <c r="V377" s="244" t="s">
        <v>1295</v>
      </c>
      <c r="W377" s="312" t="s">
        <v>506</v>
      </c>
      <c r="X377" s="171" t="s">
        <v>197</v>
      </c>
      <c r="Y377" s="7"/>
      <c r="Z377" s="304" t="s">
        <v>1741</v>
      </c>
    </row>
    <row r="378" spans="1:26" ht="15" customHeight="1" x14ac:dyDescent="0.2">
      <c r="A378" s="203" t="str">
        <f t="shared" si="5"/>
        <v>貨1軽HA</v>
      </c>
      <c r="B378" s="347" t="s">
        <v>513</v>
      </c>
      <c r="C378" s="347" t="s">
        <v>511</v>
      </c>
      <c r="D378" s="350" t="s">
        <v>506</v>
      </c>
      <c r="E378" s="350" t="s">
        <v>184</v>
      </c>
      <c r="F378" s="347"/>
      <c r="G378" s="347"/>
      <c r="H378" s="347"/>
      <c r="I378" s="348" t="s">
        <v>835</v>
      </c>
      <c r="J378" s="350" t="s">
        <v>838</v>
      </c>
      <c r="K378" s="203"/>
      <c r="L378" s="203"/>
      <c r="M378" s="203"/>
      <c r="N378" s="203"/>
      <c r="O378" s="203"/>
      <c r="P378" s="203"/>
      <c r="Q378" s="203"/>
      <c r="R378" s="203"/>
      <c r="S378" s="203"/>
      <c r="T378" s="160" t="s">
        <v>635</v>
      </c>
      <c r="U378" s="170" t="s">
        <v>648</v>
      </c>
      <c r="V378" s="244" t="s">
        <v>1295</v>
      </c>
      <c r="W378" s="312" t="s">
        <v>506</v>
      </c>
      <c r="X378" s="171" t="s">
        <v>184</v>
      </c>
      <c r="Y378" s="7"/>
      <c r="Z378" s="305" t="s">
        <v>1733</v>
      </c>
    </row>
    <row r="379" spans="1:26" ht="15" customHeight="1" x14ac:dyDescent="0.2">
      <c r="A379" s="203" t="str">
        <f t="shared" si="5"/>
        <v>貨1軽KP</v>
      </c>
      <c r="B379" s="203" t="s">
        <v>513</v>
      </c>
      <c r="C379" s="203" t="s">
        <v>511</v>
      </c>
      <c r="D379" s="203" t="s">
        <v>98</v>
      </c>
      <c r="E379" s="203" t="s">
        <v>206</v>
      </c>
      <c r="F379" s="203"/>
      <c r="G379" s="203"/>
      <c r="H379" s="203"/>
      <c r="I379" s="1" t="s">
        <v>465</v>
      </c>
      <c r="J379"/>
      <c r="K379" s="203"/>
      <c r="L379" s="203"/>
      <c r="M379" s="203"/>
      <c r="N379" s="203"/>
      <c r="O379" s="203"/>
      <c r="P379" s="203"/>
      <c r="Q379" s="203"/>
      <c r="R379" s="203"/>
      <c r="S379" s="203"/>
      <c r="T379" s="160" t="s">
        <v>635</v>
      </c>
      <c r="U379" s="170" t="s">
        <v>648</v>
      </c>
      <c r="V379" s="244" t="s">
        <v>1295</v>
      </c>
      <c r="W379" s="312" t="s">
        <v>98</v>
      </c>
      <c r="X379" s="171" t="s">
        <v>206</v>
      </c>
      <c r="Y379" s="7"/>
      <c r="Z379" s="304" t="s">
        <v>1741</v>
      </c>
    </row>
    <row r="380" spans="1:26" ht="15" customHeight="1" x14ac:dyDescent="0.2">
      <c r="A380" s="203" t="str">
        <f t="shared" si="5"/>
        <v>貨1軽HW</v>
      </c>
      <c r="B380" s="347" t="s">
        <v>513</v>
      </c>
      <c r="C380" s="347" t="s">
        <v>511</v>
      </c>
      <c r="D380" s="350" t="s">
        <v>98</v>
      </c>
      <c r="E380" s="350" t="s">
        <v>193</v>
      </c>
      <c r="F380" s="347"/>
      <c r="G380" s="347"/>
      <c r="H380" s="203"/>
      <c r="I380" s="348" t="s">
        <v>835</v>
      </c>
      <c r="J380" s="350" t="s">
        <v>838</v>
      </c>
      <c r="K380" s="203"/>
      <c r="L380" s="203"/>
      <c r="M380" s="203"/>
      <c r="N380" s="203"/>
      <c r="O380" s="203"/>
      <c r="P380" s="203"/>
      <c r="Q380" s="203"/>
      <c r="R380" s="203"/>
      <c r="S380" s="203"/>
      <c r="T380" s="160" t="s">
        <v>635</v>
      </c>
      <c r="U380" s="170" t="s">
        <v>648</v>
      </c>
      <c r="V380" s="244" t="s">
        <v>1295</v>
      </c>
      <c r="W380" s="312" t="s">
        <v>98</v>
      </c>
      <c r="X380" s="171" t="s">
        <v>193</v>
      </c>
      <c r="Y380" s="7"/>
      <c r="Z380" s="305" t="s">
        <v>1733</v>
      </c>
    </row>
    <row r="381" spans="1:26" ht="15" customHeight="1" x14ac:dyDescent="0.2">
      <c r="A381" s="203" t="str">
        <f t="shared" si="5"/>
        <v>貨1軽TH</v>
      </c>
      <c r="B381" s="203" t="s">
        <v>513</v>
      </c>
      <c r="C381" s="203" t="s">
        <v>511</v>
      </c>
      <c r="D381" s="203" t="s">
        <v>98</v>
      </c>
      <c r="E381" s="203" t="s">
        <v>233</v>
      </c>
      <c r="F381" s="203"/>
      <c r="G381" s="203"/>
      <c r="H381" s="347"/>
      <c r="I381" s="1" t="s">
        <v>465</v>
      </c>
      <c r="J381" t="s">
        <v>839</v>
      </c>
      <c r="K381" s="203"/>
      <c r="L381" s="203"/>
      <c r="M381" s="203"/>
      <c r="N381" s="203"/>
      <c r="O381" s="203"/>
      <c r="P381" s="203"/>
      <c r="Q381" s="203"/>
      <c r="R381" s="203"/>
      <c r="S381" s="203"/>
      <c r="T381" s="160" t="s">
        <v>635</v>
      </c>
      <c r="U381" s="170" t="s">
        <v>648</v>
      </c>
      <c r="V381" s="244" t="s">
        <v>1295</v>
      </c>
      <c r="W381" s="312" t="s">
        <v>98</v>
      </c>
      <c r="X381" s="171" t="s">
        <v>233</v>
      </c>
      <c r="Y381" s="7"/>
      <c r="Z381" s="305" t="s">
        <v>1700</v>
      </c>
    </row>
    <row r="382" spans="1:26" ht="15" customHeight="1" x14ac:dyDescent="0.2">
      <c r="A382" s="203" t="str">
        <f t="shared" si="5"/>
        <v>貨1軽XH</v>
      </c>
      <c r="B382" s="347" t="s">
        <v>513</v>
      </c>
      <c r="C382" s="347" t="s">
        <v>511</v>
      </c>
      <c r="D382" s="350" t="s">
        <v>98</v>
      </c>
      <c r="E382" s="350" t="s">
        <v>262</v>
      </c>
      <c r="F382" s="347"/>
      <c r="G382" s="347"/>
      <c r="H382" s="203"/>
      <c r="I382" s="348" t="s">
        <v>835</v>
      </c>
      <c r="J382" s="350" t="s">
        <v>595</v>
      </c>
      <c r="K382" s="203"/>
      <c r="L382" s="203"/>
      <c r="M382" s="203"/>
      <c r="N382" s="203"/>
      <c r="O382" s="203"/>
      <c r="P382" s="203"/>
      <c r="Q382" s="203"/>
      <c r="R382" s="203"/>
      <c r="S382" s="203"/>
      <c r="T382" s="160" t="s">
        <v>635</v>
      </c>
      <c r="U382" s="170" t="s">
        <v>648</v>
      </c>
      <c r="V382" s="244" t="s">
        <v>1295</v>
      </c>
      <c r="W382" s="312" t="s">
        <v>98</v>
      </c>
      <c r="X382" s="171" t="s">
        <v>262</v>
      </c>
      <c r="Y382" s="7"/>
      <c r="Z382" s="305" t="s">
        <v>1733</v>
      </c>
    </row>
    <row r="383" spans="1:26" ht="15" customHeight="1" x14ac:dyDescent="0.2">
      <c r="A383" s="203" t="str">
        <f t="shared" si="5"/>
        <v>貨1軽LH</v>
      </c>
      <c r="B383" s="203" t="s">
        <v>513</v>
      </c>
      <c r="C383" s="203" t="s">
        <v>511</v>
      </c>
      <c r="D383" s="203" t="s">
        <v>98</v>
      </c>
      <c r="E383" s="203" t="s">
        <v>210</v>
      </c>
      <c r="F383" s="203"/>
      <c r="G383" s="203"/>
      <c r="H383" s="347"/>
      <c r="I383" s="1" t="s">
        <v>465</v>
      </c>
      <c r="J383" t="s">
        <v>840</v>
      </c>
      <c r="K383" s="203"/>
      <c r="L383" s="203"/>
      <c r="M383" s="203"/>
      <c r="N383" s="203"/>
      <c r="O383" s="203"/>
      <c r="P383" s="203"/>
      <c r="Q383" s="203"/>
      <c r="R383" s="203"/>
      <c r="S383" s="203"/>
      <c r="T383" s="160" t="s">
        <v>635</v>
      </c>
      <c r="U383" s="170" t="s">
        <v>648</v>
      </c>
      <c r="V383" s="244" t="s">
        <v>1295</v>
      </c>
      <c r="W383" s="312" t="s">
        <v>98</v>
      </c>
      <c r="X383" s="171" t="s">
        <v>210</v>
      </c>
      <c r="Y383" s="7"/>
      <c r="Z383" s="305" t="s">
        <v>1700</v>
      </c>
    </row>
    <row r="384" spans="1:26" ht="15" customHeight="1" x14ac:dyDescent="0.2">
      <c r="A384" s="203" t="str">
        <f t="shared" si="5"/>
        <v>貨1軽YH</v>
      </c>
      <c r="B384" s="347" t="s">
        <v>513</v>
      </c>
      <c r="C384" s="347" t="s">
        <v>511</v>
      </c>
      <c r="D384" s="350" t="s">
        <v>98</v>
      </c>
      <c r="E384" s="350" t="s">
        <v>268</v>
      </c>
      <c r="F384" s="347"/>
      <c r="G384" s="347"/>
      <c r="H384" s="203"/>
      <c r="I384" s="348" t="s">
        <v>835</v>
      </c>
      <c r="J384" s="350" t="s">
        <v>596</v>
      </c>
      <c r="K384" s="203"/>
      <c r="L384" s="203"/>
      <c r="M384" s="203"/>
      <c r="N384" s="203"/>
      <c r="O384" s="203"/>
      <c r="P384" s="203"/>
      <c r="Q384" s="203"/>
      <c r="R384" s="203"/>
      <c r="S384" s="203"/>
      <c r="T384" s="160" t="s">
        <v>635</v>
      </c>
      <c r="U384" s="170" t="s">
        <v>648</v>
      </c>
      <c r="V384" s="244" t="s">
        <v>1295</v>
      </c>
      <c r="W384" s="312" t="s">
        <v>98</v>
      </c>
      <c r="X384" s="171" t="s">
        <v>268</v>
      </c>
      <c r="Y384" s="7"/>
      <c r="Z384" s="305" t="s">
        <v>1733</v>
      </c>
    </row>
    <row r="385" spans="1:26" ht="15" customHeight="1" x14ac:dyDescent="0.2">
      <c r="A385" s="203" t="str">
        <f t="shared" si="5"/>
        <v>貨1軽UH</v>
      </c>
      <c r="B385" s="203" t="s">
        <v>513</v>
      </c>
      <c r="C385" s="203" t="s">
        <v>511</v>
      </c>
      <c r="D385" s="203" t="s">
        <v>98</v>
      </c>
      <c r="E385" s="203" t="s">
        <v>239</v>
      </c>
      <c r="F385" s="203"/>
      <c r="G385" s="203"/>
      <c r="H385" s="347"/>
      <c r="I385" s="1" t="s">
        <v>465</v>
      </c>
      <c r="J385" t="s">
        <v>841</v>
      </c>
      <c r="K385" s="203"/>
      <c r="L385" s="203"/>
      <c r="M385" s="203"/>
      <c r="N385" s="203"/>
      <c r="O385" s="203"/>
      <c r="P385" s="203"/>
      <c r="Q385" s="203"/>
      <c r="R385" s="203"/>
      <c r="S385" s="203"/>
      <c r="T385" s="160" t="s">
        <v>635</v>
      </c>
      <c r="U385" s="170" t="s">
        <v>648</v>
      </c>
      <c r="V385" s="244" t="s">
        <v>1295</v>
      </c>
      <c r="W385" s="312" t="s">
        <v>98</v>
      </c>
      <c r="X385" s="171" t="s">
        <v>239</v>
      </c>
      <c r="Y385" s="7"/>
      <c r="Z385" s="305" t="s">
        <v>1700</v>
      </c>
    </row>
    <row r="386" spans="1:26" ht="15" customHeight="1" x14ac:dyDescent="0.2">
      <c r="A386" s="203" t="str">
        <f t="shared" si="5"/>
        <v>貨1軽ZH</v>
      </c>
      <c r="B386" s="347" t="s">
        <v>513</v>
      </c>
      <c r="C386" s="347" t="s">
        <v>511</v>
      </c>
      <c r="D386" s="350" t="s">
        <v>98</v>
      </c>
      <c r="E386" s="350" t="s">
        <v>273</v>
      </c>
      <c r="F386" s="347"/>
      <c r="G386" s="347"/>
      <c r="H386" s="203"/>
      <c r="I386" s="348" t="s">
        <v>835</v>
      </c>
      <c r="J386" s="350" t="s">
        <v>597</v>
      </c>
      <c r="K386" s="203"/>
      <c r="L386" s="203"/>
      <c r="M386" s="203"/>
      <c r="N386" s="203"/>
      <c r="O386" s="203"/>
      <c r="P386" s="203"/>
      <c r="Q386" s="203"/>
      <c r="R386" s="203"/>
      <c r="S386" s="203"/>
      <c r="T386" s="160" t="s">
        <v>635</v>
      </c>
      <c r="U386" s="170" t="s">
        <v>648</v>
      </c>
      <c r="V386" s="244" t="s">
        <v>1295</v>
      </c>
      <c r="W386" s="312" t="s">
        <v>98</v>
      </c>
      <c r="X386" s="171" t="s">
        <v>273</v>
      </c>
      <c r="Y386" s="7"/>
      <c r="Z386" s="305" t="s">
        <v>1733</v>
      </c>
    </row>
    <row r="387" spans="1:26" ht="15" customHeight="1" x14ac:dyDescent="0.2">
      <c r="A387" s="203" t="str">
        <f t="shared" si="5"/>
        <v>貨1軽ADE</v>
      </c>
      <c r="B387" s="347" t="s">
        <v>513</v>
      </c>
      <c r="C387" s="347" t="s">
        <v>511</v>
      </c>
      <c r="D387" s="347" t="s">
        <v>471</v>
      </c>
      <c r="E387" s="350" t="s">
        <v>910</v>
      </c>
      <c r="F387" s="347"/>
      <c r="G387" s="347"/>
      <c r="H387" s="347"/>
      <c r="I387" s="348" t="s">
        <v>30</v>
      </c>
      <c r="J387" s="350"/>
      <c r="K387" s="203"/>
      <c r="L387" s="203"/>
      <c r="M387" s="203"/>
      <c r="N387" s="203"/>
      <c r="O387" s="203"/>
      <c r="P387" s="203"/>
      <c r="Q387" s="203"/>
      <c r="R387" s="203"/>
      <c r="S387" s="203"/>
      <c r="T387" s="160" t="s">
        <v>635</v>
      </c>
      <c r="U387" s="170" t="s">
        <v>648</v>
      </c>
      <c r="V387" s="244" t="s">
        <v>1295</v>
      </c>
      <c r="W387" s="312" t="s">
        <v>471</v>
      </c>
      <c r="X387" s="171" t="s">
        <v>910</v>
      </c>
      <c r="Y387" s="7" t="s">
        <v>1390</v>
      </c>
      <c r="Z387" s="305" t="s">
        <v>1742</v>
      </c>
    </row>
    <row r="388" spans="1:26" ht="15" customHeight="1" x14ac:dyDescent="0.2">
      <c r="A388" s="203" t="str">
        <f t="shared" ref="A388:A451" si="6">CONCATENATE(C388,E388)</f>
        <v>貨1軽ACE</v>
      </c>
      <c r="B388" s="347" t="s">
        <v>513</v>
      </c>
      <c r="C388" s="347" t="s">
        <v>511</v>
      </c>
      <c r="D388" s="347" t="s">
        <v>471</v>
      </c>
      <c r="E388" s="350" t="s">
        <v>911</v>
      </c>
      <c r="F388" s="347"/>
      <c r="G388" s="347"/>
      <c r="H388" s="203"/>
      <c r="I388" s="348" t="s">
        <v>835</v>
      </c>
      <c r="J388" s="350" t="s">
        <v>838</v>
      </c>
      <c r="K388" s="203"/>
      <c r="L388" s="203"/>
      <c r="M388" s="203"/>
      <c r="N388" s="203"/>
      <c r="O388" s="203"/>
      <c r="P388" s="203"/>
      <c r="Q388" s="203"/>
      <c r="R388" s="203"/>
      <c r="S388" s="203"/>
      <c r="T388" s="160" t="s">
        <v>635</v>
      </c>
      <c r="U388" s="170" t="s">
        <v>648</v>
      </c>
      <c r="V388" s="244" t="s">
        <v>1295</v>
      </c>
      <c r="W388" s="312" t="s">
        <v>471</v>
      </c>
      <c r="X388" s="171" t="s">
        <v>911</v>
      </c>
      <c r="Y388" s="7"/>
      <c r="Z388" s="305" t="s">
        <v>1733</v>
      </c>
    </row>
    <row r="389" spans="1:26" ht="15" customHeight="1" x14ac:dyDescent="0.2">
      <c r="A389" s="203" t="str">
        <f t="shared" si="6"/>
        <v>貨1軽AME</v>
      </c>
      <c r="B389" s="347" t="s">
        <v>513</v>
      </c>
      <c r="C389" s="347" t="s">
        <v>511</v>
      </c>
      <c r="D389" s="347" t="s">
        <v>471</v>
      </c>
      <c r="E389" s="350" t="s">
        <v>1447</v>
      </c>
      <c r="F389" s="347"/>
      <c r="G389" s="347"/>
      <c r="H389" s="203"/>
      <c r="I389" s="348" t="s">
        <v>1393</v>
      </c>
      <c r="J389" s="350"/>
      <c r="K389" s="203"/>
      <c r="L389" s="203"/>
      <c r="M389" s="203"/>
      <c r="N389" s="203"/>
      <c r="O389" s="203"/>
      <c r="P389" s="203"/>
      <c r="Q389" s="203"/>
      <c r="R389" s="203"/>
      <c r="S389" s="203"/>
      <c r="T389" s="160" t="s">
        <v>635</v>
      </c>
      <c r="U389" s="170" t="s">
        <v>648</v>
      </c>
      <c r="V389" s="244" t="s">
        <v>1295</v>
      </c>
      <c r="W389" s="312" t="s">
        <v>471</v>
      </c>
      <c r="X389" s="171" t="s">
        <v>1305</v>
      </c>
      <c r="Y389" s="7"/>
      <c r="Z389" s="305" t="s">
        <v>1734</v>
      </c>
    </row>
    <row r="390" spans="1:26" ht="15" customHeight="1" x14ac:dyDescent="0.2">
      <c r="A390" s="203" t="str">
        <f t="shared" si="6"/>
        <v>貨1軽CCE</v>
      </c>
      <c r="B390" s="347" t="s">
        <v>513</v>
      </c>
      <c r="C390" s="347" t="s">
        <v>511</v>
      </c>
      <c r="D390" s="347" t="s">
        <v>471</v>
      </c>
      <c r="E390" s="351" t="s">
        <v>507</v>
      </c>
      <c r="F390" s="349"/>
      <c r="G390" s="349"/>
      <c r="H390" s="347"/>
      <c r="I390" s="162" t="s">
        <v>835</v>
      </c>
      <c r="J390" s="349" t="s">
        <v>597</v>
      </c>
      <c r="K390" s="203"/>
      <c r="L390" s="203"/>
      <c r="M390" s="203"/>
      <c r="N390" s="203"/>
      <c r="O390" s="203"/>
      <c r="P390" s="203"/>
      <c r="Q390" s="203"/>
      <c r="R390" s="203"/>
      <c r="S390" s="203"/>
      <c r="T390" s="160" t="s">
        <v>635</v>
      </c>
      <c r="U390" s="170" t="s">
        <v>648</v>
      </c>
      <c r="V390" s="244" t="s">
        <v>1295</v>
      </c>
      <c r="W390" s="312" t="s">
        <v>471</v>
      </c>
      <c r="X390" s="171" t="s">
        <v>507</v>
      </c>
      <c r="Y390" s="7"/>
      <c r="Z390" s="305" t="s">
        <v>1733</v>
      </c>
    </row>
    <row r="391" spans="1:26" ht="15" customHeight="1" x14ac:dyDescent="0.2">
      <c r="A391" s="203" t="str">
        <f t="shared" si="6"/>
        <v>貨1軽CDE</v>
      </c>
      <c r="B391" s="347" t="s">
        <v>513</v>
      </c>
      <c r="C391" s="347" t="s">
        <v>511</v>
      </c>
      <c r="D391" s="347" t="s">
        <v>471</v>
      </c>
      <c r="E391" s="351" t="s">
        <v>508</v>
      </c>
      <c r="F391" s="349"/>
      <c r="G391" s="349"/>
      <c r="H391" s="203"/>
      <c r="I391" s="162" t="s">
        <v>30</v>
      </c>
      <c r="J391" s="351" t="s">
        <v>841</v>
      </c>
      <c r="K391" s="203"/>
      <c r="L391" s="203"/>
      <c r="M391" s="203"/>
      <c r="N391" s="203"/>
      <c r="O391" s="203"/>
      <c r="P391" s="203"/>
      <c r="Q391" s="203"/>
      <c r="R391" s="203"/>
      <c r="S391" s="203"/>
      <c r="T391" s="160" t="s">
        <v>635</v>
      </c>
      <c r="U391" s="170" t="s">
        <v>648</v>
      </c>
      <c r="V391" s="244" t="s">
        <v>1295</v>
      </c>
      <c r="W391" s="312" t="s">
        <v>471</v>
      </c>
      <c r="X391" s="171" t="s">
        <v>508</v>
      </c>
      <c r="Y391" s="7" t="s">
        <v>1390</v>
      </c>
      <c r="Z391" s="305" t="s">
        <v>1743</v>
      </c>
    </row>
    <row r="392" spans="1:26" ht="15" customHeight="1" x14ac:dyDescent="0.2">
      <c r="A392" s="203" t="str">
        <f t="shared" si="6"/>
        <v>貨1軽CME</v>
      </c>
      <c r="B392" s="347" t="s">
        <v>513</v>
      </c>
      <c r="C392" s="347" t="s">
        <v>511</v>
      </c>
      <c r="D392" s="347" t="s">
        <v>471</v>
      </c>
      <c r="E392" s="351" t="s">
        <v>1448</v>
      </c>
      <c r="F392" s="349"/>
      <c r="G392" s="349"/>
      <c r="H392" s="347"/>
      <c r="I392" s="162" t="s">
        <v>844</v>
      </c>
      <c r="J392" s="351"/>
      <c r="K392" s="203"/>
      <c r="L392" s="203"/>
      <c r="M392" s="203"/>
      <c r="N392" s="203"/>
      <c r="O392" s="203"/>
      <c r="P392" s="203"/>
      <c r="Q392" s="203"/>
      <c r="R392" s="203"/>
      <c r="S392" s="203"/>
      <c r="T392" s="160" t="s">
        <v>635</v>
      </c>
      <c r="U392" s="170" t="s">
        <v>648</v>
      </c>
      <c r="V392" s="244" t="s">
        <v>1295</v>
      </c>
      <c r="W392" s="312" t="s">
        <v>471</v>
      </c>
      <c r="X392" s="171" t="s">
        <v>1306</v>
      </c>
      <c r="Y392" s="7"/>
      <c r="Z392" s="305" t="s">
        <v>1734</v>
      </c>
    </row>
    <row r="393" spans="1:26" ht="15" customHeight="1" x14ac:dyDescent="0.2">
      <c r="A393" s="203" t="str">
        <f t="shared" si="6"/>
        <v>貨1軽DCE</v>
      </c>
      <c r="B393" s="347" t="s">
        <v>513</v>
      </c>
      <c r="C393" s="347" t="s">
        <v>511</v>
      </c>
      <c r="D393" s="347" t="s">
        <v>471</v>
      </c>
      <c r="E393" s="351" t="s">
        <v>509</v>
      </c>
      <c r="F393" s="349"/>
      <c r="G393" s="349"/>
      <c r="H393" s="203"/>
      <c r="I393" s="162" t="s">
        <v>835</v>
      </c>
      <c r="J393" s="351" t="s">
        <v>412</v>
      </c>
      <c r="K393" s="203"/>
      <c r="L393" s="203"/>
      <c r="M393" s="203"/>
      <c r="N393" s="203"/>
      <c r="O393" s="203"/>
      <c r="P393" s="203"/>
      <c r="Q393" s="203"/>
      <c r="R393" s="203"/>
      <c r="S393" s="203"/>
      <c r="T393" s="160" t="s">
        <v>635</v>
      </c>
      <c r="U393" s="170" t="s">
        <v>648</v>
      </c>
      <c r="V393" s="244" t="s">
        <v>1295</v>
      </c>
      <c r="W393" s="312" t="s">
        <v>471</v>
      </c>
      <c r="X393" s="171" t="s">
        <v>509</v>
      </c>
      <c r="Y393" s="7"/>
      <c r="Z393" s="305" t="s">
        <v>1733</v>
      </c>
    </row>
    <row r="394" spans="1:26" ht="15" customHeight="1" x14ac:dyDescent="0.2">
      <c r="A394" s="203" t="str">
        <f t="shared" si="6"/>
        <v>貨1軽DDE</v>
      </c>
      <c r="B394" s="347" t="s">
        <v>513</v>
      </c>
      <c r="C394" s="347" t="s">
        <v>511</v>
      </c>
      <c r="D394" s="347" t="s">
        <v>471</v>
      </c>
      <c r="E394" s="351" t="s">
        <v>510</v>
      </c>
      <c r="F394" s="349"/>
      <c r="G394" s="349"/>
      <c r="H394" s="347"/>
      <c r="I394" s="162" t="s">
        <v>30</v>
      </c>
      <c r="J394" s="351" t="s">
        <v>912</v>
      </c>
      <c r="K394" s="203"/>
      <c r="L394" s="203"/>
      <c r="M394" s="203"/>
      <c r="N394" s="203"/>
      <c r="O394" s="203"/>
      <c r="P394" s="203"/>
      <c r="Q394" s="203"/>
      <c r="R394" s="203"/>
      <c r="S394" s="203"/>
      <c r="T394" s="160" t="s">
        <v>635</v>
      </c>
      <c r="U394" s="170" t="s">
        <v>648</v>
      </c>
      <c r="V394" s="244" t="s">
        <v>1295</v>
      </c>
      <c r="W394" s="312" t="s">
        <v>471</v>
      </c>
      <c r="X394" s="171" t="s">
        <v>510</v>
      </c>
      <c r="Y394" s="7" t="s">
        <v>1390</v>
      </c>
      <c r="Z394" s="305" t="s">
        <v>1743</v>
      </c>
    </row>
    <row r="395" spans="1:26" ht="15" customHeight="1" x14ac:dyDescent="0.2">
      <c r="A395" s="203" t="str">
        <f t="shared" si="6"/>
        <v>貨1軽DME</v>
      </c>
      <c r="B395" s="347" t="s">
        <v>513</v>
      </c>
      <c r="C395" s="347" t="s">
        <v>511</v>
      </c>
      <c r="D395" s="347" t="s">
        <v>471</v>
      </c>
      <c r="E395" s="351" t="s">
        <v>1449</v>
      </c>
      <c r="F395" s="349"/>
      <c r="G395" s="349"/>
      <c r="H395" s="203"/>
      <c r="I395" s="162" t="s">
        <v>844</v>
      </c>
      <c r="J395" s="351"/>
      <c r="K395" s="203"/>
      <c r="L395" s="203"/>
      <c r="M395" s="203"/>
      <c r="N395" s="203"/>
      <c r="O395" s="203"/>
      <c r="P395" s="203"/>
      <c r="Q395" s="203"/>
      <c r="R395" s="203"/>
      <c r="S395" s="203"/>
      <c r="T395" s="160" t="s">
        <v>635</v>
      </c>
      <c r="U395" s="170" t="s">
        <v>648</v>
      </c>
      <c r="V395" s="244" t="s">
        <v>1295</v>
      </c>
      <c r="W395" s="312" t="s">
        <v>471</v>
      </c>
      <c r="X395" s="171" t="s">
        <v>1307</v>
      </c>
      <c r="Y395" s="7"/>
      <c r="Z395" s="305" t="s">
        <v>1734</v>
      </c>
    </row>
    <row r="396" spans="1:26" ht="15" customHeight="1" x14ac:dyDescent="0.2">
      <c r="A396" s="203" t="str">
        <f t="shared" si="6"/>
        <v>貨1軽LDE</v>
      </c>
      <c r="B396" s="203" t="s">
        <v>513</v>
      </c>
      <c r="C396" s="203" t="s">
        <v>511</v>
      </c>
      <c r="D396" s="203" t="s">
        <v>403</v>
      </c>
      <c r="E396" s="203" t="s">
        <v>913</v>
      </c>
      <c r="F396" s="203"/>
      <c r="G396" s="203"/>
      <c r="H396" s="347"/>
      <c r="I396" s="1" t="s">
        <v>647</v>
      </c>
      <c r="K396" s="203"/>
      <c r="L396" s="203"/>
      <c r="M396" s="203"/>
      <c r="N396" s="203"/>
      <c r="O396" s="203"/>
      <c r="P396" s="203"/>
      <c r="Q396" s="203"/>
      <c r="R396" s="203"/>
      <c r="S396" s="203"/>
      <c r="T396" s="160" t="s">
        <v>635</v>
      </c>
      <c r="U396" s="170" t="s">
        <v>648</v>
      </c>
      <c r="V396" s="244" t="s">
        <v>1295</v>
      </c>
      <c r="W396" s="312" t="s">
        <v>403</v>
      </c>
      <c r="X396" s="171" t="s">
        <v>913</v>
      </c>
      <c r="Y396" s="7" t="s">
        <v>1388</v>
      </c>
      <c r="Z396" s="305" t="s">
        <v>1744</v>
      </c>
    </row>
    <row r="397" spans="1:26" ht="15" customHeight="1" x14ac:dyDescent="0.2">
      <c r="A397" s="203" t="str">
        <f t="shared" si="6"/>
        <v>貨1軽LCE</v>
      </c>
      <c r="B397" s="203" t="s">
        <v>513</v>
      </c>
      <c r="C397" s="203" t="s">
        <v>511</v>
      </c>
      <c r="D397" s="203" t="s">
        <v>403</v>
      </c>
      <c r="E397" s="203" t="s">
        <v>914</v>
      </c>
      <c r="F397" s="203"/>
      <c r="G397" s="203"/>
      <c r="H397" s="203"/>
      <c r="I397" s="1" t="s">
        <v>835</v>
      </c>
      <c r="J397" s="203" t="s">
        <v>838</v>
      </c>
      <c r="K397" s="347"/>
      <c r="L397" s="347"/>
      <c r="M397" s="347"/>
      <c r="N397" s="203"/>
      <c r="O397" s="203"/>
      <c r="P397" s="203"/>
      <c r="Q397" s="203"/>
      <c r="R397" s="203"/>
      <c r="S397" s="203"/>
      <c r="T397" s="160" t="s">
        <v>635</v>
      </c>
      <c r="U397" s="170" t="s">
        <v>648</v>
      </c>
      <c r="V397" s="244" t="s">
        <v>1295</v>
      </c>
      <c r="W397" s="312" t="s">
        <v>403</v>
      </c>
      <c r="X397" s="171" t="s">
        <v>914</v>
      </c>
      <c r="Y397" s="7"/>
      <c r="Z397" s="305" t="s">
        <v>1733</v>
      </c>
    </row>
    <row r="398" spans="1:26" ht="15" customHeight="1" x14ac:dyDescent="0.2">
      <c r="A398" s="203" t="str">
        <f t="shared" si="6"/>
        <v>貨1軽LME</v>
      </c>
      <c r="B398" s="203" t="s">
        <v>513</v>
      </c>
      <c r="C398" s="203" t="s">
        <v>511</v>
      </c>
      <c r="D398" s="203" t="s">
        <v>403</v>
      </c>
      <c r="E398" s="351" t="s">
        <v>1450</v>
      </c>
      <c r="F398" s="351"/>
      <c r="G398" s="351"/>
      <c r="H398" s="203"/>
      <c r="I398" s="1" t="s">
        <v>1393</v>
      </c>
      <c r="K398" s="203"/>
      <c r="L398" s="203"/>
      <c r="M398" s="203"/>
      <c r="N398" s="203"/>
      <c r="O398" s="203"/>
      <c r="P398" s="203"/>
      <c r="Q398" s="203"/>
      <c r="R398" s="203"/>
      <c r="S398" s="203"/>
      <c r="T398" s="160" t="s">
        <v>635</v>
      </c>
      <c r="U398" s="170" t="s">
        <v>648</v>
      </c>
      <c r="V398" s="244" t="s">
        <v>1295</v>
      </c>
      <c r="W398" s="312" t="s">
        <v>403</v>
      </c>
      <c r="X398" s="171" t="s">
        <v>1308</v>
      </c>
      <c r="Y398" s="7"/>
      <c r="Z398" s="305" t="s">
        <v>1734</v>
      </c>
    </row>
    <row r="399" spans="1:26" ht="15" customHeight="1" x14ac:dyDescent="0.2">
      <c r="A399" s="203" t="str">
        <f t="shared" si="6"/>
        <v>貨1軽MDE</v>
      </c>
      <c r="B399" s="203" t="s">
        <v>513</v>
      </c>
      <c r="C399" s="203" t="s">
        <v>511</v>
      </c>
      <c r="D399" s="203" t="s">
        <v>403</v>
      </c>
      <c r="E399" s="203" t="s">
        <v>915</v>
      </c>
      <c r="F399" s="203"/>
      <c r="G399" s="203"/>
      <c r="H399" s="347"/>
      <c r="I399" s="1" t="s">
        <v>647</v>
      </c>
      <c r="J399" s="203" t="s">
        <v>741</v>
      </c>
      <c r="K399" s="347"/>
      <c r="L399" s="347"/>
      <c r="M399" s="347"/>
      <c r="N399" s="203"/>
      <c r="O399" s="203"/>
      <c r="P399" s="203"/>
      <c r="Q399" s="203"/>
      <c r="R399" s="203"/>
      <c r="S399" s="203"/>
      <c r="T399" s="160" t="s">
        <v>635</v>
      </c>
      <c r="U399" s="170" t="s">
        <v>648</v>
      </c>
      <c r="V399" s="244" t="s">
        <v>1295</v>
      </c>
      <c r="W399" s="312" t="s">
        <v>403</v>
      </c>
      <c r="X399" s="171" t="s">
        <v>915</v>
      </c>
      <c r="Y399" s="7" t="s">
        <v>1388</v>
      </c>
      <c r="Z399" s="305" t="s">
        <v>1745</v>
      </c>
    </row>
    <row r="400" spans="1:26" ht="15" customHeight="1" x14ac:dyDescent="0.2">
      <c r="A400" s="203" t="str">
        <f t="shared" si="6"/>
        <v>貨1軽MCE</v>
      </c>
      <c r="B400" s="203" t="s">
        <v>513</v>
      </c>
      <c r="C400" s="203" t="s">
        <v>511</v>
      </c>
      <c r="D400" s="203" t="s">
        <v>403</v>
      </c>
      <c r="E400" s="203" t="s">
        <v>916</v>
      </c>
      <c r="F400" s="203"/>
      <c r="G400" s="203"/>
      <c r="H400" s="203"/>
      <c r="I400" s="1" t="s">
        <v>835</v>
      </c>
      <c r="J400" s="203" t="s">
        <v>406</v>
      </c>
      <c r="K400" s="203"/>
      <c r="L400" s="203"/>
      <c r="M400" s="203"/>
      <c r="N400" s="203"/>
      <c r="O400" s="203"/>
      <c r="P400" s="203"/>
      <c r="Q400" s="203"/>
      <c r="R400" s="203"/>
      <c r="S400" s="203"/>
      <c r="T400" s="160" t="s">
        <v>635</v>
      </c>
      <c r="U400" s="170" t="s">
        <v>648</v>
      </c>
      <c r="V400" s="244" t="s">
        <v>1295</v>
      </c>
      <c r="W400" s="312" t="s">
        <v>403</v>
      </c>
      <c r="X400" s="171" t="s">
        <v>916</v>
      </c>
      <c r="Y400" s="7"/>
      <c r="Z400" s="305" t="s">
        <v>1733</v>
      </c>
    </row>
    <row r="401" spans="1:26" ht="15" customHeight="1" x14ac:dyDescent="0.2">
      <c r="A401" s="203" t="str">
        <f t="shared" si="6"/>
        <v>貨1軽MME</v>
      </c>
      <c r="B401" s="203" t="s">
        <v>513</v>
      </c>
      <c r="C401" s="203" t="s">
        <v>511</v>
      </c>
      <c r="D401" s="203" t="s">
        <v>403</v>
      </c>
      <c r="E401" t="s">
        <v>1451</v>
      </c>
      <c r="F401" s="203"/>
      <c r="G401" s="203"/>
      <c r="H401" s="347"/>
      <c r="I401" s="1" t="s">
        <v>1393</v>
      </c>
      <c r="K401" s="347"/>
      <c r="L401" s="347"/>
      <c r="M401" s="347"/>
      <c r="N401" s="203"/>
      <c r="O401" s="203"/>
      <c r="P401" s="203"/>
      <c r="Q401" s="203"/>
      <c r="R401" s="203"/>
      <c r="S401" s="203"/>
      <c r="T401" s="160" t="s">
        <v>635</v>
      </c>
      <c r="U401" s="170" t="s">
        <v>648</v>
      </c>
      <c r="V401" s="244" t="s">
        <v>1295</v>
      </c>
      <c r="W401" s="312" t="s">
        <v>403</v>
      </c>
      <c r="X401" s="171" t="s">
        <v>1309</v>
      </c>
      <c r="Y401" s="7"/>
      <c r="Z401" s="305" t="s">
        <v>1734</v>
      </c>
    </row>
    <row r="402" spans="1:26" ht="15" customHeight="1" x14ac:dyDescent="0.2">
      <c r="A402" s="203" t="str">
        <f t="shared" si="6"/>
        <v>貨1軽RDE</v>
      </c>
      <c r="B402" s="203" t="s">
        <v>513</v>
      </c>
      <c r="C402" s="203" t="s">
        <v>511</v>
      </c>
      <c r="D402" s="203" t="s">
        <v>403</v>
      </c>
      <c r="E402" s="203" t="s">
        <v>917</v>
      </c>
      <c r="F402" s="203"/>
      <c r="G402" s="203"/>
      <c r="H402" s="203"/>
      <c r="I402" s="1" t="s">
        <v>647</v>
      </c>
      <c r="J402" s="203" t="s">
        <v>742</v>
      </c>
      <c r="K402" s="203"/>
      <c r="L402" s="203"/>
      <c r="M402" s="203"/>
      <c r="N402" s="203"/>
      <c r="O402" s="203"/>
      <c r="P402" s="203"/>
      <c r="Q402" s="203"/>
      <c r="R402" s="203"/>
      <c r="S402" s="203"/>
      <c r="T402" s="160" t="s">
        <v>635</v>
      </c>
      <c r="U402" s="170" t="s">
        <v>648</v>
      </c>
      <c r="V402" s="244" t="s">
        <v>1295</v>
      </c>
      <c r="W402" s="312" t="s">
        <v>403</v>
      </c>
      <c r="X402" s="171" t="s">
        <v>917</v>
      </c>
      <c r="Y402" s="7" t="s">
        <v>1388</v>
      </c>
      <c r="Z402" s="305" t="s">
        <v>1745</v>
      </c>
    </row>
    <row r="403" spans="1:26" ht="15" customHeight="1" x14ac:dyDescent="0.2">
      <c r="A403" s="203" t="str">
        <f t="shared" si="6"/>
        <v>貨1軽RCE</v>
      </c>
      <c r="B403" s="203" t="s">
        <v>513</v>
      </c>
      <c r="C403" s="203" t="s">
        <v>511</v>
      </c>
      <c r="D403" s="203" t="s">
        <v>403</v>
      </c>
      <c r="E403" s="203" t="s">
        <v>918</v>
      </c>
      <c r="F403" s="203"/>
      <c r="G403" s="203"/>
      <c r="H403" s="347"/>
      <c r="I403" s="1" t="s">
        <v>835</v>
      </c>
      <c r="J403" s="203" t="s">
        <v>416</v>
      </c>
      <c r="K403" s="347"/>
      <c r="L403" s="347"/>
      <c r="M403" s="347"/>
      <c r="N403" s="203"/>
      <c r="O403" s="203"/>
      <c r="P403" s="203"/>
      <c r="Q403" s="203"/>
      <c r="R403" s="203"/>
      <c r="S403" s="203"/>
      <c r="T403" s="160" t="s">
        <v>635</v>
      </c>
      <c r="U403" s="170" t="s">
        <v>648</v>
      </c>
      <c r="V403" s="244" t="s">
        <v>1295</v>
      </c>
      <c r="W403" s="312" t="s">
        <v>403</v>
      </c>
      <c r="X403" s="171" t="s">
        <v>918</v>
      </c>
      <c r="Y403" s="7"/>
      <c r="Z403" s="305" t="s">
        <v>1733</v>
      </c>
    </row>
    <row r="404" spans="1:26" ht="15" customHeight="1" x14ac:dyDescent="0.2">
      <c r="A404" s="203" t="str">
        <f t="shared" si="6"/>
        <v>貨1軽RME</v>
      </c>
      <c r="B404" s="203" t="s">
        <v>513</v>
      </c>
      <c r="C404" s="203" t="s">
        <v>511</v>
      </c>
      <c r="D404" s="203" t="s">
        <v>403</v>
      </c>
      <c r="E404" t="s">
        <v>1452</v>
      </c>
      <c r="F404" s="203"/>
      <c r="G404" s="203"/>
      <c r="H404" s="203"/>
      <c r="I404" s="1" t="s">
        <v>1393</v>
      </c>
      <c r="K404" s="203"/>
      <c r="L404" s="203"/>
      <c r="M404" s="203"/>
      <c r="N404" s="203"/>
      <c r="O404" s="203"/>
      <c r="P404" s="203"/>
      <c r="Q404" s="203"/>
      <c r="R404" s="203"/>
      <c r="S404" s="203"/>
      <c r="T404" s="160" t="s">
        <v>635</v>
      </c>
      <c r="U404" s="170" t="s">
        <v>648</v>
      </c>
      <c r="V404" s="244" t="s">
        <v>1295</v>
      </c>
      <c r="W404" s="312" t="s">
        <v>403</v>
      </c>
      <c r="X404" s="171" t="s">
        <v>1310</v>
      </c>
      <c r="Y404" s="7"/>
      <c r="Z404" s="305" t="s">
        <v>1734</v>
      </c>
    </row>
    <row r="405" spans="1:26" ht="15" customHeight="1" x14ac:dyDescent="0.2">
      <c r="A405" s="203" t="str">
        <f t="shared" si="6"/>
        <v>貨1軽QDE</v>
      </c>
      <c r="B405" s="203" t="s">
        <v>513</v>
      </c>
      <c r="C405" s="203" t="s">
        <v>511</v>
      </c>
      <c r="D405" s="203" t="s">
        <v>403</v>
      </c>
      <c r="E405" s="203" t="s">
        <v>649</v>
      </c>
      <c r="F405" s="203"/>
      <c r="G405" s="203"/>
      <c r="H405" s="347"/>
      <c r="I405" s="1" t="s">
        <v>647</v>
      </c>
      <c r="J405" s="203" t="s">
        <v>755</v>
      </c>
      <c r="K405" s="347"/>
      <c r="L405" s="347"/>
      <c r="M405" s="347"/>
      <c r="N405" s="203"/>
      <c r="O405" s="203"/>
      <c r="P405" s="203"/>
      <c r="Q405" s="203"/>
      <c r="R405" s="203"/>
      <c r="S405" s="203"/>
      <c r="T405" s="160" t="s">
        <v>635</v>
      </c>
      <c r="U405" s="170" t="s">
        <v>648</v>
      </c>
      <c r="V405" s="244" t="s">
        <v>1295</v>
      </c>
      <c r="W405" s="312" t="s">
        <v>403</v>
      </c>
      <c r="X405" s="171" t="s">
        <v>649</v>
      </c>
      <c r="Y405" s="7" t="s">
        <v>1388</v>
      </c>
      <c r="Z405" s="305" t="s">
        <v>1745</v>
      </c>
    </row>
    <row r="406" spans="1:26" ht="15" customHeight="1" x14ac:dyDescent="0.2">
      <c r="A406" s="203" t="str">
        <f t="shared" si="6"/>
        <v>貨1軽QCE</v>
      </c>
      <c r="B406" s="203" t="s">
        <v>513</v>
      </c>
      <c r="C406" s="203" t="s">
        <v>511</v>
      </c>
      <c r="D406" s="203" t="s">
        <v>403</v>
      </c>
      <c r="E406" s="203" t="s">
        <v>650</v>
      </c>
      <c r="F406" s="203"/>
      <c r="G406" s="203"/>
      <c r="H406" s="203"/>
      <c r="I406" s="1" t="s">
        <v>835</v>
      </c>
      <c r="J406" s="203" t="s">
        <v>413</v>
      </c>
      <c r="K406" s="203"/>
      <c r="L406" s="203"/>
      <c r="M406" s="203"/>
      <c r="N406" s="203"/>
      <c r="O406" s="203"/>
      <c r="P406" s="203"/>
      <c r="Q406" s="203"/>
      <c r="R406" s="203"/>
      <c r="S406" s="203"/>
      <c r="T406" s="160" t="s">
        <v>635</v>
      </c>
      <c r="U406" s="170" t="s">
        <v>648</v>
      </c>
      <c r="V406" s="244" t="s">
        <v>1295</v>
      </c>
      <c r="W406" s="312" t="s">
        <v>403</v>
      </c>
      <c r="X406" s="171" t="s">
        <v>650</v>
      </c>
      <c r="Y406" s="7"/>
      <c r="Z406" s="305" t="s">
        <v>1733</v>
      </c>
    </row>
    <row r="407" spans="1:26" ht="15" customHeight="1" x14ac:dyDescent="0.2">
      <c r="A407" s="203" t="str">
        <f t="shared" si="6"/>
        <v>貨1軽QME</v>
      </c>
      <c r="B407" s="203" t="s">
        <v>513</v>
      </c>
      <c r="C407" s="203" t="s">
        <v>511</v>
      </c>
      <c r="D407" s="203" t="s">
        <v>403</v>
      </c>
      <c r="E407" t="s">
        <v>1453</v>
      </c>
      <c r="F407" s="203"/>
      <c r="G407" s="203"/>
      <c r="H407" s="203"/>
      <c r="I407" s="1" t="s">
        <v>1393</v>
      </c>
      <c r="K407" s="347"/>
      <c r="L407" s="347"/>
      <c r="M407" s="347"/>
      <c r="N407" s="203"/>
      <c r="O407" s="203"/>
      <c r="P407" s="203"/>
      <c r="Q407" s="203"/>
      <c r="R407" s="203"/>
      <c r="S407" s="203"/>
      <c r="T407" s="160" t="s">
        <v>635</v>
      </c>
      <c r="U407" s="170" t="s">
        <v>648</v>
      </c>
      <c r="V407" s="244" t="s">
        <v>1295</v>
      </c>
      <c r="W407" s="312" t="s">
        <v>403</v>
      </c>
      <c r="X407" s="171" t="s">
        <v>1311</v>
      </c>
      <c r="Y407" s="7"/>
      <c r="Z407" s="305" t="s">
        <v>1734</v>
      </c>
    </row>
    <row r="408" spans="1:26" ht="15" customHeight="1" x14ac:dyDescent="0.2">
      <c r="A408" s="203" t="str">
        <f t="shared" si="6"/>
        <v>貨1軽3DE</v>
      </c>
      <c r="B408" s="203" t="s">
        <v>513</v>
      </c>
      <c r="C408" s="203" t="s">
        <v>511</v>
      </c>
      <c r="D408" t="s">
        <v>1400</v>
      </c>
      <c r="E408" t="s">
        <v>1454</v>
      </c>
      <c r="F408"/>
      <c r="G408"/>
      <c r="H408" s="347"/>
      <c r="I408" s="1" t="s">
        <v>919</v>
      </c>
      <c r="K408" s="203"/>
      <c r="L408" s="203"/>
      <c r="M408" s="203"/>
      <c r="N408" s="203"/>
      <c r="O408" s="203"/>
      <c r="P408" s="203"/>
      <c r="Q408" s="203"/>
      <c r="R408" s="203"/>
      <c r="S408" s="203"/>
      <c r="T408" s="160" t="s">
        <v>635</v>
      </c>
      <c r="U408" s="170" t="s">
        <v>648</v>
      </c>
      <c r="V408" s="244" t="s">
        <v>1295</v>
      </c>
      <c r="W408" s="312" t="s">
        <v>855</v>
      </c>
      <c r="X408" s="171" t="s">
        <v>1312</v>
      </c>
      <c r="Y408" s="7" t="s">
        <v>1389</v>
      </c>
      <c r="Z408" s="304" t="s">
        <v>1746</v>
      </c>
    </row>
    <row r="409" spans="1:26" ht="15" customHeight="1" x14ac:dyDescent="0.2">
      <c r="A409" s="203" t="str">
        <f t="shared" si="6"/>
        <v>貨1軽3CE</v>
      </c>
      <c r="B409" s="203" t="s">
        <v>513</v>
      </c>
      <c r="C409" s="203" t="s">
        <v>511</v>
      </c>
      <c r="D409" t="s">
        <v>1400</v>
      </c>
      <c r="E409" t="s">
        <v>1455</v>
      </c>
      <c r="F409"/>
      <c r="G409"/>
      <c r="H409" s="203"/>
      <c r="I409" s="1" t="s">
        <v>835</v>
      </c>
      <c r="K409" s="347"/>
      <c r="L409" s="347"/>
      <c r="M409" s="347"/>
      <c r="N409" s="203"/>
      <c r="O409" s="203"/>
      <c r="P409" s="203"/>
      <c r="Q409" s="203"/>
      <c r="R409" s="203"/>
      <c r="S409" s="203"/>
      <c r="T409" s="160" t="s">
        <v>635</v>
      </c>
      <c r="U409" s="170" t="s">
        <v>648</v>
      </c>
      <c r="V409" s="244" t="s">
        <v>1295</v>
      </c>
      <c r="W409" s="312" t="s">
        <v>855</v>
      </c>
      <c r="X409" s="171" t="s">
        <v>1313</v>
      </c>
      <c r="Y409" s="7"/>
      <c r="Z409" s="305" t="s">
        <v>1733</v>
      </c>
    </row>
    <row r="410" spans="1:26" ht="15" customHeight="1" x14ac:dyDescent="0.2">
      <c r="A410" s="203" t="str">
        <f t="shared" si="6"/>
        <v>貨1軽3ME</v>
      </c>
      <c r="B410" s="203" t="s">
        <v>513</v>
      </c>
      <c r="C410" s="203" t="s">
        <v>511</v>
      </c>
      <c r="D410" t="s">
        <v>1402</v>
      </c>
      <c r="E410" t="s">
        <v>1456</v>
      </c>
      <c r="F410"/>
      <c r="G410"/>
      <c r="H410" s="347"/>
      <c r="I410" s="1" t="s">
        <v>844</v>
      </c>
      <c r="K410" s="203"/>
      <c r="L410" s="203"/>
      <c r="M410" s="203"/>
      <c r="N410" s="203"/>
      <c r="O410" s="203"/>
      <c r="P410" s="203"/>
      <c r="Q410" s="203"/>
      <c r="R410" s="203"/>
      <c r="S410" s="203"/>
      <c r="T410" s="160" t="s">
        <v>635</v>
      </c>
      <c r="U410" s="170" t="s">
        <v>648</v>
      </c>
      <c r="V410" s="244" t="s">
        <v>1295</v>
      </c>
      <c r="W410" s="312" t="s">
        <v>855</v>
      </c>
      <c r="X410" s="171" t="s">
        <v>1314</v>
      </c>
      <c r="Y410" s="7"/>
      <c r="Z410" s="305" t="s">
        <v>1734</v>
      </c>
    </row>
    <row r="411" spans="1:26" ht="15" customHeight="1" x14ac:dyDescent="0.2">
      <c r="A411" s="203" t="str">
        <f t="shared" si="6"/>
        <v>貨1軽4DE</v>
      </c>
      <c r="B411" s="203" t="s">
        <v>513</v>
      </c>
      <c r="C411" s="203" t="s">
        <v>511</v>
      </c>
      <c r="D411" t="s">
        <v>1404</v>
      </c>
      <c r="E411" t="s">
        <v>1457</v>
      </c>
      <c r="F411" s="203"/>
      <c r="G411" s="203"/>
      <c r="H411" s="203"/>
      <c r="I411" s="1" t="s">
        <v>919</v>
      </c>
      <c r="K411" s="347"/>
      <c r="L411" s="347"/>
      <c r="M411" s="347"/>
      <c r="N411" s="203"/>
      <c r="O411" s="203"/>
      <c r="P411" s="203"/>
      <c r="Q411" s="203"/>
      <c r="R411" s="203"/>
      <c r="S411" s="203"/>
      <c r="T411" s="160" t="s">
        <v>635</v>
      </c>
      <c r="U411" s="170" t="s">
        <v>648</v>
      </c>
      <c r="V411" s="244" t="s">
        <v>1295</v>
      </c>
      <c r="W411" s="312" t="s">
        <v>855</v>
      </c>
      <c r="X411" s="171" t="s">
        <v>1315</v>
      </c>
      <c r="Y411" s="7" t="s">
        <v>1389</v>
      </c>
      <c r="Z411" s="304" t="s">
        <v>1746</v>
      </c>
    </row>
    <row r="412" spans="1:26" ht="15" customHeight="1" x14ac:dyDescent="0.2">
      <c r="A412" s="203" t="str">
        <f t="shared" si="6"/>
        <v>貨1軽4CE</v>
      </c>
      <c r="B412" s="203" t="s">
        <v>513</v>
      </c>
      <c r="C412" s="203" t="s">
        <v>511</v>
      </c>
      <c r="D412" t="s">
        <v>1404</v>
      </c>
      <c r="E412" t="s">
        <v>1458</v>
      </c>
      <c r="F412" s="203"/>
      <c r="G412" s="203"/>
      <c r="H412" s="347"/>
      <c r="I412" s="1" t="s">
        <v>835</v>
      </c>
      <c r="K412" s="347"/>
      <c r="L412" s="347"/>
      <c r="M412" s="347"/>
      <c r="N412" s="203"/>
      <c r="O412" s="203"/>
      <c r="P412" s="203"/>
      <c r="Q412" s="203"/>
      <c r="R412" s="203"/>
      <c r="S412" s="203"/>
      <c r="T412" s="160" t="s">
        <v>635</v>
      </c>
      <c r="U412" s="170" t="s">
        <v>648</v>
      </c>
      <c r="V412" s="244" t="s">
        <v>1295</v>
      </c>
      <c r="W412" s="312" t="s">
        <v>855</v>
      </c>
      <c r="X412" s="171" t="s">
        <v>1316</v>
      </c>
      <c r="Y412" s="7"/>
      <c r="Z412" s="305" t="s">
        <v>1733</v>
      </c>
    </row>
    <row r="413" spans="1:26" ht="15" customHeight="1" x14ac:dyDescent="0.2">
      <c r="A413" s="203" t="str">
        <f t="shared" si="6"/>
        <v>貨1軽4ME</v>
      </c>
      <c r="B413" s="203" t="s">
        <v>513</v>
      </c>
      <c r="C413" s="203" t="s">
        <v>511</v>
      </c>
      <c r="D413" t="s">
        <v>1404</v>
      </c>
      <c r="E413" t="s">
        <v>1459</v>
      </c>
      <c r="F413" s="203"/>
      <c r="G413" s="203"/>
      <c r="H413" s="203"/>
      <c r="I413" s="1" t="s">
        <v>844</v>
      </c>
      <c r="K413" s="347"/>
      <c r="L413" s="347"/>
      <c r="M413" s="347"/>
      <c r="N413" s="203"/>
      <c r="O413" s="203"/>
      <c r="P413" s="203"/>
      <c r="Q413" s="203"/>
      <c r="R413" s="203"/>
      <c r="S413" s="203"/>
      <c r="T413" s="160" t="s">
        <v>635</v>
      </c>
      <c r="U413" s="170" t="s">
        <v>648</v>
      </c>
      <c r="V413" s="244" t="s">
        <v>1295</v>
      </c>
      <c r="W413" s="312" t="s">
        <v>855</v>
      </c>
      <c r="X413" s="171" t="s">
        <v>1317</v>
      </c>
      <c r="Y413" s="7"/>
      <c r="Z413" s="305" t="s">
        <v>1734</v>
      </c>
    </row>
    <row r="414" spans="1:26" ht="15" customHeight="1" x14ac:dyDescent="0.2">
      <c r="A414" s="203" t="str">
        <f t="shared" si="6"/>
        <v>貨1軽5DE</v>
      </c>
      <c r="B414" s="203" t="s">
        <v>513</v>
      </c>
      <c r="C414" s="203" t="s">
        <v>511</v>
      </c>
      <c r="D414" t="s">
        <v>855</v>
      </c>
      <c r="E414" t="s">
        <v>1460</v>
      </c>
      <c r="F414"/>
      <c r="G414"/>
      <c r="H414" s="347"/>
      <c r="I414" s="1" t="s">
        <v>919</v>
      </c>
      <c r="K414" s="347"/>
      <c r="L414" s="347"/>
      <c r="M414" s="347"/>
      <c r="N414" s="203"/>
      <c r="O414" s="203"/>
      <c r="P414" s="203"/>
      <c r="Q414" s="203"/>
      <c r="R414" s="203"/>
      <c r="S414" s="203"/>
      <c r="T414" s="160" t="s">
        <v>635</v>
      </c>
      <c r="U414" s="170" t="s">
        <v>648</v>
      </c>
      <c r="V414" s="244" t="s">
        <v>1295</v>
      </c>
      <c r="W414" s="312" t="s">
        <v>855</v>
      </c>
      <c r="X414" s="171" t="s">
        <v>1318</v>
      </c>
      <c r="Y414" s="7" t="s">
        <v>1389</v>
      </c>
      <c r="Z414" s="304" t="s">
        <v>1746</v>
      </c>
    </row>
    <row r="415" spans="1:26" ht="15" customHeight="1" x14ac:dyDescent="0.2">
      <c r="A415" s="203" t="str">
        <f t="shared" si="6"/>
        <v>貨1軽5CE</v>
      </c>
      <c r="B415" s="203" t="s">
        <v>513</v>
      </c>
      <c r="C415" s="203" t="s">
        <v>511</v>
      </c>
      <c r="D415" t="s">
        <v>1404</v>
      </c>
      <c r="E415" t="s">
        <v>1461</v>
      </c>
      <c r="F415"/>
      <c r="G415"/>
      <c r="H415" s="203"/>
      <c r="I415" s="1" t="s">
        <v>835</v>
      </c>
      <c r="K415" s="347"/>
      <c r="L415" s="347"/>
      <c r="M415" s="347"/>
      <c r="N415" s="203"/>
      <c r="O415" s="203"/>
      <c r="P415" s="203"/>
      <c r="Q415" s="203"/>
      <c r="R415" s="203"/>
      <c r="S415" s="203"/>
      <c r="T415" s="160" t="s">
        <v>635</v>
      </c>
      <c r="U415" s="170" t="s">
        <v>648</v>
      </c>
      <c r="V415" s="244" t="s">
        <v>1295</v>
      </c>
      <c r="W415" s="312" t="s">
        <v>855</v>
      </c>
      <c r="X415" s="171" t="s">
        <v>1319</v>
      </c>
      <c r="Y415" s="7"/>
      <c r="Z415" s="305" t="s">
        <v>1733</v>
      </c>
    </row>
    <row r="416" spans="1:26" ht="15" customHeight="1" x14ac:dyDescent="0.2">
      <c r="A416" s="203" t="str">
        <f t="shared" si="6"/>
        <v>貨1軽5ME</v>
      </c>
      <c r="B416" s="203" t="s">
        <v>513</v>
      </c>
      <c r="C416" s="203" t="s">
        <v>511</v>
      </c>
      <c r="D416" t="s">
        <v>1404</v>
      </c>
      <c r="E416" t="s">
        <v>1462</v>
      </c>
      <c r="F416"/>
      <c r="G416"/>
      <c r="H416" s="203"/>
      <c r="I416" s="1" t="s">
        <v>844</v>
      </c>
      <c r="K416" s="347"/>
      <c r="L416" s="347"/>
      <c r="M416" s="347"/>
      <c r="N416" s="203"/>
      <c r="O416" s="203"/>
      <c r="P416" s="203"/>
      <c r="Q416" s="203"/>
      <c r="R416" s="203"/>
      <c r="S416" s="203"/>
      <c r="T416" s="160" t="s">
        <v>635</v>
      </c>
      <c r="U416" s="170" t="s">
        <v>648</v>
      </c>
      <c r="V416" s="244" t="s">
        <v>1295</v>
      </c>
      <c r="W416" s="312" t="s">
        <v>855</v>
      </c>
      <c r="X416" s="171" t="s">
        <v>1320</v>
      </c>
      <c r="Y416" s="7"/>
      <c r="Z416" s="305" t="s">
        <v>1734</v>
      </c>
    </row>
    <row r="417" spans="1:26" ht="15" customHeight="1" x14ac:dyDescent="0.2">
      <c r="A417" s="203" t="str">
        <f t="shared" si="6"/>
        <v>貨1軽6DE</v>
      </c>
      <c r="B417" s="203" t="s">
        <v>513</v>
      </c>
      <c r="C417" s="203" t="s">
        <v>511</v>
      </c>
      <c r="D417" t="s">
        <v>1404</v>
      </c>
      <c r="E417" t="s">
        <v>1463</v>
      </c>
      <c r="F417" s="203"/>
      <c r="G417" s="203"/>
      <c r="H417" s="347"/>
      <c r="I417" s="1" t="s">
        <v>919</v>
      </c>
      <c r="K417" s="347"/>
      <c r="L417" s="347"/>
      <c r="M417" s="347"/>
      <c r="N417" s="203"/>
      <c r="O417" s="203"/>
      <c r="P417" s="203"/>
      <c r="Q417" s="203"/>
      <c r="R417" s="203"/>
      <c r="S417" s="203"/>
      <c r="T417" s="160" t="s">
        <v>635</v>
      </c>
      <c r="U417" s="170" t="s">
        <v>648</v>
      </c>
      <c r="V417" s="244" t="s">
        <v>1295</v>
      </c>
      <c r="W417" s="312" t="s">
        <v>855</v>
      </c>
      <c r="X417" s="171" t="s">
        <v>1321</v>
      </c>
      <c r="Y417" s="7" t="s">
        <v>1389</v>
      </c>
      <c r="Z417" s="304" t="s">
        <v>1746</v>
      </c>
    </row>
    <row r="418" spans="1:26" ht="15" customHeight="1" x14ac:dyDescent="0.2">
      <c r="A418" s="203" t="str">
        <f t="shared" si="6"/>
        <v>貨1軽6CE</v>
      </c>
      <c r="B418" s="203" t="s">
        <v>513</v>
      </c>
      <c r="C418" s="203" t="s">
        <v>511</v>
      </c>
      <c r="D418" t="s">
        <v>855</v>
      </c>
      <c r="E418" t="s">
        <v>1464</v>
      </c>
      <c r="F418" s="203"/>
      <c r="G418" s="203"/>
      <c r="H418" s="203"/>
      <c r="I418" s="1" t="s">
        <v>835</v>
      </c>
      <c r="J418" s="350"/>
      <c r="K418" s="347"/>
      <c r="L418" s="347"/>
      <c r="M418" s="347"/>
      <c r="N418" s="203"/>
      <c r="O418" s="203"/>
      <c r="P418" s="203"/>
      <c r="Q418" s="203"/>
      <c r="R418" s="203"/>
      <c r="S418" s="203"/>
      <c r="T418" s="160" t="s">
        <v>635</v>
      </c>
      <c r="U418" s="170" t="s">
        <v>648</v>
      </c>
      <c r="V418" s="244" t="s">
        <v>1295</v>
      </c>
      <c r="W418" s="312" t="s">
        <v>855</v>
      </c>
      <c r="X418" s="171" t="s">
        <v>1322</v>
      </c>
      <c r="Y418" s="7"/>
      <c r="Z418" s="305" t="s">
        <v>1733</v>
      </c>
    </row>
    <row r="419" spans="1:26" ht="15" customHeight="1" x14ac:dyDescent="0.2">
      <c r="A419" s="203" t="str">
        <f t="shared" si="6"/>
        <v>貨1軽6ME</v>
      </c>
      <c r="B419" s="203" t="s">
        <v>513</v>
      </c>
      <c r="C419" s="203" t="s">
        <v>511</v>
      </c>
      <c r="D419" t="s">
        <v>1404</v>
      </c>
      <c r="E419" t="s">
        <v>1465</v>
      </c>
      <c r="F419" s="203"/>
      <c r="G419" s="203"/>
      <c r="H419" s="347"/>
      <c r="I419" s="1" t="s">
        <v>844</v>
      </c>
      <c r="J419"/>
      <c r="K419" s="347"/>
      <c r="L419" s="347"/>
      <c r="M419" s="347"/>
      <c r="N419" s="203"/>
      <c r="O419" s="203"/>
      <c r="P419" s="203"/>
      <c r="Q419" s="203"/>
      <c r="R419" s="203"/>
      <c r="S419" s="203"/>
      <c r="T419" s="160" t="s">
        <v>635</v>
      </c>
      <c r="U419" s="170" t="s">
        <v>648</v>
      </c>
      <c r="V419" s="244" t="s">
        <v>1295</v>
      </c>
      <c r="W419" s="312" t="s">
        <v>855</v>
      </c>
      <c r="X419" s="171" t="s">
        <v>1323</v>
      </c>
      <c r="Y419" s="7"/>
      <c r="Z419" s="305" t="s">
        <v>1734</v>
      </c>
    </row>
    <row r="420" spans="1:26" ht="15" customHeight="1" x14ac:dyDescent="0.2">
      <c r="A420" s="203" t="str">
        <f t="shared" si="6"/>
        <v>貨2軽-</v>
      </c>
      <c r="B420" s="203" t="s">
        <v>520</v>
      </c>
      <c r="C420" s="203" t="s">
        <v>519</v>
      </c>
      <c r="D420" s="203" t="s">
        <v>73</v>
      </c>
      <c r="E420" s="203" t="s">
        <v>72</v>
      </c>
      <c r="F420" s="347"/>
      <c r="G420" s="203"/>
      <c r="H420" s="203"/>
      <c r="I420" s="1" t="s">
        <v>465</v>
      </c>
      <c r="J420" s="350"/>
      <c r="K420" s="349"/>
      <c r="L420" s="349"/>
      <c r="M420" s="349"/>
      <c r="N420" s="203"/>
      <c r="O420" s="203"/>
      <c r="P420" s="203"/>
      <c r="Q420" s="203"/>
      <c r="R420" s="203"/>
      <c r="S420" s="203"/>
      <c r="T420" s="160" t="s">
        <v>635</v>
      </c>
      <c r="U420" s="170" t="s">
        <v>648</v>
      </c>
      <c r="V420" s="244" t="s">
        <v>1296</v>
      </c>
      <c r="W420" s="312" t="s">
        <v>73</v>
      </c>
      <c r="X420" s="171" t="s">
        <v>72</v>
      </c>
      <c r="Y420" s="7"/>
      <c r="Z420" s="304" t="s">
        <v>1741</v>
      </c>
    </row>
    <row r="421" spans="1:26" ht="15" customHeight="1" x14ac:dyDescent="0.2">
      <c r="A421" s="203" t="str">
        <f t="shared" si="6"/>
        <v>貨2軽K</v>
      </c>
      <c r="B421" s="347" t="s">
        <v>520</v>
      </c>
      <c r="C421" s="347" t="s">
        <v>519</v>
      </c>
      <c r="D421" s="350" t="s">
        <v>76</v>
      </c>
      <c r="E421" s="350" t="s">
        <v>88</v>
      </c>
      <c r="F421" s="347"/>
      <c r="G421" s="347"/>
      <c r="H421" s="347"/>
      <c r="I421" s="348" t="s">
        <v>465</v>
      </c>
      <c r="J421"/>
      <c r="K421" s="349"/>
      <c r="L421" s="349"/>
      <c r="M421" s="349"/>
      <c r="N421" s="203"/>
      <c r="O421" s="203"/>
      <c r="P421" s="203"/>
      <c r="Q421" s="203"/>
      <c r="R421" s="203"/>
      <c r="S421" s="203"/>
      <c r="T421" s="160" t="s">
        <v>635</v>
      </c>
      <c r="U421" s="170" t="s">
        <v>648</v>
      </c>
      <c r="V421" s="244" t="s">
        <v>1296</v>
      </c>
      <c r="W421" s="312" t="s">
        <v>76</v>
      </c>
      <c r="X421" s="171" t="s">
        <v>88</v>
      </c>
      <c r="Y421" s="7"/>
      <c r="Z421" s="304" t="s">
        <v>1741</v>
      </c>
    </row>
    <row r="422" spans="1:26" ht="15" customHeight="1" x14ac:dyDescent="0.2">
      <c r="A422" s="203" t="str">
        <f t="shared" si="6"/>
        <v>貨2軽N</v>
      </c>
      <c r="B422" s="203" t="s">
        <v>520</v>
      </c>
      <c r="C422" s="203" t="s">
        <v>519</v>
      </c>
      <c r="D422" s="203" t="s">
        <v>90</v>
      </c>
      <c r="E422" s="203" t="s">
        <v>215</v>
      </c>
      <c r="F422" s="203"/>
      <c r="G422" s="203"/>
      <c r="H422" s="203"/>
      <c r="I422" s="1" t="s">
        <v>465</v>
      </c>
      <c r="J422" s="350"/>
      <c r="K422" s="349"/>
      <c r="L422" s="349"/>
      <c r="M422" s="349"/>
      <c r="N422" s="203"/>
      <c r="O422" s="203"/>
      <c r="P422" s="203"/>
      <c r="Q422" s="203"/>
      <c r="R422" s="203"/>
      <c r="S422" s="203"/>
      <c r="T422" s="160" t="s">
        <v>635</v>
      </c>
      <c r="U422" s="170" t="s">
        <v>648</v>
      </c>
      <c r="V422" s="244" t="s">
        <v>1296</v>
      </c>
      <c r="W422" s="312" t="s">
        <v>90</v>
      </c>
      <c r="X422" s="171" t="s">
        <v>215</v>
      </c>
      <c r="Y422" s="7"/>
      <c r="Z422" s="304" t="s">
        <v>1741</v>
      </c>
    </row>
    <row r="423" spans="1:26" ht="15" customHeight="1" x14ac:dyDescent="0.2">
      <c r="A423" s="203" t="str">
        <f t="shared" si="6"/>
        <v>貨2軽P</v>
      </c>
      <c r="B423" s="347" t="s">
        <v>520</v>
      </c>
      <c r="C423" s="347" t="s">
        <v>519</v>
      </c>
      <c r="D423" s="350" t="s">
        <v>90</v>
      </c>
      <c r="E423" s="350" t="s">
        <v>216</v>
      </c>
      <c r="F423" s="347"/>
      <c r="G423" s="347"/>
      <c r="H423" s="347"/>
      <c r="I423" s="348" t="s">
        <v>465</v>
      </c>
      <c r="J423"/>
      <c r="K423" s="349"/>
      <c r="L423" s="349"/>
      <c r="M423" s="349"/>
      <c r="N423" s="203"/>
      <c r="O423" s="203"/>
      <c r="P423" s="203"/>
      <c r="Q423" s="203"/>
      <c r="R423" s="203"/>
      <c r="S423" s="203"/>
      <c r="T423" s="160" t="s">
        <v>635</v>
      </c>
      <c r="U423" s="170" t="s">
        <v>648</v>
      </c>
      <c r="V423" s="244" t="s">
        <v>1296</v>
      </c>
      <c r="W423" s="312" t="s">
        <v>90</v>
      </c>
      <c r="X423" s="171" t="s">
        <v>216</v>
      </c>
      <c r="Y423" s="7"/>
      <c r="Z423" s="304" t="s">
        <v>1741</v>
      </c>
    </row>
    <row r="424" spans="1:26" ht="15" customHeight="1" x14ac:dyDescent="0.2">
      <c r="A424" s="203" t="str">
        <f t="shared" si="6"/>
        <v>貨2軽S</v>
      </c>
      <c r="B424" s="203" t="s">
        <v>520</v>
      </c>
      <c r="C424" s="203" t="s">
        <v>519</v>
      </c>
      <c r="D424" s="203" t="s">
        <v>93</v>
      </c>
      <c r="E424" s="203" t="s">
        <v>94</v>
      </c>
      <c r="F424" s="203"/>
      <c r="G424" s="203"/>
      <c r="H424" s="203"/>
      <c r="I424" s="1" t="s">
        <v>465</v>
      </c>
      <c r="J424"/>
      <c r="K424" s="349"/>
      <c r="L424" s="349"/>
      <c r="M424" s="349"/>
      <c r="N424" s="203"/>
      <c r="O424" s="203"/>
      <c r="P424" s="203"/>
      <c r="Q424" s="203"/>
      <c r="R424" s="203"/>
      <c r="S424" s="203"/>
      <c r="T424" s="160" t="s">
        <v>635</v>
      </c>
      <c r="U424" s="170" t="s">
        <v>648</v>
      </c>
      <c r="V424" s="244" t="s">
        <v>1296</v>
      </c>
      <c r="W424" s="312" t="s">
        <v>93</v>
      </c>
      <c r="X424" s="171" t="s">
        <v>94</v>
      </c>
      <c r="Y424" s="7"/>
      <c r="Z424" s="304" t="s">
        <v>1741</v>
      </c>
    </row>
    <row r="425" spans="1:26" ht="15" customHeight="1" x14ac:dyDescent="0.2">
      <c r="A425" s="203" t="str">
        <f t="shared" si="6"/>
        <v>貨2軽KB</v>
      </c>
      <c r="B425" s="347" t="s">
        <v>520</v>
      </c>
      <c r="C425" s="347" t="s">
        <v>519</v>
      </c>
      <c r="D425" s="350" t="s">
        <v>505</v>
      </c>
      <c r="E425" s="350" t="s">
        <v>99</v>
      </c>
      <c r="F425" s="347"/>
      <c r="G425" s="347"/>
      <c r="H425" s="203"/>
      <c r="I425" s="348" t="s">
        <v>465</v>
      </c>
      <c r="J425"/>
      <c r="K425" s="349"/>
      <c r="L425" s="349"/>
      <c r="M425" s="349"/>
      <c r="N425" s="203"/>
      <c r="O425" s="203"/>
      <c r="P425" s="203"/>
      <c r="Q425" s="203"/>
      <c r="R425" s="203"/>
      <c r="S425" s="203"/>
      <c r="T425" s="160" t="s">
        <v>635</v>
      </c>
      <c r="U425" s="170" t="s">
        <v>648</v>
      </c>
      <c r="V425" s="244" t="s">
        <v>1296</v>
      </c>
      <c r="W425" s="312" t="s">
        <v>505</v>
      </c>
      <c r="X425" s="171" t="s">
        <v>99</v>
      </c>
      <c r="Y425" s="7"/>
      <c r="Z425" s="304" t="s">
        <v>1741</v>
      </c>
    </row>
    <row r="426" spans="1:26" ht="15" customHeight="1" x14ac:dyDescent="0.2">
      <c r="A426" s="203" t="str">
        <f t="shared" si="6"/>
        <v>貨2軽KF</v>
      </c>
      <c r="B426" s="203" t="s">
        <v>520</v>
      </c>
      <c r="C426" s="203" t="s">
        <v>519</v>
      </c>
      <c r="D426" s="203" t="s">
        <v>514</v>
      </c>
      <c r="E426" s="203" t="s">
        <v>198</v>
      </c>
      <c r="F426" s="203"/>
      <c r="G426" s="203"/>
      <c r="H426" s="347"/>
      <c r="I426" s="1" t="s">
        <v>465</v>
      </c>
      <c r="J426"/>
      <c r="K426" s="349"/>
      <c r="L426" s="349"/>
      <c r="M426" s="349"/>
      <c r="N426" s="203"/>
      <c r="O426" s="203"/>
      <c r="P426" s="203"/>
      <c r="Q426" s="203"/>
      <c r="R426" s="203"/>
      <c r="S426" s="203"/>
      <c r="T426" s="160" t="s">
        <v>635</v>
      </c>
      <c r="U426" s="170" t="s">
        <v>648</v>
      </c>
      <c r="V426" s="244" t="s">
        <v>1296</v>
      </c>
      <c r="W426" s="312" t="s">
        <v>514</v>
      </c>
      <c r="X426" s="171" t="s">
        <v>198</v>
      </c>
      <c r="Y426" s="7"/>
      <c r="Z426" s="304" t="s">
        <v>1741</v>
      </c>
    </row>
    <row r="427" spans="1:26" ht="15" customHeight="1" x14ac:dyDescent="0.2">
      <c r="A427" s="203" t="str">
        <f t="shared" si="6"/>
        <v>貨2軽HB</v>
      </c>
      <c r="B427" s="347" t="s">
        <v>520</v>
      </c>
      <c r="C427" s="347" t="s">
        <v>519</v>
      </c>
      <c r="D427" s="350" t="s">
        <v>514</v>
      </c>
      <c r="E427" s="350" t="s">
        <v>185</v>
      </c>
      <c r="F427" s="347"/>
      <c r="G427" s="347"/>
      <c r="H427" s="203"/>
      <c r="I427" s="348" t="s">
        <v>835</v>
      </c>
      <c r="J427" s="350" t="s">
        <v>838</v>
      </c>
      <c r="K427" s="349"/>
      <c r="L427" s="349"/>
      <c r="M427" s="349"/>
      <c r="N427" s="203"/>
      <c r="O427" s="203"/>
      <c r="P427" s="203"/>
      <c r="Q427" s="203"/>
      <c r="R427" s="203"/>
      <c r="S427" s="203"/>
      <c r="T427" s="160" t="s">
        <v>635</v>
      </c>
      <c r="U427" s="170" t="s">
        <v>648</v>
      </c>
      <c r="V427" s="244" t="s">
        <v>1296</v>
      </c>
      <c r="W427" s="312" t="s">
        <v>514</v>
      </c>
      <c r="X427" s="171" t="s">
        <v>185</v>
      </c>
      <c r="Y427" s="7"/>
      <c r="Z427" s="305" t="s">
        <v>1733</v>
      </c>
    </row>
    <row r="428" spans="1:26" ht="15" customHeight="1" x14ac:dyDescent="0.2">
      <c r="A428" s="203" t="str">
        <f t="shared" si="6"/>
        <v>貨2軽KJ</v>
      </c>
      <c r="B428" s="203" t="s">
        <v>520</v>
      </c>
      <c r="C428" s="203" t="s">
        <v>519</v>
      </c>
      <c r="D428" s="203" t="s">
        <v>514</v>
      </c>
      <c r="E428" s="203" t="s">
        <v>201</v>
      </c>
      <c r="F428" s="203"/>
      <c r="G428" s="203"/>
      <c r="H428" s="347"/>
      <c r="I428" s="1" t="s">
        <v>465</v>
      </c>
      <c r="J428"/>
      <c r="K428" s="349"/>
      <c r="L428" s="349"/>
      <c r="M428" s="349"/>
      <c r="N428" s="203"/>
      <c r="O428" s="203"/>
      <c r="P428" s="203"/>
      <c r="Q428" s="203"/>
      <c r="R428" s="203"/>
      <c r="S428" s="203"/>
      <c r="T428" s="160" t="s">
        <v>635</v>
      </c>
      <c r="U428" s="170" t="s">
        <v>648</v>
      </c>
      <c r="V428" s="244" t="s">
        <v>1296</v>
      </c>
      <c r="W428" s="312" t="s">
        <v>514</v>
      </c>
      <c r="X428" s="171" t="s">
        <v>201</v>
      </c>
      <c r="Y428" s="7"/>
      <c r="Z428" s="304" t="s">
        <v>1741</v>
      </c>
    </row>
    <row r="429" spans="1:26" ht="15" customHeight="1" x14ac:dyDescent="0.2">
      <c r="A429" s="203" t="str">
        <f t="shared" si="6"/>
        <v>貨2軽HE</v>
      </c>
      <c r="B429" s="347" t="s">
        <v>520</v>
      </c>
      <c r="C429" s="347" t="s">
        <v>519</v>
      </c>
      <c r="D429" s="350" t="s">
        <v>514</v>
      </c>
      <c r="E429" s="350" t="s">
        <v>188</v>
      </c>
      <c r="F429" s="347"/>
      <c r="G429" s="347"/>
      <c r="H429" s="203"/>
      <c r="I429" s="348" t="s">
        <v>835</v>
      </c>
      <c r="J429" s="350" t="s">
        <v>838</v>
      </c>
      <c r="K429" s="349"/>
      <c r="L429" s="349"/>
      <c r="M429" s="349"/>
      <c r="N429" s="203"/>
      <c r="O429" s="203"/>
      <c r="P429" s="203"/>
      <c r="Q429" s="203"/>
      <c r="R429" s="203"/>
      <c r="S429" s="203"/>
      <c r="T429" s="160" t="s">
        <v>635</v>
      </c>
      <c r="U429" s="170" t="s">
        <v>648</v>
      </c>
      <c r="V429" s="244" t="s">
        <v>1296</v>
      </c>
      <c r="W429" s="312" t="s">
        <v>514</v>
      </c>
      <c r="X429" s="171" t="s">
        <v>188</v>
      </c>
      <c r="Y429" s="7"/>
      <c r="Z429" s="305" t="s">
        <v>1733</v>
      </c>
    </row>
    <row r="430" spans="1:26" ht="15" customHeight="1" x14ac:dyDescent="0.2">
      <c r="A430" s="203" t="str">
        <f t="shared" si="6"/>
        <v>貨2軽DD</v>
      </c>
      <c r="B430" s="347" t="s">
        <v>520</v>
      </c>
      <c r="C430" s="347" t="s">
        <v>519</v>
      </c>
      <c r="D430" s="347" t="s">
        <v>514</v>
      </c>
      <c r="E430" s="350" t="s">
        <v>920</v>
      </c>
      <c r="F430" s="350"/>
      <c r="G430" s="347"/>
      <c r="H430" s="347"/>
      <c r="I430" s="348" t="s">
        <v>465</v>
      </c>
      <c r="J430" s="350" t="s">
        <v>839</v>
      </c>
      <c r="K430" s="349"/>
      <c r="L430" s="349"/>
      <c r="M430" s="349"/>
      <c r="N430" s="203"/>
      <c r="O430" s="203"/>
      <c r="P430" s="203"/>
      <c r="Q430" s="203"/>
      <c r="R430" s="203"/>
      <c r="S430" s="203"/>
      <c r="T430" s="160" t="s">
        <v>635</v>
      </c>
      <c r="U430" s="170" t="s">
        <v>648</v>
      </c>
      <c r="V430" s="244" t="s">
        <v>1296</v>
      </c>
      <c r="W430" s="312" t="s">
        <v>514</v>
      </c>
      <c r="X430" s="171" t="s">
        <v>920</v>
      </c>
      <c r="Y430" s="7"/>
      <c r="Z430" s="305" t="s">
        <v>1700</v>
      </c>
    </row>
    <row r="431" spans="1:26" ht="15" customHeight="1" x14ac:dyDescent="0.2">
      <c r="A431" s="203" t="str">
        <f t="shared" si="6"/>
        <v>貨2軽WD</v>
      </c>
      <c r="B431" s="347" t="s">
        <v>520</v>
      </c>
      <c r="C431" s="347" t="s">
        <v>519</v>
      </c>
      <c r="D431" s="350" t="s">
        <v>514</v>
      </c>
      <c r="E431" s="350" t="s">
        <v>921</v>
      </c>
      <c r="F431" s="350"/>
      <c r="G431" s="347"/>
      <c r="H431" s="203"/>
      <c r="I431" s="348" t="s">
        <v>835</v>
      </c>
      <c r="J431" s="350" t="s">
        <v>595</v>
      </c>
      <c r="K431" s="349"/>
      <c r="L431" s="349"/>
      <c r="M431" s="349"/>
      <c r="N431" s="203"/>
      <c r="O431" s="203"/>
      <c r="P431" s="203"/>
      <c r="Q431" s="203"/>
      <c r="R431" s="203"/>
      <c r="S431" s="203"/>
      <c r="T431" s="160" t="s">
        <v>635</v>
      </c>
      <c r="U431" s="170" t="s">
        <v>648</v>
      </c>
      <c r="V431" s="244" t="s">
        <v>1296</v>
      </c>
      <c r="W431" s="312" t="s">
        <v>514</v>
      </c>
      <c r="X431" s="171" t="s">
        <v>921</v>
      </c>
      <c r="Y431" s="7"/>
      <c r="Z431" s="305" t="s">
        <v>1733</v>
      </c>
    </row>
    <row r="432" spans="1:26" ht="15" customHeight="1" x14ac:dyDescent="0.2">
      <c r="A432" s="203" t="str">
        <f t="shared" si="6"/>
        <v>貨2軽DE</v>
      </c>
      <c r="B432" s="347" t="s">
        <v>520</v>
      </c>
      <c r="C432" s="347" t="s">
        <v>519</v>
      </c>
      <c r="D432" s="347" t="s">
        <v>514</v>
      </c>
      <c r="E432" s="350" t="s">
        <v>922</v>
      </c>
      <c r="F432" s="350"/>
      <c r="G432" s="347"/>
      <c r="H432" s="347"/>
      <c r="I432" s="348" t="s">
        <v>465</v>
      </c>
      <c r="J432" s="350" t="s">
        <v>840</v>
      </c>
      <c r="K432" s="203"/>
      <c r="L432" s="203"/>
      <c r="M432" s="203"/>
      <c r="N432" s="203"/>
      <c r="O432" s="203"/>
      <c r="P432" s="203"/>
      <c r="Q432" s="203"/>
      <c r="R432" s="203"/>
      <c r="S432" s="203"/>
      <c r="T432" s="160" t="s">
        <v>635</v>
      </c>
      <c r="U432" s="170" t="s">
        <v>648</v>
      </c>
      <c r="V432" s="244" t="s">
        <v>1296</v>
      </c>
      <c r="W432" s="312" t="s">
        <v>514</v>
      </c>
      <c r="X432" s="171" t="s">
        <v>922</v>
      </c>
      <c r="Y432" s="7"/>
      <c r="Z432" s="305" t="s">
        <v>1700</v>
      </c>
    </row>
    <row r="433" spans="1:26" ht="15" customHeight="1" x14ac:dyDescent="0.2">
      <c r="A433" s="203" t="str">
        <f t="shared" si="6"/>
        <v>貨2軽WE</v>
      </c>
      <c r="B433" s="347" t="s">
        <v>520</v>
      </c>
      <c r="C433" s="347" t="s">
        <v>519</v>
      </c>
      <c r="D433" s="350" t="s">
        <v>514</v>
      </c>
      <c r="E433" s="350" t="s">
        <v>923</v>
      </c>
      <c r="F433" s="350"/>
      <c r="G433" s="347"/>
      <c r="H433" s="203"/>
      <c r="I433" s="348" t="s">
        <v>835</v>
      </c>
      <c r="J433" s="350" t="s">
        <v>596</v>
      </c>
      <c r="K433" s="203"/>
      <c r="L433" s="203"/>
      <c r="M433" s="203"/>
      <c r="N433" s="203"/>
      <c r="O433" s="203"/>
      <c r="P433" s="203"/>
      <c r="Q433" s="203"/>
      <c r="R433" s="203"/>
      <c r="S433" s="203"/>
      <c r="T433" s="160" t="s">
        <v>635</v>
      </c>
      <c r="U433" s="170" t="s">
        <v>648</v>
      </c>
      <c r="V433" s="244" t="s">
        <v>1296</v>
      </c>
      <c r="W433" s="312" t="s">
        <v>514</v>
      </c>
      <c r="X433" s="171" t="s">
        <v>923</v>
      </c>
      <c r="Y433" s="7"/>
      <c r="Z433" s="305" t="s">
        <v>1733</v>
      </c>
    </row>
    <row r="434" spans="1:26" ht="15" customHeight="1" x14ac:dyDescent="0.2">
      <c r="A434" s="203" t="str">
        <f t="shared" si="6"/>
        <v>貨2軽DF</v>
      </c>
      <c r="B434" s="347" t="s">
        <v>520</v>
      </c>
      <c r="C434" s="347" t="s">
        <v>519</v>
      </c>
      <c r="D434" s="347" t="s">
        <v>514</v>
      </c>
      <c r="E434" s="350" t="s">
        <v>924</v>
      </c>
      <c r="F434" s="347"/>
      <c r="G434" s="347"/>
      <c r="H434" s="203"/>
      <c r="I434" s="348" t="s">
        <v>465</v>
      </c>
      <c r="J434" s="350" t="s">
        <v>841</v>
      </c>
      <c r="K434" s="203"/>
      <c r="L434" s="203"/>
      <c r="M434" s="203"/>
      <c r="N434" s="203"/>
      <c r="O434" s="203"/>
      <c r="P434" s="203"/>
      <c r="Q434" s="203"/>
      <c r="R434" s="203"/>
      <c r="S434" s="203"/>
      <c r="T434" s="160" t="s">
        <v>635</v>
      </c>
      <c r="U434" s="170" t="s">
        <v>648</v>
      </c>
      <c r="V434" s="244" t="s">
        <v>1296</v>
      </c>
      <c r="W434" s="312" t="s">
        <v>514</v>
      </c>
      <c r="X434" s="171" t="s">
        <v>924</v>
      </c>
      <c r="Y434" s="7"/>
      <c r="Z434" s="305" t="s">
        <v>1700</v>
      </c>
    </row>
    <row r="435" spans="1:26" ht="15" customHeight="1" x14ac:dyDescent="0.2">
      <c r="A435" s="203" t="str">
        <f t="shared" si="6"/>
        <v>貨2軽WF</v>
      </c>
      <c r="B435" s="347" t="s">
        <v>520</v>
      </c>
      <c r="C435" s="347" t="s">
        <v>519</v>
      </c>
      <c r="D435" s="350" t="s">
        <v>514</v>
      </c>
      <c r="E435" s="350" t="s">
        <v>925</v>
      </c>
      <c r="F435" s="347"/>
      <c r="G435" s="347"/>
      <c r="H435" s="347"/>
      <c r="I435" s="348" t="s">
        <v>835</v>
      </c>
      <c r="J435" s="350" t="s">
        <v>597</v>
      </c>
      <c r="K435" s="203"/>
      <c r="L435" s="203"/>
      <c r="M435" s="203"/>
      <c r="N435" s="203"/>
      <c r="O435" s="203"/>
      <c r="P435" s="203"/>
      <c r="Q435" s="203"/>
      <c r="R435" s="203"/>
      <c r="S435" s="203"/>
      <c r="T435" s="160" t="s">
        <v>635</v>
      </c>
      <c r="U435" s="170" t="s">
        <v>648</v>
      </c>
      <c r="V435" s="244" t="s">
        <v>1296</v>
      </c>
      <c r="W435" s="312" t="s">
        <v>514</v>
      </c>
      <c r="X435" s="171" t="s">
        <v>925</v>
      </c>
      <c r="Y435" s="7"/>
      <c r="Z435" s="305" t="s">
        <v>1733</v>
      </c>
    </row>
    <row r="436" spans="1:26" ht="15" customHeight="1" x14ac:dyDescent="0.2">
      <c r="A436" s="203" t="str">
        <f t="shared" si="6"/>
        <v>貨2軽DN</v>
      </c>
      <c r="B436" s="347" t="s">
        <v>520</v>
      </c>
      <c r="C436" s="347" t="s">
        <v>519</v>
      </c>
      <c r="D436" s="347" t="s">
        <v>514</v>
      </c>
      <c r="E436" s="350" t="s">
        <v>926</v>
      </c>
      <c r="F436" s="347"/>
      <c r="G436" s="347"/>
      <c r="H436" s="203"/>
      <c r="I436" s="348" t="s">
        <v>465</v>
      </c>
      <c r="J436" s="350" t="s">
        <v>839</v>
      </c>
      <c r="K436" s="203"/>
      <c r="L436" s="203"/>
      <c r="M436" s="203"/>
      <c r="N436" s="203"/>
      <c r="O436" s="203"/>
      <c r="P436" s="203"/>
      <c r="Q436" s="203"/>
      <c r="R436" s="203"/>
      <c r="S436" s="203"/>
      <c r="T436" s="160" t="s">
        <v>635</v>
      </c>
      <c r="U436" s="170" t="s">
        <v>648</v>
      </c>
      <c r="V436" s="244" t="s">
        <v>1296</v>
      </c>
      <c r="W436" s="312" t="s">
        <v>514</v>
      </c>
      <c r="X436" s="171" t="s">
        <v>926</v>
      </c>
      <c r="Y436" s="7"/>
      <c r="Z436" s="305" t="s">
        <v>1700</v>
      </c>
    </row>
    <row r="437" spans="1:26" ht="15" customHeight="1" x14ac:dyDescent="0.2">
      <c r="A437" s="203" t="str">
        <f t="shared" si="6"/>
        <v>貨2軽WN</v>
      </c>
      <c r="B437" s="347" t="s">
        <v>520</v>
      </c>
      <c r="C437" s="347" t="s">
        <v>519</v>
      </c>
      <c r="D437" s="350" t="s">
        <v>514</v>
      </c>
      <c r="E437" s="350" t="s">
        <v>927</v>
      </c>
      <c r="F437" s="347"/>
      <c r="G437" s="347"/>
      <c r="H437" s="347"/>
      <c r="I437" s="348" t="s">
        <v>835</v>
      </c>
      <c r="J437" s="350" t="s">
        <v>595</v>
      </c>
      <c r="K437" s="203"/>
      <c r="L437" s="203"/>
      <c r="M437" s="203"/>
      <c r="N437" s="203"/>
      <c r="O437" s="203"/>
      <c r="P437" s="203"/>
      <c r="Q437" s="203"/>
      <c r="R437" s="203"/>
      <c r="S437" s="203"/>
      <c r="T437" s="160" t="s">
        <v>635</v>
      </c>
      <c r="U437" s="170" t="s">
        <v>648</v>
      </c>
      <c r="V437" s="244" t="s">
        <v>1296</v>
      </c>
      <c r="W437" s="312" t="s">
        <v>514</v>
      </c>
      <c r="X437" s="171" t="s">
        <v>927</v>
      </c>
      <c r="Y437" s="7"/>
      <c r="Z437" s="305" t="s">
        <v>1733</v>
      </c>
    </row>
    <row r="438" spans="1:26" ht="15" customHeight="1" x14ac:dyDescent="0.2">
      <c r="A438" s="203" t="str">
        <f t="shared" si="6"/>
        <v>貨2軽DP</v>
      </c>
      <c r="B438" s="352" t="s">
        <v>520</v>
      </c>
      <c r="C438" s="352" t="s">
        <v>519</v>
      </c>
      <c r="D438" s="353" t="s">
        <v>514</v>
      </c>
      <c r="E438" s="353" t="s">
        <v>928</v>
      </c>
      <c r="F438" s="352"/>
      <c r="G438" s="352"/>
      <c r="H438" s="203"/>
      <c r="I438" s="354" t="s">
        <v>465</v>
      </c>
      <c r="J438" s="352" t="s">
        <v>840</v>
      </c>
      <c r="K438" s="203"/>
      <c r="L438" s="203"/>
      <c r="M438" s="203"/>
      <c r="N438" s="203"/>
      <c r="O438" s="203"/>
      <c r="P438" s="203"/>
      <c r="Q438" s="203"/>
      <c r="R438" s="203"/>
      <c r="S438" s="203"/>
      <c r="T438" s="160" t="s">
        <v>635</v>
      </c>
      <c r="U438" s="170" t="s">
        <v>648</v>
      </c>
      <c r="V438" s="244" t="s">
        <v>1296</v>
      </c>
      <c r="W438" s="312" t="s">
        <v>514</v>
      </c>
      <c r="X438" s="171" t="s">
        <v>928</v>
      </c>
      <c r="Y438" s="7"/>
      <c r="Z438" s="305" t="s">
        <v>1700</v>
      </c>
    </row>
    <row r="439" spans="1:26" ht="15" customHeight="1" x14ac:dyDescent="0.2">
      <c r="A439" s="203" t="str">
        <f t="shared" si="6"/>
        <v>貨2軽WP</v>
      </c>
      <c r="B439" s="352" t="s">
        <v>520</v>
      </c>
      <c r="C439" s="352" t="s">
        <v>519</v>
      </c>
      <c r="D439" s="353" t="s">
        <v>514</v>
      </c>
      <c r="E439" s="353" t="s">
        <v>929</v>
      </c>
      <c r="F439" s="352"/>
      <c r="G439" s="352"/>
      <c r="H439" s="347"/>
      <c r="I439" s="354" t="s">
        <v>835</v>
      </c>
      <c r="J439" s="352" t="s">
        <v>596</v>
      </c>
      <c r="K439" s="203"/>
      <c r="L439" s="203"/>
      <c r="M439" s="203"/>
      <c r="N439" s="203"/>
      <c r="O439" s="203"/>
      <c r="P439" s="203"/>
      <c r="Q439" s="203"/>
      <c r="R439" s="203"/>
      <c r="S439" s="203"/>
      <c r="T439" s="160" t="s">
        <v>635</v>
      </c>
      <c r="U439" s="170" t="s">
        <v>648</v>
      </c>
      <c r="V439" s="244" t="s">
        <v>1296</v>
      </c>
      <c r="W439" s="312" t="s">
        <v>514</v>
      </c>
      <c r="X439" s="171" t="s">
        <v>929</v>
      </c>
      <c r="Y439" s="7"/>
      <c r="Z439" s="305" t="s">
        <v>1733</v>
      </c>
    </row>
    <row r="440" spans="1:26" ht="15" customHeight="1" x14ac:dyDescent="0.2">
      <c r="A440" s="203" t="str">
        <f t="shared" si="6"/>
        <v>貨2軽DQ</v>
      </c>
      <c r="B440" s="352" t="s">
        <v>520</v>
      </c>
      <c r="C440" s="352" t="s">
        <v>519</v>
      </c>
      <c r="D440" s="353" t="s">
        <v>514</v>
      </c>
      <c r="E440" s="353" t="s">
        <v>930</v>
      </c>
      <c r="F440" s="352"/>
      <c r="G440" s="352"/>
      <c r="H440" s="203"/>
      <c r="I440" s="354" t="s">
        <v>465</v>
      </c>
      <c r="J440" s="353" t="s">
        <v>841</v>
      </c>
      <c r="K440" s="203"/>
      <c r="L440" s="203"/>
      <c r="M440" s="203"/>
      <c r="N440" s="203"/>
      <c r="O440" s="203"/>
      <c r="P440" s="203"/>
      <c r="Q440" s="203"/>
      <c r="R440" s="203"/>
      <c r="S440" s="203"/>
      <c r="T440" s="160" t="s">
        <v>635</v>
      </c>
      <c r="U440" s="170" t="s">
        <v>648</v>
      </c>
      <c r="V440" s="244" t="s">
        <v>1296</v>
      </c>
      <c r="W440" s="312" t="s">
        <v>514</v>
      </c>
      <c r="X440" s="171" t="s">
        <v>930</v>
      </c>
      <c r="Y440" s="7"/>
      <c r="Z440" s="305" t="s">
        <v>1700</v>
      </c>
    </row>
    <row r="441" spans="1:26" ht="15" customHeight="1" x14ac:dyDescent="0.2">
      <c r="A441" s="203" t="str">
        <f t="shared" si="6"/>
        <v>貨2軽WQ</v>
      </c>
      <c r="B441" s="352" t="s">
        <v>520</v>
      </c>
      <c r="C441" s="352" t="s">
        <v>519</v>
      </c>
      <c r="D441" s="353" t="s">
        <v>514</v>
      </c>
      <c r="E441" s="353" t="s">
        <v>931</v>
      </c>
      <c r="F441" s="352"/>
      <c r="G441" s="352"/>
      <c r="H441" s="347"/>
      <c r="I441" s="354" t="s">
        <v>835</v>
      </c>
      <c r="J441" s="353" t="s">
        <v>597</v>
      </c>
      <c r="K441" s="203"/>
      <c r="L441" s="203"/>
      <c r="M441" s="203"/>
      <c r="N441" s="203"/>
      <c r="O441" s="203"/>
      <c r="P441" s="203"/>
      <c r="Q441" s="203"/>
      <c r="R441" s="203"/>
      <c r="S441" s="203"/>
      <c r="T441" s="160" t="s">
        <v>635</v>
      </c>
      <c r="U441" s="170" t="s">
        <v>648</v>
      </c>
      <c r="V441" s="244" t="s">
        <v>1296</v>
      </c>
      <c r="W441" s="312" t="s">
        <v>514</v>
      </c>
      <c r="X441" s="171" t="s">
        <v>931</v>
      </c>
      <c r="Y441" s="7"/>
      <c r="Z441" s="305" t="s">
        <v>1733</v>
      </c>
    </row>
    <row r="442" spans="1:26" ht="15" customHeight="1" x14ac:dyDescent="0.2">
      <c r="A442" s="203" t="str">
        <f t="shared" si="6"/>
        <v>貨2軽KQ</v>
      </c>
      <c r="B442" s="203" t="s">
        <v>520</v>
      </c>
      <c r="C442" s="203" t="s">
        <v>519</v>
      </c>
      <c r="D442" s="203" t="s">
        <v>102</v>
      </c>
      <c r="E442" s="203" t="s">
        <v>207</v>
      </c>
      <c r="F442" s="203"/>
      <c r="G442" s="203"/>
      <c r="H442" s="203"/>
      <c r="I442" s="1" t="s">
        <v>465</v>
      </c>
      <c r="K442" s="203"/>
      <c r="L442" s="203"/>
      <c r="M442" s="203"/>
      <c r="N442" s="203"/>
      <c r="O442" s="203"/>
      <c r="P442" s="203"/>
      <c r="Q442" s="203"/>
      <c r="R442" s="203"/>
      <c r="S442" s="203"/>
      <c r="T442" s="160" t="s">
        <v>635</v>
      </c>
      <c r="U442" s="170" t="s">
        <v>648</v>
      </c>
      <c r="V442" s="244" t="s">
        <v>1296</v>
      </c>
      <c r="W442" s="312" t="s">
        <v>102</v>
      </c>
      <c r="X442" s="171" t="s">
        <v>207</v>
      </c>
      <c r="Y442" s="7"/>
      <c r="Z442" s="304" t="s">
        <v>1741</v>
      </c>
    </row>
    <row r="443" spans="1:26" ht="15" customHeight="1" x14ac:dyDescent="0.2">
      <c r="A443" s="203" t="str">
        <f t="shared" si="6"/>
        <v>貨2軽HX</v>
      </c>
      <c r="B443" s="203" t="s">
        <v>520</v>
      </c>
      <c r="C443" s="203" t="s">
        <v>519</v>
      </c>
      <c r="D443" s="203" t="s">
        <v>102</v>
      </c>
      <c r="E443" s="203" t="s">
        <v>194</v>
      </c>
      <c r="F443" s="203"/>
      <c r="G443" s="203"/>
      <c r="H443" s="203"/>
      <c r="I443" s="1" t="s">
        <v>835</v>
      </c>
      <c r="J443" s="203" t="s">
        <v>838</v>
      </c>
      <c r="K443" s="203"/>
      <c r="L443" s="203"/>
      <c r="M443" s="203"/>
      <c r="N443" s="203"/>
      <c r="O443" s="203"/>
      <c r="P443" s="203"/>
      <c r="Q443" s="203"/>
      <c r="R443" s="203"/>
      <c r="S443" s="203"/>
      <c r="T443" s="160" t="s">
        <v>635</v>
      </c>
      <c r="U443" s="170" t="s">
        <v>648</v>
      </c>
      <c r="V443" s="244" t="s">
        <v>1296</v>
      </c>
      <c r="W443" s="312" t="s">
        <v>102</v>
      </c>
      <c r="X443" s="171" t="s">
        <v>194</v>
      </c>
      <c r="Y443" s="7"/>
      <c r="Z443" s="305" t="s">
        <v>1733</v>
      </c>
    </row>
    <row r="444" spans="1:26" ht="15" customHeight="1" x14ac:dyDescent="0.2">
      <c r="A444" s="203" t="str">
        <f t="shared" si="6"/>
        <v>貨2軽TJ</v>
      </c>
      <c r="B444" s="203" t="s">
        <v>520</v>
      </c>
      <c r="C444" s="203" t="s">
        <v>519</v>
      </c>
      <c r="D444" s="203" t="s">
        <v>102</v>
      </c>
      <c r="E444" s="203" t="s">
        <v>234</v>
      </c>
      <c r="F444" s="203"/>
      <c r="G444" s="203"/>
      <c r="H444" s="347"/>
      <c r="I444" s="1" t="s">
        <v>465</v>
      </c>
      <c r="J444" s="203" t="s">
        <v>839</v>
      </c>
      <c r="K444" s="203"/>
      <c r="L444" s="203"/>
      <c r="M444" s="203"/>
      <c r="N444" s="203"/>
      <c r="O444" s="203"/>
      <c r="P444" s="203"/>
      <c r="Q444" s="203"/>
      <c r="R444" s="203"/>
      <c r="S444" s="203"/>
      <c r="T444" s="160" t="s">
        <v>635</v>
      </c>
      <c r="U444" s="170" t="s">
        <v>648</v>
      </c>
      <c r="V444" s="244" t="s">
        <v>1296</v>
      </c>
      <c r="W444" s="312" t="s">
        <v>102</v>
      </c>
      <c r="X444" s="171" t="s">
        <v>234</v>
      </c>
      <c r="Y444" s="7"/>
      <c r="Z444" s="305" t="s">
        <v>1700</v>
      </c>
    </row>
    <row r="445" spans="1:26" ht="15" customHeight="1" x14ac:dyDescent="0.2">
      <c r="A445" s="203" t="str">
        <f t="shared" si="6"/>
        <v>貨2軽XJ</v>
      </c>
      <c r="B445" s="203" t="s">
        <v>520</v>
      </c>
      <c r="C445" s="203" t="s">
        <v>519</v>
      </c>
      <c r="D445" s="203" t="s">
        <v>102</v>
      </c>
      <c r="E445" s="203" t="s">
        <v>263</v>
      </c>
      <c r="F445" s="203"/>
      <c r="G445" s="203"/>
      <c r="H445" s="203"/>
      <c r="I445" s="1" t="s">
        <v>835</v>
      </c>
      <c r="J445" s="203" t="s">
        <v>595</v>
      </c>
      <c r="K445" s="203"/>
      <c r="L445" s="203"/>
      <c r="M445" s="203"/>
      <c r="N445" s="203"/>
      <c r="O445" s="203"/>
      <c r="P445" s="203"/>
      <c r="Q445" s="203"/>
      <c r="R445" s="203"/>
      <c r="S445" s="203"/>
      <c r="T445" s="160" t="s">
        <v>635</v>
      </c>
      <c r="U445" s="170" t="s">
        <v>648</v>
      </c>
      <c r="V445" s="244" t="s">
        <v>1296</v>
      </c>
      <c r="W445" s="312" t="s">
        <v>102</v>
      </c>
      <c r="X445" s="171" t="s">
        <v>263</v>
      </c>
      <c r="Y445" s="7"/>
      <c r="Z445" s="305" t="s">
        <v>1733</v>
      </c>
    </row>
    <row r="446" spans="1:26" ht="15" customHeight="1" x14ac:dyDescent="0.2">
      <c r="A446" s="203" t="str">
        <f t="shared" si="6"/>
        <v>貨2軽LJ</v>
      </c>
      <c r="B446" s="203" t="s">
        <v>520</v>
      </c>
      <c r="C446" s="203" t="s">
        <v>519</v>
      </c>
      <c r="D446" s="203" t="s">
        <v>102</v>
      </c>
      <c r="E446" s="203" t="s">
        <v>211</v>
      </c>
      <c r="F446" s="203"/>
      <c r="G446" s="203"/>
      <c r="H446" s="347"/>
      <c r="I446" s="1" t="s">
        <v>465</v>
      </c>
      <c r="J446" s="203" t="s">
        <v>840</v>
      </c>
      <c r="K446" s="203"/>
      <c r="L446" s="203"/>
      <c r="M446" s="203"/>
      <c r="N446" s="203"/>
      <c r="O446" s="203"/>
      <c r="P446" s="203"/>
      <c r="Q446" s="203"/>
      <c r="R446" s="203"/>
      <c r="S446" s="203"/>
      <c r="T446" s="160" t="s">
        <v>635</v>
      </c>
      <c r="U446" s="170" t="s">
        <v>648</v>
      </c>
      <c r="V446" s="244" t="s">
        <v>1296</v>
      </c>
      <c r="W446" s="312" t="s">
        <v>102</v>
      </c>
      <c r="X446" s="171" t="s">
        <v>211</v>
      </c>
      <c r="Y446" s="7"/>
      <c r="Z446" s="305" t="s">
        <v>1700</v>
      </c>
    </row>
    <row r="447" spans="1:26" ht="15" customHeight="1" x14ac:dyDescent="0.2">
      <c r="A447" s="203" t="str">
        <f t="shared" si="6"/>
        <v>貨2軽YJ</v>
      </c>
      <c r="B447" s="203" t="s">
        <v>520</v>
      </c>
      <c r="C447" s="203" t="s">
        <v>519</v>
      </c>
      <c r="D447" s="203" t="s">
        <v>102</v>
      </c>
      <c r="E447" s="203" t="s">
        <v>269</v>
      </c>
      <c r="F447" s="203"/>
      <c r="G447" s="203"/>
      <c r="H447" s="203"/>
      <c r="I447" s="1" t="s">
        <v>835</v>
      </c>
      <c r="J447" s="203" t="s">
        <v>596</v>
      </c>
      <c r="K447" s="203"/>
      <c r="L447" s="203"/>
      <c r="M447" s="203"/>
      <c r="N447" s="203"/>
      <c r="O447" s="203"/>
      <c r="P447" s="203"/>
      <c r="Q447" s="203"/>
      <c r="R447" s="203"/>
      <c r="S447" s="203"/>
      <c r="T447" s="160" t="s">
        <v>635</v>
      </c>
      <c r="U447" s="170" t="s">
        <v>648</v>
      </c>
      <c r="V447" s="244" t="s">
        <v>1296</v>
      </c>
      <c r="W447" s="312" t="s">
        <v>102</v>
      </c>
      <c r="X447" s="171" t="s">
        <v>269</v>
      </c>
      <c r="Y447" s="7"/>
      <c r="Z447" s="305" t="s">
        <v>1733</v>
      </c>
    </row>
    <row r="448" spans="1:26" ht="15" customHeight="1" x14ac:dyDescent="0.2">
      <c r="A448" s="203" t="str">
        <f t="shared" si="6"/>
        <v>貨2軽UJ</v>
      </c>
      <c r="B448" s="203" t="s">
        <v>520</v>
      </c>
      <c r="C448" s="203" t="s">
        <v>519</v>
      </c>
      <c r="D448" s="203" t="s">
        <v>102</v>
      </c>
      <c r="E448" s="203" t="s">
        <v>240</v>
      </c>
      <c r="F448" s="203"/>
      <c r="G448" s="203"/>
      <c r="H448" s="347"/>
      <c r="I448" s="1" t="s">
        <v>465</v>
      </c>
      <c r="J448" s="203" t="s">
        <v>841</v>
      </c>
      <c r="K448" s="203"/>
      <c r="L448" s="203"/>
      <c r="M448" s="203"/>
      <c r="N448" s="203"/>
      <c r="O448" s="203"/>
      <c r="P448" s="203"/>
      <c r="Q448" s="203"/>
      <c r="R448" s="203"/>
      <c r="S448" s="203"/>
      <c r="T448" s="160" t="s">
        <v>635</v>
      </c>
      <c r="U448" s="170" t="s">
        <v>648</v>
      </c>
      <c r="V448" s="244" t="s">
        <v>1296</v>
      </c>
      <c r="W448" s="312" t="s">
        <v>102</v>
      </c>
      <c r="X448" s="171" t="s">
        <v>240</v>
      </c>
      <c r="Y448" s="7"/>
      <c r="Z448" s="305" t="s">
        <v>1700</v>
      </c>
    </row>
    <row r="449" spans="1:26" ht="15" customHeight="1" x14ac:dyDescent="0.2">
      <c r="A449" s="203" t="str">
        <f t="shared" si="6"/>
        <v>貨2軽ZJ</v>
      </c>
      <c r="B449" s="203" t="s">
        <v>520</v>
      </c>
      <c r="C449" s="203" t="s">
        <v>519</v>
      </c>
      <c r="D449" s="203" t="s">
        <v>102</v>
      </c>
      <c r="E449" s="203" t="s">
        <v>274</v>
      </c>
      <c r="F449" s="203"/>
      <c r="G449" s="203"/>
      <c r="H449" s="203"/>
      <c r="I449" s="1" t="s">
        <v>835</v>
      </c>
      <c r="J449" s="203" t="s">
        <v>597</v>
      </c>
      <c r="K449" s="203"/>
      <c r="L449" s="203"/>
      <c r="M449" s="203"/>
      <c r="N449" s="203"/>
      <c r="O449" s="203"/>
      <c r="P449" s="203"/>
      <c r="Q449" s="203"/>
      <c r="R449" s="203"/>
      <c r="S449" s="203"/>
      <c r="T449" s="160" t="s">
        <v>635</v>
      </c>
      <c r="U449" s="170" t="s">
        <v>648</v>
      </c>
      <c r="V449" s="244" t="s">
        <v>1296</v>
      </c>
      <c r="W449" s="312" t="s">
        <v>102</v>
      </c>
      <c r="X449" s="171" t="s">
        <v>274</v>
      </c>
      <c r="Y449" s="7"/>
      <c r="Z449" s="305" t="s">
        <v>1733</v>
      </c>
    </row>
    <row r="450" spans="1:26" ht="15" customHeight="1" x14ac:dyDescent="0.2">
      <c r="A450" s="203" t="str">
        <f t="shared" si="6"/>
        <v>貨2軽ADF</v>
      </c>
      <c r="B450" s="203" t="s">
        <v>520</v>
      </c>
      <c r="C450" s="203" t="s">
        <v>519</v>
      </c>
      <c r="D450" s="203" t="s">
        <v>471</v>
      </c>
      <c r="E450" s="203" t="s">
        <v>932</v>
      </c>
      <c r="F450" s="203"/>
      <c r="G450" s="203"/>
      <c r="H450" s="347"/>
      <c r="I450" s="1" t="s">
        <v>30</v>
      </c>
      <c r="K450" s="203"/>
      <c r="L450" s="203"/>
      <c r="M450" s="203"/>
      <c r="N450" s="203"/>
      <c r="O450" s="203"/>
      <c r="P450" s="203"/>
      <c r="Q450" s="203"/>
      <c r="R450" s="203"/>
      <c r="S450" s="203"/>
      <c r="T450" s="160" t="s">
        <v>635</v>
      </c>
      <c r="U450" s="170" t="s">
        <v>648</v>
      </c>
      <c r="V450" s="244" t="s">
        <v>1296</v>
      </c>
      <c r="W450" s="312" t="s">
        <v>471</v>
      </c>
      <c r="X450" s="171" t="s">
        <v>932</v>
      </c>
      <c r="Y450" s="7" t="s">
        <v>1390</v>
      </c>
      <c r="Z450" s="305" t="s">
        <v>1742</v>
      </c>
    </row>
    <row r="451" spans="1:26" ht="15" customHeight="1" x14ac:dyDescent="0.2">
      <c r="A451" s="203" t="str">
        <f t="shared" si="6"/>
        <v>貨2軽ACF</v>
      </c>
      <c r="B451" s="203" t="s">
        <v>520</v>
      </c>
      <c r="C451" s="203" t="s">
        <v>519</v>
      </c>
      <c r="D451" s="203" t="s">
        <v>471</v>
      </c>
      <c r="E451" s="203" t="s">
        <v>933</v>
      </c>
      <c r="F451" s="203"/>
      <c r="G451" s="203"/>
      <c r="H451" s="203"/>
      <c r="I451" s="1" t="s">
        <v>835</v>
      </c>
      <c r="J451" s="203" t="s">
        <v>838</v>
      </c>
      <c r="K451" s="203"/>
      <c r="L451" s="203"/>
      <c r="M451" s="203"/>
      <c r="N451" s="203"/>
      <c r="O451" s="203"/>
      <c r="P451" s="203"/>
      <c r="Q451" s="203"/>
      <c r="R451" s="203"/>
      <c r="S451" s="203"/>
      <c r="T451" s="160" t="s">
        <v>635</v>
      </c>
      <c r="U451" s="170" t="s">
        <v>648</v>
      </c>
      <c r="V451" s="244" t="s">
        <v>1296</v>
      </c>
      <c r="W451" s="312" t="s">
        <v>471</v>
      </c>
      <c r="X451" s="171" t="s">
        <v>933</v>
      </c>
      <c r="Y451" s="7"/>
      <c r="Z451" s="305" t="s">
        <v>1733</v>
      </c>
    </row>
    <row r="452" spans="1:26" ht="15" customHeight="1" x14ac:dyDescent="0.2">
      <c r="A452" s="203" t="str">
        <f t="shared" ref="A452:A515" si="7">CONCATENATE(C452,E452)</f>
        <v>貨2軽AMF</v>
      </c>
      <c r="B452" s="203" t="s">
        <v>520</v>
      </c>
      <c r="C452" s="203" t="s">
        <v>519</v>
      </c>
      <c r="D452" s="203" t="s">
        <v>471</v>
      </c>
      <c r="E452" t="s">
        <v>1466</v>
      </c>
      <c r="F452"/>
      <c r="G452"/>
      <c r="H452" s="203"/>
      <c r="I452" s="1" t="s">
        <v>1393</v>
      </c>
      <c r="K452" s="203"/>
      <c r="L452" s="203"/>
      <c r="M452" s="203"/>
      <c r="N452" s="203"/>
      <c r="O452" s="203"/>
      <c r="P452" s="203"/>
      <c r="Q452" s="203"/>
      <c r="R452" s="203"/>
      <c r="S452" s="203"/>
      <c r="T452" s="160" t="s">
        <v>635</v>
      </c>
      <c r="U452" s="170" t="s">
        <v>648</v>
      </c>
      <c r="V452" s="244" t="s">
        <v>1296</v>
      </c>
      <c r="W452" s="312" t="s">
        <v>471</v>
      </c>
      <c r="X452" s="171" t="s">
        <v>934</v>
      </c>
      <c r="Y452" s="7"/>
      <c r="Z452" s="305" t="s">
        <v>1734</v>
      </c>
    </row>
    <row r="453" spans="1:26" ht="15" customHeight="1" x14ac:dyDescent="0.2">
      <c r="A453" s="203" t="str">
        <f t="shared" si="7"/>
        <v>貨2軽CCF</v>
      </c>
      <c r="B453" s="203" t="s">
        <v>520</v>
      </c>
      <c r="C453" s="203" t="s">
        <v>519</v>
      </c>
      <c r="D453" s="203" t="s">
        <v>471</v>
      </c>
      <c r="E453" s="203" t="s">
        <v>515</v>
      </c>
      <c r="F453" s="203"/>
      <c r="G453" s="203"/>
      <c r="H453" s="347"/>
      <c r="I453" s="1" t="s">
        <v>835</v>
      </c>
      <c r="J453" s="203" t="s">
        <v>597</v>
      </c>
      <c r="K453" s="203"/>
      <c r="L453" s="203"/>
      <c r="M453" s="203"/>
      <c r="N453" s="203"/>
      <c r="O453" s="203"/>
      <c r="P453" s="203"/>
      <c r="Q453" s="203"/>
      <c r="R453" s="203"/>
      <c r="S453" s="203"/>
      <c r="T453" s="160" t="s">
        <v>635</v>
      </c>
      <c r="U453" s="170" t="s">
        <v>648</v>
      </c>
      <c r="V453" s="244" t="s">
        <v>1296</v>
      </c>
      <c r="W453" s="312" t="s">
        <v>471</v>
      </c>
      <c r="X453" s="171" t="s">
        <v>515</v>
      </c>
      <c r="Y453" s="7"/>
      <c r="Z453" s="305" t="s">
        <v>1733</v>
      </c>
    </row>
    <row r="454" spans="1:26" ht="15" customHeight="1" x14ac:dyDescent="0.2">
      <c r="A454" s="203" t="str">
        <f t="shared" si="7"/>
        <v>貨2軽CDF</v>
      </c>
      <c r="B454" s="203" t="s">
        <v>520</v>
      </c>
      <c r="C454" s="203" t="s">
        <v>519</v>
      </c>
      <c r="D454" s="203" t="s">
        <v>471</v>
      </c>
      <c r="E454" s="203" t="s">
        <v>516</v>
      </c>
      <c r="F454" s="203"/>
      <c r="G454" s="203"/>
      <c r="H454" s="203"/>
      <c r="I454" s="1" t="s">
        <v>30</v>
      </c>
      <c r="J454" s="203" t="s">
        <v>841</v>
      </c>
      <c r="K454" s="203"/>
      <c r="L454" s="203"/>
      <c r="M454" s="203"/>
      <c r="N454" s="203"/>
      <c r="O454" s="203"/>
      <c r="P454" s="203"/>
      <c r="Q454" s="203"/>
      <c r="R454" s="203"/>
      <c r="S454" s="203"/>
      <c r="T454" s="160" t="s">
        <v>635</v>
      </c>
      <c r="U454" s="170" t="s">
        <v>648</v>
      </c>
      <c r="V454" s="244" t="s">
        <v>1296</v>
      </c>
      <c r="W454" s="312" t="s">
        <v>471</v>
      </c>
      <c r="X454" s="171" t="s">
        <v>516</v>
      </c>
      <c r="Y454" s="7" t="s">
        <v>1390</v>
      </c>
      <c r="Z454" s="305" t="s">
        <v>1743</v>
      </c>
    </row>
    <row r="455" spans="1:26" ht="15" customHeight="1" x14ac:dyDescent="0.2">
      <c r="A455" s="203" t="str">
        <f t="shared" si="7"/>
        <v>貨2軽CMF</v>
      </c>
      <c r="B455" s="203" t="s">
        <v>520</v>
      </c>
      <c r="C455" s="203" t="s">
        <v>519</v>
      </c>
      <c r="D455" s="203" t="s">
        <v>471</v>
      </c>
      <c r="E455" t="s">
        <v>1467</v>
      </c>
      <c r="F455" s="203"/>
      <c r="G455" s="203"/>
      <c r="H455" s="347"/>
      <c r="I455" s="1" t="s">
        <v>844</v>
      </c>
      <c r="K455" s="203"/>
      <c r="L455" s="203"/>
      <c r="M455" s="203"/>
      <c r="N455" s="203"/>
      <c r="O455" s="203"/>
      <c r="P455" s="203"/>
      <c r="Q455" s="203"/>
      <c r="R455" s="203"/>
      <c r="S455" s="203"/>
      <c r="T455" s="160" t="s">
        <v>635</v>
      </c>
      <c r="U455" s="170" t="s">
        <v>648</v>
      </c>
      <c r="V455" s="244" t="s">
        <v>1296</v>
      </c>
      <c r="W455" s="312" t="s">
        <v>471</v>
      </c>
      <c r="X455" s="171" t="s">
        <v>935</v>
      </c>
      <c r="Y455" s="7"/>
      <c r="Z455" s="305" t="s">
        <v>1734</v>
      </c>
    </row>
    <row r="456" spans="1:26" ht="15" customHeight="1" x14ac:dyDescent="0.2">
      <c r="A456" s="203" t="str">
        <f t="shared" si="7"/>
        <v>貨2軽DCF</v>
      </c>
      <c r="B456" s="203" t="s">
        <v>520</v>
      </c>
      <c r="C456" s="203" t="s">
        <v>519</v>
      </c>
      <c r="D456" s="203" t="s">
        <v>471</v>
      </c>
      <c r="E456" s="203" t="s">
        <v>517</v>
      </c>
      <c r="F456" s="203"/>
      <c r="G456" s="203"/>
      <c r="H456" s="203"/>
      <c r="I456" s="1" t="s">
        <v>835</v>
      </c>
      <c r="J456" s="203" t="s">
        <v>412</v>
      </c>
      <c r="K456" s="203"/>
      <c r="L456" s="203"/>
      <c r="M456" s="203"/>
      <c r="N456" s="203"/>
      <c r="O456" s="203"/>
      <c r="P456" s="203"/>
      <c r="Q456" s="203"/>
      <c r="R456" s="203"/>
      <c r="S456" s="203"/>
      <c r="T456" s="160" t="s">
        <v>635</v>
      </c>
      <c r="U456" s="170" t="s">
        <v>648</v>
      </c>
      <c r="V456" s="244" t="s">
        <v>1296</v>
      </c>
      <c r="W456" s="312" t="s">
        <v>471</v>
      </c>
      <c r="X456" s="171" t="s">
        <v>517</v>
      </c>
      <c r="Y456" s="7"/>
      <c r="Z456" s="305" t="s">
        <v>1733</v>
      </c>
    </row>
    <row r="457" spans="1:26" ht="15" customHeight="1" x14ac:dyDescent="0.2">
      <c r="A457" s="203" t="str">
        <f t="shared" si="7"/>
        <v>貨2軽DDF</v>
      </c>
      <c r="B457" s="203" t="s">
        <v>520</v>
      </c>
      <c r="C457" s="203" t="s">
        <v>519</v>
      </c>
      <c r="D457" s="203" t="s">
        <v>471</v>
      </c>
      <c r="E457" s="203" t="s">
        <v>518</v>
      </c>
      <c r="F457" s="203"/>
      <c r="G457" s="203"/>
      <c r="H457" s="347"/>
      <c r="I457" s="1" t="s">
        <v>30</v>
      </c>
      <c r="J457" s="203" t="s">
        <v>912</v>
      </c>
      <c r="K457" s="203"/>
      <c r="L457" s="203"/>
      <c r="M457" s="203"/>
      <c r="N457" s="203"/>
      <c r="O457" s="203"/>
      <c r="P457" s="203"/>
      <c r="Q457" s="203"/>
      <c r="R457" s="203"/>
      <c r="S457" s="203"/>
      <c r="T457" s="160" t="s">
        <v>635</v>
      </c>
      <c r="U457" s="170" t="s">
        <v>648</v>
      </c>
      <c r="V457" s="244" t="s">
        <v>1296</v>
      </c>
      <c r="W457" s="312" t="s">
        <v>471</v>
      </c>
      <c r="X457" s="171" t="s">
        <v>518</v>
      </c>
      <c r="Y457" s="7" t="s">
        <v>1390</v>
      </c>
      <c r="Z457" s="305" t="s">
        <v>1743</v>
      </c>
    </row>
    <row r="458" spans="1:26" ht="15" customHeight="1" x14ac:dyDescent="0.2">
      <c r="A458" s="203" t="str">
        <f t="shared" si="7"/>
        <v>貨2軽DMF</v>
      </c>
      <c r="B458" s="203" t="s">
        <v>520</v>
      </c>
      <c r="C458" s="203" t="s">
        <v>519</v>
      </c>
      <c r="D458" s="203" t="s">
        <v>471</v>
      </c>
      <c r="E458" t="s">
        <v>1468</v>
      </c>
      <c r="F458" s="203"/>
      <c r="G458" s="203"/>
      <c r="H458" s="203"/>
      <c r="I458" s="1" t="s">
        <v>844</v>
      </c>
      <c r="K458" s="203"/>
      <c r="L458" s="203"/>
      <c r="M458" s="203"/>
      <c r="N458" s="203"/>
      <c r="O458" s="203"/>
      <c r="P458" s="203"/>
      <c r="Q458" s="203"/>
      <c r="R458" s="203"/>
      <c r="S458" s="203"/>
      <c r="T458" s="160" t="s">
        <v>635</v>
      </c>
      <c r="U458" s="170" t="s">
        <v>648</v>
      </c>
      <c r="V458" s="244" t="s">
        <v>1296</v>
      </c>
      <c r="W458" s="312" t="s">
        <v>471</v>
      </c>
      <c r="X458" s="171" t="s">
        <v>936</v>
      </c>
      <c r="Y458" s="7"/>
      <c r="Z458" s="305" t="s">
        <v>1734</v>
      </c>
    </row>
    <row r="459" spans="1:26" ht="15" customHeight="1" x14ac:dyDescent="0.2">
      <c r="A459" s="203" t="str">
        <f t="shared" si="7"/>
        <v>貨2軽SDF</v>
      </c>
      <c r="B459" s="347" t="s">
        <v>520</v>
      </c>
      <c r="C459" s="347" t="s">
        <v>519</v>
      </c>
      <c r="D459" s="350" t="s">
        <v>417</v>
      </c>
      <c r="E459" s="350" t="s">
        <v>937</v>
      </c>
      <c r="F459" s="347"/>
      <c r="G459" s="347"/>
      <c r="H459" s="347"/>
      <c r="I459" s="348" t="s">
        <v>647</v>
      </c>
      <c r="J459" s="350"/>
      <c r="K459" s="203"/>
      <c r="L459" s="203"/>
      <c r="M459" s="203"/>
      <c r="N459" s="203"/>
      <c r="O459" s="203"/>
      <c r="P459" s="203"/>
      <c r="Q459" s="203"/>
      <c r="R459" s="203"/>
      <c r="S459" s="203"/>
      <c r="T459" s="160" t="s">
        <v>635</v>
      </c>
      <c r="U459" s="170" t="s">
        <v>648</v>
      </c>
      <c r="V459" s="244" t="s">
        <v>1296</v>
      </c>
      <c r="W459" s="312" t="s">
        <v>417</v>
      </c>
      <c r="X459" s="171" t="s">
        <v>937</v>
      </c>
      <c r="Y459" s="7" t="s">
        <v>1388</v>
      </c>
      <c r="Z459" s="305" t="s">
        <v>1744</v>
      </c>
    </row>
    <row r="460" spans="1:26" ht="15" customHeight="1" x14ac:dyDescent="0.2">
      <c r="A460" s="203" t="str">
        <f t="shared" si="7"/>
        <v>貨2軽SCF</v>
      </c>
      <c r="B460" s="347" t="s">
        <v>520</v>
      </c>
      <c r="C460" s="347" t="s">
        <v>519</v>
      </c>
      <c r="D460" s="350" t="s">
        <v>417</v>
      </c>
      <c r="E460" s="350" t="s">
        <v>938</v>
      </c>
      <c r="F460" s="347"/>
      <c r="G460" s="347"/>
      <c r="H460" s="203"/>
      <c r="I460" s="348" t="s">
        <v>835</v>
      </c>
      <c r="J460" s="350" t="s">
        <v>838</v>
      </c>
      <c r="K460" s="203"/>
      <c r="L460" s="203"/>
      <c r="M460" s="203"/>
      <c r="N460" s="203"/>
      <c r="O460" s="203"/>
      <c r="P460" s="203"/>
      <c r="Q460" s="203"/>
      <c r="R460" s="203"/>
      <c r="S460" s="203"/>
      <c r="T460" s="160" t="s">
        <v>635</v>
      </c>
      <c r="U460" s="170" t="s">
        <v>648</v>
      </c>
      <c r="V460" s="244" t="s">
        <v>1296</v>
      </c>
      <c r="W460" s="312" t="s">
        <v>417</v>
      </c>
      <c r="X460" s="171" t="s">
        <v>938</v>
      </c>
      <c r="Y460" s="7"/>
      <c r="Z460" s="305" t="s">
        <v>1733</v>
      </c>
    </row>
    <row r="461" spans="1:26" ht="15" customHeight="1" x14ac:dyDescent="0.2">
      <c r="A461" s="203" t="str">
        <f t="shared" si="7"/>
        <v>貨2軽SMF</v>
      </c>
      <c r="B461" s="347" t="s">
        <v>520</v>
      </c>
      <c r="C461" s="347" t="s">
        <v>519</v>
      </c>
      <c r="D461" s="350" t="s">
        <v>417</v>
      </c>
      <c r="E461" s="350" t="s">
        <v>1469</v>
      </c>
      <c r="F461" s="347"/>
      <c r="G461" s="347"/>
      <c r="H461" s="203"/>
      <c r="I461" s="348" t="s">
        <v>1393</v>
      </c>
      <c r="J461" s="350"/>
      <c r="K461" s="203"/>
      <c r="L461" s="203"/>
      <c r="M461" s="203"/>
      <c r="N461" s="203"/>
      <c r="O461" s="203"/>
      <c r="P461" s="203"/>
      <c r="Q461" s="203"/>
      <c r="R461" s="203"/>
      <c r="S461" s="203"/>
      <c r="T461" s="160" t="s">
        <v>635</v>
      </c>
      <c r="U461" s="170" t="s">
        <v>648</v>
      </c>
      <c r="V461" s="244" t="s">
        <v>1296</v>
      </c>
      <c r="W461" s="312" t="s">
        <v>417</v>
      </c>
      <c r="X461" s="171" t="s">
        <v>1324</v>
      </c>
      <c r="Y461" s="7"/>
      <c r="Z461" s="305" t="s">
        <v>1734</v>
      </c>
    </row>
    <row r="462" spans="1:26" ht="15" customHeight="1" x14ac:dyDescent="0.2">
      <c r="A462" s="203" t="str">
        <f t="shared" si="7"/>
        <v>貨2軽TDF</v>
      </c>
      <c r="B462" s="347" t="s">
        <v>520</v>
      </c>
      <c r="C462" s="347" t="s">
        <v>519</v>
      </c>
      <c r="D462" s="350" t="s">
        <v>417</v>
      </c>
      <c r="E462" s="350" t="s">
        <v>651</v>
      </c>
      <c r="F462" s="347"/>
      <c r="G462" s="347"/>
      <c r="H462" s="347"/>
      <c r="I462" s="348" t="s">
        <v>647</v>
      </c>
      <c r="J462" s="350" t="s">
        <v>755</v>
      </c>
      <c r="K462" s="203"/>
      <c r="L462" s="203"/>
      <c r="M462" s="203"/>
      <c r="N462" s="203"/>
      <c r="O462" s="203"/>
      <c r="P462" s="203"/>
      <c r="Q462" s="203"/>
      <c r="R462" s="203"/>
      <c r="S462" s="203"/>
      <c r="T462" s="160" t="s">
        <v>635</v>
      </c>
      <c r="U462" s="170" t="s">
        <v>648</v>
      </c>
      <c r="V462" s="244" t="s">
        <v>1296</v>
      </c>
      <c r="W462" s="312" t="s">
        <v>417</v>
      </c>
      <c r="X462" s="171" t="s">
        <v>651</v>
      </c>
      <c r="Y462" s="7" t="s">
        <v>1388</v>
      </c>
      <c r="Z462" s="305" t="s">
        <v>1745</v>
      </c>
    </row>
    <row r="463" spans="1:26" ht="15" customHeight="1" x14ac:dyDescent="0.2">
      <c r="A463" s="203" t="str">
        <f t="shared" si="7"/>
        <v>貨2軽TCF</v>
      </c>
      <c r="B463" s="347" t="s">
        <v>520</v>
      </c>
      <c r="C463" s="347" t="s">
        <v>519</v>
      </c>
      <c r="D463" s="350" t="s">
        <v>417</v>
      </c>
      <c r="E463" s="350" t="s">
        <v>653</v>
      </c>
      <c r="F463" s="347"/>
      <c r="G463" s="347"/>
      <c r="H463" s="203"/>
      <c r="I463" s="348" t="s">
        <v>835</v>
      </c>
      <c r="J463" s="350" t="s">
        <v>413</v>
      </c>
      <c r="K463" s="203"/>
      <c r="L463" s="203"/>
      <c r="M463" s="203"/>
      <c r="N463" s="203"/>
      <c r="O463" s="203"/>
      <c r="P463" s="203"/>
      <c r="Q463" s="203"/>
      <c r="R463" s="203"/>
      <c r="S463" s="203"/>
      <c r="T463" s="160" t="s">
        <v>635</v>
      </c>
      <c r="U463" s="170" t="s">
        <v>648</v>
      </c>
      <c r="V463" s="244" t="s">
        <v>1296</v>
      </c>
      <c r="W463" s="312" t="s">
        <v>417</v>
      </c>
      <c r="X463" s="171" t="s">
        <v>653</v>
      </c>
      <c r="Y463" s="7"/>
      <c r="Z463" s="305" t="s">
        <v>1733</v>
      </c>
    </row>
    <row r="464" spans="1:26" ht="15" customHeight="1" x14ac:dyDescent="0.2">
      <c r="A464" s="203" t="str">
        <f t="shared" si="7"/>
        <v>貨2軽TMF</v>
      </c>
      <c r="B464" s="347" t="s">
        <v>520</v>
      </c>
      <c r="C464" s="347" t="s">
        <v>519</v>
      </c>
      <c r="D464" s="350" t="s">
        <v>417</v>
      </c>
      <c r="E464" s="350" t="s">
        <v>1470</v>
      </c>
      <c r="F464" s="347"/>
      <c r="G464" s="347"/>
      <c r="H464" s="347"/>
      <c r="I464" s="348" t="s">
        <v>1393</v>
      </c>
      <c r="J464" s="350"/>
      <c r="K464" s="203"/>
      <c r="L464" s="203"/>
      <c r="M464" s="203"/>
      <c r="N464" s="203"/>
      <c r="O464" s="203"/>
      <c r="P464" s="203"/>
      <c r="Q464" s="203"/>
      <c r="R464" s="203"/>
      <c r="S464" s="203"/>
      <c r="T464" s="160" t="s">
        <v>635</v>
      </c>
      <c r="U464" s="170" t="s">
        <v>648</v>
      </c>
      <c r="V464" s="244" t="s">
        <v>1296</v>
      </c>
      <c r="W464" s="312" t="s">
        <v>417</v>
      </c>
      <c r="X464" s="171" t="s">
        <v>1325</v>
      </c>
      <c r="Y464" s="7"/>
      <c r="Z464" s="305" t="s">
        <v>1734</v>
      </c>
    </row>
    <row r="465" spans="1:26" ht="15" customHeight="1" x14ac:dyDescent="0.2">
      <c r="A465" s="203" t="str">
        <f t="shared" si="7"/>
        <v>貨2軽3DF</v>
      </c>
      <c r="B465" s="347" t="s">
        <v>520</v>
      </c>
      <c r="C465" s="347" t="s">
        <v>519</v>
      </c>
      <c r="D465" s="350" t="s">
        <v>1402</v>
      </c>
      <c r="E465" s="350" t="s">
        <v>1471</v>
      </c>
      <c r="F465" s="347"/>
      <c r="G465" s="347"/>
      <c r="H465" s="203"/>
      <c r="I465" s="348" t="s">
        <v>919</v>
      </c>
      <c r="J465" s="350"/>
      <c r="K465" s="203"/>
      <c r="L465" s="203"/>
      <c r="M465" s="203"/>
      <c r="N465" s="203"/>
      <c r="O465" s="203"/>
      <c r="P465" s="203"/>
      <c r="Q465" s="203"/>
      <c r="R465" s="203"/>
      <c r="S465" s="203"/>
      <c r="T465" s="160" t="s">
        <v>635</v>
      </c>
      <c r="U465" s="170" t="s">
        <v>648</v>
      </c>
      <c r="V465" s="244" t="s">
        <v>1296</v>
      </c>
      <c r="W465" s="312" t="s">
        <v>855</v>
      </c>
      <c r="X465" s="171" t="s">
        <v>939</v>
      </c>
      <c r="Y465" s="7" t="s">
        <v>1389</v>
      </c>
      <c r="Z465" s="304" t="s">
        <v>1746</v>
      </c>
    </row>
    <row r="466" spans="1:26" ht="15" customHeight="1" x14ac:dyDescent="0.2">
      <c r="A466" s="203" t="str">
        <f t="shared" si="7"/>
        <v>貨2軽3CF</v>
      </c>
      <c r="B466" s="347" t="s">
        <v>520</v>
      </c>
      <c r="C466" s="347" t="s">
        <v>519</v>
      </c>
      <c r="D466" s="350" t="s">
        <v>1402</v>
      </c>
      <c r="E466" s="350" t="s">
        <v>1472</v>
      </c>
      <c r="F466" s="347"/>
      <c r="G466" s="347"/>
      <c r="H466" s="347"/>
      <c r="I466" s="348" t="s">
        <v>835</v>
      </c>
      <c r="J466" s="350"/>
      <c r="K466" s="203"/>
      <c r="L466" s="203"/>
      <c r="M466" s="203"/>
      <c r="N466" s="203"/>
      <c r="O466" s="203"/>
      <c r="P466" s="203"/>
      <c r="Q466" s="203"/>
      <c r="R466" s="203"/>
      <c r="S466" s="203"/>
      <c r="T466" s="160" t="s">
        <v>635</v>
      </c>
      <c r="U466" s="170" t="s">
        <v>648</v>
      </c>
      <c r="V466" s="244" t="s">
        <v>1296</v>
      </c>
      <c r="W466" s="312" t="s">
        <v>855</v>
      </c>
      <c r="X466" s="171" t="s">
        <v>940</v>
      </c>
      <c r="Y466" s="7"/>
      <c r="Z466" s="305" t="s">
        <v>1733</v>
      </c>
    </row>
    <row r="467" spans="1:26" ht="15" customHeight="1" x14ac:dyDescent="0.2">
      <c r="A467" s="203" t="str">
        <f t="shared" si="7"/>
        <v>貨2軽3MF</v>
      </c>
      <c r="B467" s="347" t="s">
        <v>520</v>
      </c>
      <c r="C467" s="347" t="s">
        <v>519</v>
      </c>
      <c r="D467" s="350" t="s">
        <v>855</v>
      </c>
      <c r="E467" s="350" t="s">
        <v>1473</v>
      </c>
      <c r="F467" s="347"/>
      <c r="G467" s="347"/>
      <c r="H467" s="203"/>
      <c r="I467" s="348" t="s">
        <v>844</v>
      </c>
      <c r="J467" s="350"/>
      <c r="K467" s="203"/>
      <c r="L467" s="203"/>
      <c r="M467" s="203"/>
      <c r="N467" s="203"/>
      <c r="O467" s="203"/>
      <c r="P467" s="203"/>
      <c r="Q467" s="203"/>
      <c r="R467" s="203"/>
      <c r="S467" s="203"/>
      <c r="T467" s="160" t="s">
        <v>635</v>
      </c>
      <c r="U467" s="170" t="s">
        <v>648</v>
      </c>
      <c r="V467" s="244" t="s">
        <v>1296</v>
      </c>
      <c r="W467" s="312" t="s">
        <v>855</v>
      </c>
      <c r="X467" s="171" t="s">
        <v>941</v>
      </c>
      <c r="Y467" s="7"/>
      <c r="Z467" s="305" t="s">
        <v>1734</v>
      </c>
    </row>
    <row r="468" spans="1:26" ht="15" customHeight="1" x14ac:dyDescent="0.2">
      <c r="A468" s="203" t="str">
        <f t="shared" si="7"/>
        <v>貨2軽4DF</v>
      </c>
      <c r="B468" s="347" t="s">
        <v>520</v>
      </c>
      <c r="C468" s="347" t="s">
        <v>519</v>
      </c>
      <c r="D468" s="350" t="s">
        <v>855</v>
      </c>
      <c r="E468" s="350" t="s">
        <v>1474</v>
      </c>
      <c r="F468" s="347"/>
      <c r="G468" s="347"/>
      <c r="H468" s="347"/>
      <c r="I468" s="348" t="s">
        <v>919</v>
      </c>
      <c r="J468" s="350"/>
      <c r="K468" s="203"/>
      <c r="L468" s="203"/>
      <c r="M468" s="203"/>
      <c r="N468" s="203"/>
      <c r="O468" s="203"/>
      <c r="P468" s="203"/>
      <c r="Q468" s="203"/>
      <c r="R468" s="203"/>
      <c r="S468" s="203"/>
      <c r="T468" s="160" t="s">
        <v>635</v>
      </c>
      <c r="U468" s="170" t="s">
        <v>648</v>
      </c>
      <c r="V468" s="244" t="s">
        <v>1296</v>
      </c>
      <c r="W468" s="312" t="s">
        <v>855</v>
      </c>
      <c r="X468" s="171" t="s">
        <v>942</v>
      </c>
      <c r="Y468" s="7" t="s">
        <v>1389</v>
      </c>
      <c r="Z468" s="304" t="s">
        <v>1746</v>
      </c>
    </row>
    <row r="469" spans="1:26" ht="15" customHeight="1" x14ac:dyDescent="0.2">
      <c r="A469" s="203" t="str">
        <f t="shared" si="7"/>
        <v>貨2軽4CF</v>
      </c>
      <c r="B469" s="347" t="s">
        <v>520</v>
      </c>
      <c r="C469" s="347" t="s">
        <v>519</v>
      </c>
      <c r="D469" s="350" t="s">
        <v>855</v>
      </c>
      <c r="E469" s="350" t="s">
        <v>1475</v>
      </c>
      <c r="F469" s="347"/>
      <c r="G469" s="347"/>
      <c r="H469" s="203"/>
      <c r="I469" s="348" t="s">
        <v>835</v>
      </c>
      <c r="J469" s="350"/>
      <c r="K469" s="203"/>
      <c r="L469" s="203"/>
      <c r="M469" s="203"/>
      <c r="N469" s="203"/>
      <c r="O469" s="203"/>
      <c r="P469" s="203"/>
      <c r="Q469" s="203"/>
      <c r="R469" s="203"/>
      <c r="S469" s="203"/>
      <c r="T469" s="160" t="s">
        <v>635</v>
      </c>
      <c r="U469" s="170" t="s">
        <v>648</v>
      </c>
      <c r="V469" s="244" t="s">
        <v>1296</v>
      </c>
      <c r="W469" s="312" t="s">
        <v>855</v>
      </c>
      <c r="X469" s="171" t="s">
        <v>943</v>
      </c>
      <c r="Y469" s="7"/>
      <c r="Z469" s="305" t="s">
        <v>1733</v>
      </c>
    </row>
    <row r="470" spans="1:26" ht="15" customHeight="1" x14ac:dyDescent="0.2">
      <c r="A470" s="203" t="str">
        <f t="shared" si="7"/>
        <v>貨2軽4MF</v>
      </c>
      <c r="B470" s="347" t="s">
        <v>520</v>
      </c>
      <c r="C470" s="347" t="s">
        <v>519</v>
      </c>
      <c r="D470" s="350" t="s">
        <v>855</v>
      </c>
      <c r="E470" s="350" t="s">
        <v>1476</v>
      </c>
      <c r="F470" s="347"/>
      <c r="G470" s="347"/>
      <c r="H470" s="203"/>
      <c r="I470" s="348" t="s">
        <v>844</v>
      </c>
      <c r="J470" s="350"/>
      <c r="K470" s="203"/>
      <c r="L470" s="203"/>
      <c r="M470" s="203"/>
      <c r="N470" s="203"/>
      <c r="O470" s="203"/>
      <c r="P470" s="203"/>
      <c r="Q470" s="203"/>
      <c r="R470" s="203"/>
      <c r="S470" s="203"/>
      <c r="T470" s="160" t="s">
        <v>635</v>
      </c>
      <c r="U470" s="170" t="s">
        <v>648</v>
      </c>
      <c r="V470" s="244" t="s">
        <v>1296</v>
      </c>
      <c r="W470" s="312" t="s">
        <v>855</v>
      </c>
      <c r="X470" s="171" t="s">
        <v>944</v>
      </c>
      <c r="Y470" s="7"/>
      <c r="Z470" s="305" t="s">
        <v>1734</v>
      </c>
    </row>
    <row r="471" spans="1:26" ht="15" customHeight="1" x14ac:dyDescent="0.2">
      <c r="A471" s="203" t="str">
        <f t="shared" si="7"/>
        <v>貨2軽5DF</v>
      </c>
      <c r="B471" s="347" t="s">
        <v>520</v>
      </c>
      <c r="C471" s="347" t="s">
        <v>519</v>
      </c>
      <c r="D471" s="350" t="s">
        <v>855</v>
      </c>
      <c r="E471" s="350" t="s">
        <v>1477</v>
      </c>
      <c r="F471" s="347"/>
      <c r="G471" s="347"/>
      <c r="H471" s="347"/>
      <c r="I471" s="348" t="s">
        <v>919</v>
      </c>
      <c r="J471" s="350"/>
      <c r="K471" s="203"/>
      <c r="L471" s="203"/>
      <c r="M471" s="203"/>
      <c r="N471" s="203"/>
      <c r="O471" s="203"/>
      <c r="P471" s="203"/>
      <c r="Q471" s="203"/>
      <c r="R471" s="203"/>
      <c r="S471" s="203"/>
      <c r="T471" s="160" t="s">
        <v>635</v>
      </c>
      <c r="U471" s="170" t="s">
        <v>648</v>
      </c>
      <c r="V471" s="244" t="s">
        <v>1296</v>
      </c>
      <c r="W471" s="312" t="s">
        <v>855</v>
      </c>
      <c r="X471" s="171" t="s">
        <v>945</v>
      </c>
      <c r="Y471" s="7" t="s">
        <v>1389</v>
      </c>
      <c r="Z471" s="304" t="s">
        <v>1746</v>
      </c>
    </row>
    <row r="472" spans="1:26" ht="15" customHeight="1" x14ac:dyDescent="0.2">
      <c r="A472" s="203" t="str">
        <f t="shared" si="7"/>
        <v>貨2軽5CF</v>
      </c>
      <c r="B472" s="347" t="s">
        <v>520</v>
      </c>
      <c r="C472" s="347" t="s">
        <v>519</v>
      </c>
      <c r="D472" s="350" t="s">
        <v>855</v>
      </c>
      <c r="E472" s="350" t="s">
        <v>1478</v>
      </c>
      <c r="F472" s="347"/>
      <c r="G472" s="347"/>
      <c r="H472" s="203"/>
      <c r="I472" s="348" t="s">
        <v>835</v>
      </c>
      <c r="J472" s="350"/>
      <c r="K472" s="203"/>
      <c r="L472" s="203"/>
      <c r="M472" s="203"/>
      <c r="N472" s="203"/>
      <c r="O472" s="203"/>
      <c r="P472" s="203"/>
      <c r="Q472" s="203"/>
      <c r="R472" s="203"/>
      <c r="S472" s="203"/>
      <c r="T472" s="160" t="s">
        <v>635</v>
      </c>
      <c r="U472" s="170" t="s">
        <v>648</v>
      </c>
      <c r="V472" s="244" t="s">
        <v>1296</v>
      </c>
      <c r="W472" s="312" t="s">
        <v>855</v>
      </c>
      <c r="X472" s="171" t="s">
        <v>946</v>
      </c>
      <c r="Y472" s="7"/>
      <c r="Z472" s="305" t="s">
        <v>1733</v>
      </c>
    </row>
    <row r="473" spans="1:26" ht="15" customHeight="1" x14ac:dyDescent="0.2">
      <c r="A473" s="203" t="str">
        <f t="shared" si="7"/>
        <v>貨2軽5MF</v>
      </c>
      <c r="B473" s="347" t="s">
        <v>520</v>
      </c>
      <c r="C473" s="347" t="s">
        <v>519</v>
      </c>
      <c r="D473" s="350" t="s">
        <v>855</v>
      </c>
      <c r="E473" s="350" t="s">
        <v>1479</v>
      </c>
      <c r="F473" s="347"/>
      <c r="G473" s="347"/>
      <c r="H473" s="347"/>
      <c r="I473" s="348" t="s">
        <v>844</v>
      </c>
      <c r="J473" s="350"/>
      <c r="K473" s="203"/>
      <c r="L473" s="203"/>
      <c r="M473" s="203"/>
      <c r="N473" s="203"/>
      <c r="O473" s="203"/>
      <c r="P473" s="203"/>
      <c r="Q473" s="203"/>
      <c r="R473" s="203"/>
      <c r="S473" s="203"/>
      <c r="T473" s="160" t="s">
        <v>635</v>
      </c>
      <c r="U473" s="170" t="s">
        <v>648</v>
      </c>
      <c r="V473" s="244" t="s">
        <v>1296</v>
      </c>
      <c r="W473" s="312" t="s">
        <v>855</v>
      </c>
      <c r="X473" s="171" t="s">
        <v>947</v>
      </c>
      <c r="Y473" s="7"/>
      <c r="Z473" s="305" t="s">
        <v>1734</v>
      </c>
    </row>
    <row r="474" spans="1:26" ht="15" customHeight="1" x14ac:dyDescent="0.2">
      <c r="A474" s="203" t="str">
        <f t="shared" si="7"/>
        <v>貨2軽6DF</v>
      </c>
      <c r="B474" s="347" t="s">
        <v>520</v>
      </c>
      <c r="C474" s="347" t="s">
        <v>519</v>
      </c>
      <c r="D474" s="350" t="s">
        <v>855</v>
      </c>
      <c r="E474" s="350" t="s">
        <v>1480</v>
      </c>
      <c r="F474" s="347"/>
      <c r="G474" s="347"/>
      <c r="H474" s="203"/>
      <c r="I474" s="348" t="s">
        <v>919</v>
      </c>
      <c r="J474" s="350"/>
      <c r="K474" s="203"/>
      <c r="L474" s="203"/>
      <c r="M474" s="203"/>
      <c r="N474" s="203"/>
      <c r="O474" s="203"/>
      <c r="P474" s="203"/>
      <c r="Q474" s="203"/>
      <c r="R474" s="203"/>
      <c r="S474" s="203"/>
      <c r="T474" s="160" t="s">
        <v>635</v>
      </c>
      <c r="U474" s="170" t="s">
        <v>648</v>
      </c>
      <c r="V474" s="244" t="s">
        <v>1296</v>
      </c>
      <c r="W474" s="312" t="s">
        <v>855</v>
      </c>
      <c r="X474" s="171" t="s">
        <v>948</v>
      </c>
      <c r="Y474" s="7" t="s">
        <v>1389</v>
      </c>
      <c r="Z474" s="304" t="s">
        <v>1746</v>
      </c>
    </row>
    <row r="475" spans="1:26" ht="15" customHeight="1" x14ac:dyDescent="0.2">
      <c r="A475" s="203" t="str">
        <f t="shared" si="7"/>
        <v>貨2軽6CF</v>
      </c>
      <c r="B475" s="347" t="s">
        <v>520</v>
      </c>
      <c r="C475" s="347" t="s">
        <v>519</v>
      </c>
      <c r="D475" s="350" t="s">
        <v>855</v>
      </c>
      <c r="E475" s="350" t="s">
        <v>1481</v>
      </c>
      <c r="F475" s="347"/>
      <c r="G475" s="347"/>
      <c r="H475" s="347"/>
      <c r="I475" s="348" t="s">
        <v>835</v>
      </c>
      <c r="J475" s="350"/>
      <c r="K475" s="203"/>
      <c r="L475" s="203"/>
      <c r="M475" s="203"/>
      <c r="N475" s="203"/>
      <c r="O475" s="203"/>
      <c r="P475" s="203"/>
      <c r="Q475" s="203"/>
      <c r="R475" s="203"/>
      <c r="S475" s="203"/>
      <c r="T475" s="160" t="s">
        <v>635</v>
      </c>
      <c r="U475" s="170" t="s">
        <v>648</v>
      </c>
      <c r="V475" s="244" t="s">
        <v>1296</v>
      </c>
      <c r="W475" s="312" t="s">
        <v>855</v>
      </c>
      <c r="X475" s="171" t="s">
        <v>949</v>
      </c>
      <c r="Y475" s="7"/>
      <c r="Z475" s="305" t="s">
        <v>1733</v>
      </c>
    </row>
    <row r="476" spans="1:26" ht="15" customHeight="1" x14ac:dyDescent="0.2">
      <c r="A476" s="203" t="str">
        <f t="shared" si="7"/>
        <v>貨2軽6MF</v>
      </c>
      <c r="B476" s="347" t="s">
        <v>520</v>
      </c>
      <c r="C476" s="347" t="s">
        <v>519</v>
      </c>
      <c r="D476" s="350" t="s">
        <v>855</v>
      </c>
      <c r="E476" s="350" t="s">
        <v>1482</v>
      </c>
      <c r="F476" s="347"/>
      <c r="G476" s="347"/>
      <c r="H476" s="203"/>
      <c r="I476" s="348" t="s">
        <v>844</v>
      </c>
      <c r="J476" s="350"/>
      <c r="K476" s="203"/>
      <c r="L476" s="203"/>
      <c r="M476" s="203"/>
      <c r="N476" s="203"/>
      <c r="O476" s="203"/>
      <c r="P476" s="203"/>
      <c r="Q476" s="203"/>
      <c r="R476" s="203"/>
      <c r="S476" s="203"/>
      <c r="T476" s="160" t="s">
        <v>635</v>
      </c>
      <c r="U476" s="170" t="s">
        <v>648</v>
      </c>
      <c r="V476" s="244" t="s">
        <v>1296</v>
      </c>
      <c r="W476" s="312" t="s">
        <v>855</v>
      </c>
      <c r="X476" s="171" t="s">
        <v>950</v>
      </c>
      <c r="Y476" s="7"/>
      <c r="Z476" s="305" t="s">
        <v>1734</v>
      </c>
    </row>
    <row r="477" spans="1:26" ht="15" customHeight="1" x14ac:dyDescent="0.2">
      <c r="A477" s="203" t="str">
        <f t="shared" si="7"/>
        <v>貨3軽-</v>
      </c>
      <c r="B477" s="349" t="s">
        <v>534</v>
      </c>
      <c r="C477" s="349" t="s">
        <v>533</v>
      </c>
      <c r="D477" s="351" t="s">
        <v>73</v>
      </c>
      <c r="E477" s="351" t="s">
        <v>72</v>
      </c>
      <c r="F477" s="349"/>
      <c r="G477" s="349"/>
      <c r="H477" s="347"/>
      <c r="I477" s="162" t="s">
        <v>465</v>
      </c>
      <c r="J477" s="349"/>
      <c r="K477" s="203"/>
      <c r="L477" s="203"/>
      <c r="M477" s="203"/>
      <c r="N477" s="203"/>
      <c r="O477" s="203"/>
      <c r="P477" s="203"/>
      <c r="Q477" s="203"/>
      <c r="R477" s="203"/>
      <c r="S477" s="203"/>
      <c r="T477" s="160" t="s">
        <v>635</v>
      </c>
      <c r="U477" s="170" t="s">
        <v>648</v>
      </c>
      <c r="V477" s="244" t="s">
        <v>1297</v>
      </c>
      <c r="W477" s="312" t="s">
        <v>73</v>
      </c>
      <c r="X477" s="171" t="s">
        <v>72</v>
      </c>
      <c r="Y477" s="7"/>
      <c r="Z477" s="304" t="s">
        <v>1741</v>
      </c>
    </row>
    <row r="478" spans="1:26" ht="15" customHeight="1" x14ac:dyDescent="0.2">
      <c r="A478" s="203" t="str">
        <f t="shared" si="7"/>
        <v>貨3軽K</v>
      </c>
      <c r="B478" s="349" t="s">
        <v>534</v>
      </c>
      <c r="C478" s="349" t="s">
        <v>533</v>
      </c>
      <c r="D478" s="351" t="s">
        <v>76</v>
      </c>
      <c r="E478" s="351" t="s">
        <v>88</v>
      </c>
      <c r="F478" s="349"/>
      <c r="G478" s="349"/>
      <c r="H478" s="203"/>
      <c r="I478" s="162" t="s">
        <v>465</v>
      </c>
      <c r="J478" s="351"/>
      <c r="K478" s="203"/>
      <c r="L478" s="203"/>
      <c r="M478" s="203"/>
      <c r="N478" s="203"/>
      <c r="O478" s="203"/>
      <c r="P478" s="203"/>
      <c r="Q478" s="203"/>
      <c r="R478" s="203"/>
      <c r="S478" s="203"/>
      <c r="T478" s="160" t="s">
        <v>635</v>
      </c>
      <c r="U478" s="170" t="s">
        <v>648</v>
      </c>
      <c r="V478" s="244" t="s">
        <v>1297</v>
      </c>
      <c r="W478" s="312" t="s">
        <v>76</v>
      </c>
      <c r="X478" s="171" t="s">
        <v>88</v>
      </c>
      <c r="Y478" s="7"/>
      <c r="Z478" s="304" t="s">
        <v>1741</v>
      </c>
    </row>
    <row r="479" spans="1:26" ht="15" customHeight="1" x14ac:dyDescent="0.2">
      <c r="A479" s="203" t="str">
        <f t="shared" si="7"/>
        <v>貨3軽N</v>
      </c>
      <c r="B479" s="349" t="s">
        <v>534</v>
      </c>
      <c r="C479" s="349" t="s">
        <v>533</v>
      </c>
      <c r="D479" s="351" t="s">
        <v>90</v>
      </c>
      <c r="E479" s="351" t="s">
        <v>215</v>
      </c>
      <c r="F479" s="349"/>
      <c r="G479" s="349"/>
      <c r="H479" s="203"/>
      <c r="I479" s="162" t="s">
        <v>465</v>
      </c>
      <c r="J479" s="351"/>
      <c r="K479" s="203"/>
      <c r="L479" s="203"/>
      <c r="M479" s="203"/>
      <c r="N479" s="203"/>
      <c r="O479" s="203"/>
      <c r="P479" s="203"/>
      <c r="Q479" s="203"/>
      <c r="R479" s="203"/>
      <c r="S479" s="203"/>
      <c r="T479" s="160" t="s">
        <v>635</v>
      </c>
      <c r="U479" s="170" t="s">
        <v>648</v>
      </c>
      <c r="V479" s="244" t="s">
        <v>1297</v>
      </c>
      <c r="W479" s="312" t="s">
        <v>90</v>
      </c>
      <c r="X479" s="171" t="s">
        <v>215</v>
      </c>
      <c r="Y479" s="7"/>
      <c r="Z479" s="304" t="s">
        <v>1741</v>
      </c>
    </row>
    <row r="480" spans="1:26" ht="15" customHeight="1" x14ac:dyDescent="0.2">
      <c r="A480" s="203" t="str">
        <f t="shared" si="7"/>
        <v>貨3軽P</v>
      </c>
      <c r="B480" s="349" t="s">
        <v>534</v>
      </c>
      <c r="C480" s="349" t="s">
        <v>533</v>
      </c>
      <c r="D480" s="351" t="s">
        <v>90</v>
      </c>
      <c r="E480" s="351" t="s">
        <v>216</v>
      </c>
      <c r="F480" s="349"/>
      <c r="G480" s="349"/>
      <c r="H480" s="347"/>
      <c r="I480" s="162" t="s">
        <v>465</v>
      </c>
      <c r="J480" s="351"/>
      <c r="K480" s="203"/>
      <c r="L480" s="203"/>
      <c r="M480" s="203"/>
      <c r="N480" s="203"/>
      <c r="O480" s="203"/>
      <c r="P480" s="203"/>
      <c r="Q480" s="203"/>
      <c r="R480" s="203"/>
      <c r="S480" s="203"/>
      <c r="T480" s="160" t="s">
        <v>635</v>
      </c>
      <c r="U480" s="170" t="s">
        <v>648</v>
      </c>
      <c r="V480" s="244" t="s">
        <v>1297</v>
      </c>
      <c r="W480" s="312" t="s">
        <v>90</v>
      </c>
      <c r="X480" s="171" t="s">
        <v>216</v>
      </c>
      <c r="Y480" s="7"/>
      <c r="Z480" s="304" t="s">
        <v>1741</v>
      </c>
    </row>
    <row r="481" spans="1:26" ht="15" customHeight="1" x14ac:dyDescent="0.2">
      <c r="A481" s="203" t="str">
        <f t="shared" si="7"/>
        <v>貨3軽S</v>
      </c>
      <c r="B481" s="349" t="s">
        <v>534</v>
      </c>
      <c r="C481" s="349" t="s">
        <v>533</v>
      </c>
      <c r="D481" s="351" t="s">
        <v>104</v>
      </c>
      <c r="E481" s="351" t="s">
        <v>94</v>
      </c>
      <c r="F481" s="349"/>
      <c r="G481" s="349"/>
      <c r="H481" s="203"/>
      <c r="I481" s="162" t="s">
        <v>465</v>
      </c>
      <c r="J481" s="351"/>
      <c r="K481" s="203"/>
      <c r="L481" s="203"/>
      <c r="M481" s="203"/>
      <c r="N481" s="203"/>
      <c r="O481" s="203"/>
      <c r="P481" s="203"/>
      <c r="Q481" s="203"/>
      <c r="R481" s="203"/>
      <c r="S481" s="203"/>
      <c r="T481" s="160" t="s">
        <v>635</v>
      </c>
      <c r="U481" s="170" t="s">
        <v>648</v>
      </c>
      <c r="V481" s="244" t="s">
        <v>1297</v>
      </c>
      <c r="W481" s="312" t="s">
        <v>104</v>
      </c>
      <c r="X481" s="171" t="s">
        <v>94</v>
      </c>
      <c r="Y481" s="7"/>
      <c r="Z481" s="304" t="s">
        <v>1741</v>
      </c>
    </row>
    <row r="482" spans="1:26" ht="15" customHeight="1" x14ac:dyDescent="0.2">
      <c r="A482" s="203" t="str">
        <f t="shared" si="7"/>
        <v>貨3軽U</v>
      </c>
      <c r="B482" s="349" t="s">
        <v>534</v>
      </c>
      <c r="C482" s="349" t="s">
        <v>533</v>
      </c>
      <c r="D482" s="351" t="s">
        <v>104</v>
      </c>
      <c r="E482" s="351" t="s">
        <v>238</v>
      </c>
      <c r="F482" s="349"/>
      <c r="G482" s="349"/>
      <c r="H482" s="347"/>
      <c r="I482" s="162" t="s">
        <v>465</v>
      </c>
      <c r="J482" s="351"/>
      <c r="K482" s="203"/>
      <c r="L482" s="203"/>
      <c r="M482" s="203"/>
      <c r="N482" s="203"/>
      <c r="O482" s="203"/>
      <c r="P482" s="203"/>
      <c r="Q482" s="203"/>
      <c r="R482" s="203"/>
      <c r="S482" s="203"/>
      <c r="T482" s="160" t="s">
        <v>635</v>
      </c>
      <c r="U482" s="170" t="s">
        <v>648</v>
      </c>
      <c r="V482" s="244" t="s">
        <v>1297</v>
      </c>
      <c r="W482" s="312" t="s">
        <v>104</v>
      </c>
      <c r="X482" s="171" t="s">
        <v>238</v>
      </c>
      <c r="Y482" s="7"/>
      <c r="Z482" s="304" t="s">
        <v>1741</v>
      </c>
    </row>
    <row r="483" spans="1:26" ht="15" customHeight="1" x14ac:dyDescent="0.2">
      <c r="A483" s="203" t="str">
        <f t="shared" si="7"/>
        <v>貨3軽KC</v>
      </c>
      <c r="B483" s="349" t="s">
        <v>534</v>
      </c>
      <c r="C483" s="349" t="s">
        <v>533</v>
      </c>
      <c r="D483" s="351" t="s">
        <v>115</v>
      </c>
      <c r="E483" s="351" t="s">
        <v>105</v>
      </c>
      <c r="F483" s="349"/>
      <c r="G483" s="349"/>
      <c r="H483" s="203"/>
      <c r="I483" s="162" t="s">
        <v>465</v>
      </c>
      <c r="J483" s="351"/>
      <c r="K483" s="203"/>
      <c r="L483" s="203"/>
      <c r="M483" s="203"/>
      <c r="N483" s="203"/>
      <c r="O483" s="203"/>
      <c r="P483" s="203"/>
      <c r="Q483" s="203"/>
      <c r="R483" s="203"/>
      <c r="S483" s="203"/>
      <c r="T483" s="160" t="s">
        <v>635</v>
      </c>
      <c r="U483" s="170" t="s">
        <v>648</v>
      </c>
      <c r="V483" s="244" t="s">
        <v>1297</v>
      </c>
      <c r="W483" s="312" t="s">
        <v>115</v>
      </c>
      <c r="X483" s="171" t="s">
        <v>105</v>
      </c>
      <c r="Y483" s="7"/>
      <c r="Z483" s="304" t="s">
        <v>1741</v>
      </c>
    </row>
    <row r="484" spans="1:26" ht="15" customHeight="1" x14ac:dyDescent="0.2">
      <c r="A484" s="203" t="str">
        <f t="shared" si="7"/>
        <v>貨3軽KG</v>
      </c>
      <c r="B484" s="349" t="s">
        <v>534</v>
      </c>
      <c r="C484" s="349" t="s">
        <v>533</v>
      </c>
      <c r="D484" s="351" t="s">
        <v>506</v>
      </c>
      <c r="E484" s="351" t="s">
        <v>199</v>
      </c>
      <c r="F484" s="349"/>
      <c r="G484" s="349"/>
      <c r="H484" s="347"/>
      <c r="I484" s="162" t="s">
        <v>465</v>
      </c>
      <c r="J484" s="351"/>
      <c r="K484" s="203"/>
      <c r="L484" s="203"/>
      <c r="M484" s="203"/>
      <c r="N484" s="203"/>
      <c r="O484" s="203"/>
      <c r="P484" s="203"/>
      <c r="Q484" s="203"/>
      <c r="R484" s="203"/>
      <c r="S484" s="203"/>
      <c r="T484" s="160" t="s">
        <v>635</v>
      </c>
      <c r="U484" s="170" t="s">
        <v>648</v>
      </c>
      <c r="V484" s="244" t="s">
        <v>1297</v>
      </c>
      <c r="W484" s="312" t="s">
        <v>506</v>
      </c>
      <c r="X484" s="171" t="s">
        <v>199</v>
      </c>
      <c r="Y484" s="7"/>
      <c r="Z484" s="304" t="s">
        <v>1741</v>
      </c>
    </row>
    <row r="485" spans="1:26" ht="15" customHeight="1" x14ac:dyDescent="0.2">
      <c r="A485" s="203" t="str">
        <f t="shared" si="7"/>
        <v>貨3軽HC</v>
      </c>
      <c r="B485" s="349" t="s">
        <v>534</v>
      </c>
      <c r="C485" s="349" t="s">
        <v>533</v>
      </c>
      <c r="D485" s="351" t="s">
        <v>506</v>
      </c>
      <c r="E485" s="351" t="s">
        <v>186</v>
      </c>
      <c r="F485" s="349"/>
      <c r="G485" s="349"/>
      <c r="H485" s="203"/>
      <c r="I485" s="162" t="s">
        <v>835</v>
      </c>
      <c r="J485" s="351" t="s">
        <v>838</v>
      </c>
      <c r="K485" s="203"/>
      <c r="L485" s="203"/>
      <c r="M485" s="203"/>
      <c r="N485" s="203"/>
      <c r="O485" s="203"/>
      <c r="P485" s="203"/>
      <c r="Q485" s="203"/>
      <c r="R485" s="203"/>
      <c r="S485" s="203"/>
      <c r="T485" s="160" t="s">
        <v>635</v>
      </c>
      <c r="U485" s="170" t="s">
        <v>648</v>
      </c>
      <c r="V485" s="244" t="s">
        <v>1297</v>
      </c>
      <c r="W485" s="312" t="s">
        <v>506</v>
      </c>
      <c r="X485" s="171" t="s">
        <v>186</v>
      </c>
      <c r="Y485" s="7"/>
      <c r="Z485" s="305" t="s">
        <v>1733</v>
      </c>
    </row>
    <row r="486" spans="1:26" ht="15" customHeight="1" x14ac:dyDescent="0.2">
      <c r="A486" s="203" t="str">
        <f t="shared" si="7"/>
        <v>貨3軽DG</v>
      </c>
      <c r="B486" s="349" t="s">
        <v>520</v>
      </c>
      <c r="C486" s="349" t="s">
        <v>533</v>
      </c>
      <c r="D486" s="351" t="s">
        <v>506</v>
      </c>
      <c r="E486" s="351" t="s">
        <v>951</v>
      </c>
      <c r="F486" s="349"/>
      <c r="G486" s="349"/>
      <c r="H486" s="347"/>
      <c r="I486" s="162" t="s">
        <v>465</v>
      </c>
      <c r="J486" s="351" t="s">
        <v>839</v>
      </c>
      <c r="K486" s="203"/>
      <c r="L486" s="203"/>
      <c r="M486" s="203"/>
      <c r="N486" s="203"/>
      <c r="O486" s="203"/>
      <c r="P486" s="203"/>
      <c r="Q486" s="203"/>
      <c r="R486" s="203"/>
      <c r="S486" s="203"/>
      <c r="T486" s="160" t="s">
        <v>635</v>
      </c>
      <c r="U486" s="170" t="s">
        <v>648</v>
      </c>
      <c r="V486" s="244" t="s">
        <v>1297</v>
      </c>
      <c r="W486" s="312" t="s">
        <v>506</v>
      </c>
      <c r="X486" s="171" t="s">
        <v>951</v>
      </c>
      <c r="Y486" s="7"/>
      <c r="Z486" s="305" t="s">
        <v>1700</v>
      </c>
    </row>
    <row r="487" spans="1:26" ht="15" customHeight="1" x14ac:dyDescent="0.2">
      <c r="A487" s="203" t="str">
        <f t="shared" si="7"/>
        <v>貨3軽WG</v>
      </c>
      <c r="B487" s="349" t="s">
        <v>520</v>
      </c>
      <c r="C487" s="349" t="s">
        <v>533</v>
      </c>
      <c r="D487" s="351" t="s">
        <v>506</v>
      </c>
      <c r="E487" s="351" t="s">
        <v>952</v>
      </c>
      <c r="F487" s="349"/>
      <c r="G487" s="349"/>
      <c r="H487" s="203"/>
      <c r="I487" s="162" t="s">
        <v>835</v>
      </c>
      <c r="J487" s="351" t="s">
        <v>595</v>
      </c>
      <c r="K487" s="203"/>
      <c r="L487" s="203"/>
      <c r="M487" s="203"/>
      <c r="N487" s="203"/>
      <c r="O487" s="203"/>
      <c r="P487" s="203"/>
      <c r="Q487" s="203"/>
      <c r="R487" s="203"/>
      <c r="S487" s="203"/>
      <c r="T487" s="160" t="s">
        <v>635</v>
      </c>
      <c r="U487" s="170" t="s">
        <v>648</v>
      </c>
      <c r="V487" s="244" t="s">
        <v>1297</v>
      </c>
      <c r="W487" s="312" t="s">
        <v>506</v>
      </c>
      <c r="X487" s="171" t="s">
        <v>952</v>
      </c>
      <c r="Y487" s="7"/>
      <c r="Z487" s="305" t="s">
        <v>1733</v>
      </c>
    </row>
    <row r="488" spans="1:26" ht="15" customHeight="1" x14ac:dyDescent="0.2">
      <c r="A488" s="203" t="str">
        <f t="shared" si="7"/>
        <v>貨3軽DH</v>
      </c>
      <c r="B488" s="203" t="s">
        <v>520</v>
      </c>
      <c r="C488" s="203" t="s">
        <v>533</v>
      </c>
      <c r="D488" s="203" t="s">
        <v>506</v>
      </c>
      <c r="E488" s="203" t="s">
        <v>953</v>
      </c>
      <c r="F488" s="203"/>
      <c r="G488" s="203"/>
      <c r="H488" s="203"/>
      <c r="I488" s="1" t="s">
        <v>465</v>
      </c>
      <c r="J488" s="203" t="s">
        <v>840</v>
      </c>
      <c r="K488" s="203"/>
      <c r="L488" s="203"/>
      <c r="M488" s="203"/>
      <c r="N488" s="203"/>
      <c r="O488" s="203"/>
      <c r="P488" s="203"/>
      <c r="Q488" s="203"/>
      <c r="R488" s="203"/>
      <c r="S488" s="203"/>
      <c r="T488" s="160" t="s">
        <v>635</v>
      </c>
      <c r="U488" s="170" t="s">
        <v>648</v>
      </c>
      <c r="V488" s="244" t="s">
        <v>1297</v>
      </c>
      <c r="W488" s="312" t="s">
        <v>506</v>
      </c>
      <c r="X488" s="171" t="s">
        <v>953</v>
      </c>
      <c r="Y488" s="7"/>
      <c r="Z488" s="305" t="s">
        <v>1700</v>
      </c>
    </row>
    <row r="489" spans="1:26" ht="15" customHeight="1" x14ac:dyDescent="0.2">
      <c r="A489" s="203" t="str">
        <f t="shared" si="7"/>
        <v>貨3軽WH</v>
      </c>
      <c r="B489" s="203" t="s">
        <v>520</v>
      </c>
      <c r="C489" s="203" t="s">
        <v>533</v>
      </c>
      <c r="D489" s="203" t="s">
        <v>506</v>
      </c>
      <c r="E489" s="203" t="s">
        <v>954</v>
      </c>
      <c r="F489" s="203"/>
      <c r="G489" s="203"/>
      <c r="H489" s="347"/>
      <c r="I489" s="1" t="s">
        <v>835</v>
      </c>
      <c r="J489" s="203" t="s">
        <v>596</v>
      </c>
      <c r="K489" s="203"/>
      <c r="L489" s="203"/>
      <c r="M489" s="203"/>
      <c r="N489" s="203"/>
      <c r="O489" s="203"/>
      <c r="P489" s="203"/>
      <c r="Q489" s="203"/>
      <c r="R489" s="203"/>
      <c r="S489" s="203"/>
      <c r="T489" s="160" t="s">
        <v>635</v>
      </c>
      <c r="U489" s="170" t="s">
        <v>648</v>
      </c>
      <c r="V489" s="244" t="s">
        <v>1297</v>
      </c>
      <c r="W489" s="312" t="s">
        <v>506</v>
      </c>
      <c r="X489" s="171" t="s">
        <v>954</v>
      </c>
      <c r="Y489" s="7"/>
      <c r="Z489" s="305" t="s">
        <v>1733</v>
      </c>
    </row>
    <row r="490" spans="1:26" ht="15" customHeight="1" x14ac:dyDescent="0.2">
      <c r="A490" s="203" t="str">
        <f t="shared" si="7"/>
        <v>貨3軽DJ</v>
      </c>
      <c r="B490" s="203" t="s">
        <v>520</v>
      </c>
      <c r="C490" s="203" t="s">
        <v>533</v>
      </c>
      <c r="D490" s="203" t="s">
        <v>506</v>
      </c>
      <c r="E490" s="203" t="s">
        <v>955</v>
      </c>
      <c r="F490" s="203"/>
      <c r="G490" s="203"/>
      <c r="H490" s="203"/>
      <c r="I490" s="1" t="s">
        <v>465</v>
      </c>
      <c r="J490" s="203" t="s">
        <v>841</v>
      </c>
      <c r="K490" s="203"/>
      <c r="L490" s="203"/>
      <c r="M490" s="203"/>
      <c r="N490" s="203"/>
      <c r="O490" s="203"/>
      <c r="P490" s="203"/>
      <c r="Q490" s="203"/>
      <c r="R490" s="203"/>
      <c r="S490" s="203"/>
      <c r="T490" s="160" t="s">
        <v>635</v>
      </c>
      <c r="U490" s="170" t="s">
        <v>648</v>
      </c>
      <c r="V490" s="244" t="s">
        <v>1297</v>
      </c>
      <c r="W490" s="312" t="s">
        <v>506</v>
      </c>
      <c r="X490" s="171" t="s">
        <v>955</v>
      </c>
      <c r="Y490" s="7"/>
      <c r="Z490" s="305" t="s">
        <v>1700</v>
      </c>
    </row>
    <row r="491" spans="1:26" ht="15" customHeight="1" x14ac:dyDescent="0.2">
      <c r="A491" s="203" t="str">
        <f t="shared" si="7"/>
        <v>貨3軽WJ</v>
      </c>
      <c r="B491" s="203" t="s">
        <v>520</v>
      </c>
      <c r="C491" s="203" t="s">
        <v>533</v>
      </c>
      <c r="D491" s="203" t="s">
        <v>506</v>
      </c>
      <c r="E491" s="203" t="s">
        <v>956</v>
      </c>
      <c r="F491" s="203"/>
      <c r="G491" s="203"/>
      <c r="H491" s="347"/>
      <c r="I491" s="1" t="s">
        <v>835</v>
      </c>
      <c r="J491" s="203" t="s">
        <v>597</v>
      </c>
      <c r="K491" s="203"/>
      <c r="L491" s="203"/>
      <c r="M491" s="203"/>
      <c r="N491" s="203"/>
      <c r="O491" s="203"/>
      <c r="P491" s="203"/>
      <c r="Q491" s="203"/>
      <c r="R491" s="203"/>
      <c r="S491" s="203"/>
      <c r="T491" s="160" t="s">
        <v>635</v>
      </c>
      <c r="U491" s="170" t="s">
        <v>648</v>
      </c>
      <c r="V491" s="244" t="s">
        <v>1297</v>
      </c>
      <c r="W491" s="312" t="s">
        <v>506</v>
      </c>
      <c r="X491" s="171" t="s">
        <v>956</v>
      </c>
      <c r="Y491" s="7"/>
      <c r="Z491" s="305" t="s">
        <v>1733</v>
      </c>
    </row>
    <row r="492" spans="1:26" ht="15" customHeight="1" x14ac:dyDescent="0.2">
      <c r="A492" s="203" t="str">
        <f t="shared" si="7"/>
        <v>貨3軽KR</v>
      </c>
      <c r="B492" s="203" t="s">
        <v>534</v>
      </c>
      <c r="C492" s="203" t="s">
        <v>533</v>
      </c>
      <c r="D492" s="203" t="s">
        <v>102</v>
      </c>
      <c r="E492" s="203" t="s">
        <v>208</v>
      </c>
      <c r="F492" s="203"/>
      <c r="G492" s="203"/>
      <c r="H492" s="203"/>
      <c r="I492" s="1" t="s">
        <v>465</v>
      </c>
      <c r="K492" s="203"/>
      <c r="L492" s="203"/>
      <c r="M492" s="203"/>
      <c r="N492" s="203"/>
      <c r="O492" s="203"/>
      <c r="P492" s="203"/>
      <c r="Q492" s="203"/>
      <c r="R492" s="203"/>
      <c r="S492" s="203"/>
      <c r="T492" s="160" t="s">
        <v>635</v>
      </c>
      <c r="U492" s="170" t="s">
        <v>648</v>
      </c>
      <c r="V492" s="244" t="s">
        <v>1297</v>
      </c>
      <c r="W492" s="312" t="s">
        <v>102</v>
      </c>
      <c r="X492" s="171" t="s">
        <v>208</v>
      </c>
      <c r="Y492" s="7"/>
      <c r="Z492" s="304" t="s">
        <v>1741</v>
      </c>
    </row>
    <row r="493" spans="1:26" ht="15" customHeight="1" x14ac:dyDescent="0.2">
      <c r="A493" s="203" t="str">
        <f t="shared" si="7"/>
        <v>貨3軽HY</v>
      </c>
      <c r="B493" s="203" t="s">
        <v>534</v>
      </c>
      <c r="C493" s="203" t="s">
        <v>533</v>
      </c>
      <c r="D493" s="203" t="s">
        <v>102</v>
      </c>
      <c r="E493" s="203" t="s">
        <v>195</v>
      </c>
      <c r="F493" s="203"/>
      <c r="G493" s="203"/>
      <c r="H493" s="347"/>
      <c r="I493" s="1" t="s">
        <v>835</v>
      </c>
      <c r="J493" s="203" t="s">
        <v>838</v>
      </c>
      <c r="K493" s="203"/>
      <c r="L493" s="203"/>
      <c r="M493" s="203"/>
      <c r="N493" s="203"/>
      <c r="O493" s="203"/>
      <c r="P493" s="203"/>
      <c r="Q493" s="203"/>
      <c r="R493" s="203"/>
      <c r="S493" s="203"/>
      <c r="T493" s="160" t="s">
        <v>635</v>
      </c>
      <c r="U493" s="170" t="s">
        <v>648</v>
      </c>
      <c r="V493" s="244" t="s">
        <v>1297</v>
      </c>
      <c r="W493" s="312" t="s">
        <v>102</v>
      </c>
      <c r="X493" s="171" t="s">
        <v>195</v>
      </c>
      <c r="Y493" s="7"/>
      <c r="Z493" s="305" t="s">
        <v>1733</v>
      </c>
    </row>
    <row r="494" spans="1:26" ht="15" customHeight="1" x14ac:dyDescent="0.2">
      <c r="A494" s="203" t="str">
        <f t="shared" si="7"/>
        <v>貨3軽TK</v>
      </c>
      <c r="B494" s="203" t="s">
        <v>534</v>
      </c>
      <c r="C494" s="203" t="s">
        <v>533</v>
      </c>
      <c r="D494" s="203" t="s">
        <v>102</v>
      </c>
      <c r="E494" s="203" t="s">
        <v>235</v>
      </c>
      <c r="F494" s="203"/>
      <c r="G494" s="203"/>
      <c r="H494" s="203"/>
      <c r="I494" s="1" t="s">
        <v>465</v>
      </c>
      <c r="J494" s="203" t="s">
        <v>839</v>
      </c>
      <c r="K494" s="203"/>
      <c r="L494" s="203"/>
      <c r="M494" s="203"/>
      <c r="N494" s="203"/>
      <c r="O494" s="203"/>
      <c r="P494" s="203"/>
      <c r="Q494" s="203"/>
      <c r="R494" s="203"/>
      <c r="S494" s="203"/>
      <c r="T494" s="160" t="s">
        <v>635</v>
      </c>
      <c r="U494" s="170" t="s">
        <v>648</v>
      </c>
      <c r="V494" s="244" t="s">
        <v>1297</v>
      </c>
      <c r="W494" s="312" t="s">
        <v>102</v>
      </c>
      <c r="X494" s="171" t="s">
        <v>235</v>
      </c>
      <c r="Y494" s="7"/>
      <c r="Z494" s="305" t="s">
        <v>1700</v>
      </c>
    </row>
    <row r="495" spans="1:26" ht="15" customHeight="1" x14ac:dyDescent="0.2">
      <c r="A495" s="203" t="str">
        <f t="shared" si="7"/>
        <v>貨3軽XK</v>
      </c>
      <c r="B495" s="203" t="s">
        <v>534</v>
      </c>
      <c r="C495" s="203" t="s">
        <v>533</v>
      </c>
      <c r="D495" s="203" t="s">
        <v>102</v>
      </c>
      <c r="E495" s="203" t="s">
        <v>264</v>
      </c>
      <c r="F495" s="203"/>
      <c r="G495" s="203"/>
      <c r="H495" s="347"/>
      <c r="I495" s="1" t="s">
        <v>835</v>
      </c>
      <c r="J495" s="203" t="s">
        <v>595</v>
      </c>
      <c r="K495" s="203"/>
      <c r="L495" s="203"/>
      <c r="M495" s="203"/>
      <c r="N495" s="203"/>
      <c r="O495" s="203"/>
      <c r="P495" s="203"/>
      <c r="Q495" s="203"/>
      <c r="R495" s="203"/>
      <c r="S495" s="203"/>
      <c r="T495" s="160" t="s">
        <v>635</v>
      </c>
      <c r="U495" s="170" t="s">
        <v>648</v>
      </c>
      <c r="V495" s="244" t="s">
        <v>1297</v>
      </c>
      <c r="W495" s="312" t="s">
        <v>102</v>
      </c>
      <c r="X495" s="171" t="s">
        <v>264</v>
      </c>
      <c r="Y495" s="7"/>
      <c r="Z495" s="305" t="s">
        <v>1733</v>
      </c>
    </row>
    <row r="496" spans="1:26" ht="15" customHeight="1" x14ac:dyDescent="0.2">
      <c r="A496" s="203" t="str">
        <f t="shared" si="7"/>
        <v>貨3軽LK</v>
      </c>
      <c r="B496" s="203" t="s">
        <v>534</v>
      </c>
      <c r="C496" s="203" t="s">
        <v>533</v>
      </c>
      <c r="D496" s="203" t="s">
        <v>102</v>
      </c>
      <c r="E496" s="203" t="s">
        <v>212</v>
      </c>
      <c r="F496" s="203"/>
      <c r="G496" s="203"/>
      <c r="H496" s="203"/>
      <c r="I496" s="1" t="s">
        <v>465</v>
      </c>
      <c r="J496" s="203" t="s">
        <v>840</v>
      </c>
      <c r="K496" s="203"/>
      <c r="L496" s="203"/>
      <c r="M496" s="203"/>
      <c r="N496" s="203"/>
      <c r="O496" s="203"/>
      <c r="P496" s="203"/>
      <c r="Q496" s="203"/>
      <c r="R496" s="203"/>
      <c r="S496" s="203"/>
      <c r="T496" s="160" t="s">
        <v>635</v>
      </c>
      <c r="U496" s="170" t="s">
        <v>648</v>
      </c>
      <c r="V496" s="244" t="s">
        <v>1297</v>
      </c>
      <c r="W496" s="312" t="s">
        <v>102</v>
      </c>
      <c r="X496" s="171" t="s">
        <v>212</v>
      </c>
      <c r="Y496" s="7"/>
      <c r="Z496" s="305" t="s">
        <v>1700</v>
      </c>
    </row>
    <row r="497" spans="1:26" ht="15" customHeight="1" x14ac:dyDescent="0.2">
      <c r="A497" s="203" t="str">
        <f t="shared" si="7"/>
        <v>貨3軽YK</v>
      </c>
      <c r="B497" s="203" t="s">
        <v>534</v>
      </c>
      <c r="C497" s="203" t="s">
        <v>533</v>
      </c>
      <c r="D497" s="203" t="s">
        <v>102</v>
      </c>
      <c r="E497" s="203" t="s">
        <v>270</v>
      </c>
      <c r="F497" s="203"/>
      <c r="G497" s="203"/>
      <c r="H497" s="203"/>
      <c r="I497" s="1" t="s">
        <v>835</v>
      </c>
      <c r="J497" s="203" t="s">
        <v>596</v>
      </c>
      <c r="K497" s="203"/>
      <c r="L497" s="203"/>
      <c r="M497" s="203"/>
      <c r="N497" s="203"/>
      <c r="O497" s="203"/>
      <c r="P497" s="203"/>
      <c r="Q497" s="203"/>
      <c r="R497" s="203"/>
      <c r="S497" s="203"/>
      <c r="T497" s="160" t="s">
        <v>635</v>
      </c>
      <c r="U497" s="170" t="s">
        <v>648</v>
      </c>
      <c r="V497" s="244" t="s">
        <v>1297</v>
      </c>
      <c r="W497" s="312" t="s">
        <v>102</v>
      </c>
      <c r="X497" s="171" t="s">
        <v>270</v>
      </c>
      <c r="Y497" s="7"/>
      <c r="Z497" s="305" t="s">
        <v>1733</v>
      </c>
    </row>
    <row r="498" spans="1:26" ht="15" customHeight="1" x14ac:dyDescent="0.2">
      <c r="A498" s="203" t="str">
        <f t="shared" si="7"/>
        <v>貨3軽UK</v>
      </c>
      <c r="B498" s="203" t="s">
        <v>534</v>
      </c>
      <c r="C498" s="203" t="s">
        <v>533</v>
      </c>
      <c r="D498" s="203" t="s">
        <v>102</v>
      </c>
      <c r="E498" s="203" t="s">
        <v>241</v>
      </c>
      <c r="F498" s="203"/>
      <c r="G498" s="203"/>
      <c r="H498" s="347"/>
      <c r="I498" s="1" t="s">
        <v>465</v>
      </c>
      <c r="J498" s="203" t="s">
        <v>841</v>
      </c>
      <c r="K498" s="203"/>
      <c r="L498" s="203"/>
      <c r="M498" s="203"/>
      <c r="N498" s="203"/>
      <c r="O498" s="203"/>
      <c r="P498" s="203"/>
      <c r="Q498" s="203"/>
      <c r="R498" s="203"/>
      <c r="S498" s="203"/>
      <c r="T498" s="160" t="s">
        <v>635</v>
      </c>
      <c r="U498" s="170" t="s">
        <v>648</v>
      </c>
      <c r="V498" s="244" t="s">
        <v>1297</v>
      </c>
      <c r="W498" s="312" t="s">
        <v>102</v>
      </c>
      <c r="X498" s="171" t="s">
        <v>241</v>
      </c>
      <c r="Y498" s="7"/>
      <c r="Z498" s="305" t="s">
        <v>1700</v>
      </c>
    </row>
    <row r="499" spans="1:26" ht="15" customHeight="1" x14ac:dyDescent="0.2">
      <c r="A499" s="203" t="str">
        <f t="shared" si="7"/>
        <v>貨3軽ZK</v>
      </c>
      <c r="B499" s="203" t="s">
        <v>534</v>
      </c>
      <c r="C499" s="203" t="s">
        <v>533</v>
      </c>
      <c r="D499" s="203" t="s">
        <v>102</v>
      </c>
      <c r="E499" s="203" t="s">
        <v>275</v>
      </c>
      <c r="F499" s="203"/>
      <c r="G499" s="203"/>
      <c r="H499" s="203"/>
      <c r="I499" s="1" t="s">
        <v>835</v>
      </c>
      <c r="J499" s="203" t="s">
        <v>597</v>
      </c>
      <c r="K499" s="203"/>
      <c r="L499" s="203"/>
      <c r="M499" s="203"/>
      <c r="N499" s="203"/>
      <c r="O499" s="203"/>
      <c r="P499" s="203"/>
      <c r="Q499" s="203"/>
      <c r="R499" s="203"/>
      <c r="S499" s="203"/>
      <c r="T499" s="160" t="s">
        <v>635</v>
      </c>
      <c r="U499" s="170" t="s">
        <v>648</v>
      </c>
      <c r="V499" s="244" t="s">
        <v>1297</v>
      </c>
      <c r="W499" s="312" t="s">
        <v>102</v>
      </c>
      <c r="X499" s="171" t="s">
        <v>275</v>
      </c>
      <c r="Y499" s="7"/>
      <c r="Z499" s="305" t="s">
        <v>1733</v>
      </c>
    </row>
    <row r="500" spans="1:26" ht="15" customHeight="1" x14ac:dyDescent="0.2">
      <c r="A500" s="203" t="str">
        <f t="shared" si="7"/>
        <v>貨3軽ADF</v>
      </c>
      <c r="B500" s="203" t="s">
        <v>534</v>
      </c>
      <c r="C500" s="203" t="s">
        <v>533</v>
      </c>
      <c r="D500" s="203" t="s">
        <v>471</v>
      </c>
      <c r="E500" s="203" t="s">
        <v>932</v>
      </c>
      <c r="F500" s="203"/>
      <c r="G500" s="203"/>
      <c r="H500" s="347"/>
      <c r="I500" s="1" t="s">
        <v>30</v>
      </c>
      <c r="K500" s="203"/>
      <c r="L500" s="203"/>
      <c r="M500" s="203"/>
      <c r="N500" s="203"/>
      <c r="O500" s="203"/>
      <c r="P500" s="203"/>
      <c r="Q500" s="203"/>
      <c r="R500" s="203"/>
      <c r="S500" s="203"/>
      <c r="T500" s="160" t="s">
        <v>635</v>
      </c>
      <c r="U500" s="170" t="s">
        <v>648</v>
      </c>
      <c r="V500" s="244" t="s">
        <v>1297</v>
      </c>
      <c r="W500" s="312" t="s">
        <v>471</v>
      </c>
      <c r="X500" s="171" t="s">
        <v>932</v>
      </c>
      <c r="Y500" s="7" t="s">
        <v>1390</v>
      </c>
      <c r="Z500" s="305" t="s">
        <v>1742</v>
      </c>
    </row>
    <row r="501" spans="1:26" ht="15" customHeight="1" x14ac:dyDescent="0.2">
      <c r="A501" s="203" t="str">
        <f t="shared" si="7"/>
        <v>貨3軽ACF</v>
      </c>
      <c r="B501" s="203" t="s">
        <v>534</v>
      </c>
      <c r="C501" s="203" t="s">
        <v>533</v>
      </c>
      <c r="D501" s="203" t="s">
        <v>471</v>
      </c>
      <c r="E501" s="203" t="s">
        <v>933</v>
      </c>
      <c r="F501" s="203"/>
      <c r="G501" s="203"/>
      <c r="H501" s="203"/>
      <c r="I501" s="1" t="s">
        <v>835</v>
      </c>
      <c r="J501" s="203" t="s">
        <v>838</v>
      </c>
      <c r="K501" s="203"/>
      <c r="L501" s="203"/>
      <c r="M501" s="203"/>
      <c r="N501" s="203"/>
      <c r="O501" s="203"/>
      <c r="P501" s="203"/>
      <c r="Q501" s="203"/>
      <c r="R501" s="203"/>
      <c r="S501" s="203"/>
      <c r="T501" s="160" t="s">
        <v>635</v>
      </c>
      <c r="U501" s="170" t="s">
        <v>648</v>
      </c>
      <c r="V501" s="244" t="s">
        <v>1297</v>
      </c>
      <c r="W501" s="312" t="s">
        <v>471</v>
      </c>
      <c r="X501" s="171" t="s">
        <v>933</v>
      </c>
      <c r="Y501" s="7"/>
      <c r="Z501" s="305" t="s">
        <v>1733</v>
      </c>
    </row>
    <row r="502" spans="1:26" ht="15" customHeight="1" x14ac:dyDescent="0.2">
      <c r="A502" s="203" t="str">
        <f t="shared" si="7"/>
        <v>貨3軽AMF</v>
      </c>
      <c r="B502" s="203" t="s">
        <v>534</v>
      </c>
      <c r="C502" s="203" t="s">
        <v>533</v>
      </c>
      <c r="D502" s="203" t="s">
        <v>471</v>
      </c>
      <c r="E502" s="203" t="s">
        <v>934</v>
      </c>
      <c r="F502" s="203"/>
      <c r="G502" s="203"/>
      <c r="H502" s="347"/>
      <c r="I502" s="1" t="s">
        <v>844</v>
      </c>
      <c r="K502" s="203"/>
      <c r="L502" s="203"/>
      <c r="M502" s="203"/>
      <c r="N502" s="203"/>
      <c r="O502" s="203"/>
      <c r="P502" s="203"/>
      <c r="Q502" s="203"/>
      <c r="R502" s="203"/>
      <c r="S502" s="203"/>
      <c r="T502" s="160" t="s">
        <v>635</v>
      </c>
      <c r="U502" s="170" t="s">
        <v>648</v>
      </c>
      <c r="V502" s="244" t="s">
        <v>1297</v>
      </c>
      <c r="W502" s="312" t="s">
        <v>471</v>
      </c>
      <c r="X502" s="171" t="s">
        <v>934</v>
      </c>
      <c r="Y502" s="7"/>
      <c r="Z502" s="305" t="s">
        <v>1734</v>
      </c>
    </row>
    <row r="503" spans="1:26" ht="15" customHeight="1" x14ac:dyDescent="0.2">
      <c r="A503" s="203" t="str">
        <f t="shared" si="7"/>
        <v>貨3軽CCF</v>
      </c>
      <c r="B503" s="203" t="s">
        <v>534</v>
      </c>
      <c r="C503" s="203" t="s">
        <v>533</v>
      </c>
      <c r="D503" s="203" t="s">
        <v>471</v>
      </c>
      <c r="E503" s="203" t="s">
        <v>515</v>
      </c>
      <c r="F503" s="203"/>
      <c r="G503" s="203"/>
      <c r="H503" s="203"/>
      <c r="I503" s="1" t="s">
        <v>835</v>
      </c>
      <c r="J503" s="203" t="s">
        <v>597</v>
      </c>
      <c r="K503" s="203"/>
      <c r="L503" s="203"/>
      <c r="M503" s="203"/>
      <c r="N503" s="203"/>
      <c r="O503" s="203"/>
      <c r="P503" s="203"/>
      <c r="Q503" s="203"/>
      <c r="R503" s="203"/>
      <c r="S503" s="203"/>
      <c r="T503" s="160" t="s">
        <v>635</v>
      </c>
      <c r="U503" s="170" t="s">
        <v>648</v>
      </c>
      <c r="V503" s="244" t="s">
        <v>1297</v>
      </c>
      <c r="W503" s="312" t="s">
        <v>471</v>
      </c>
      <c r="X503" s="171" t="s">
        <v>515</v>
      </c>
      <c r="Y503" s="7"/>
      <c r="Z503" s="305" t="s">
        <v>1733</v>
      </c>
    </row>
    <row r="504" spans="1:26" ht="15" customHeight="1" x14ac:dyDescent="0.2">
      <c r="A504" s="203" t="str">
        <f t="shared" si="7"/>
        <v>貨3軽CDF</v>
      </c>
      <c r="B504" s="203" t="s">
        <v>534</v>
      </c>
      <c r="C504" s="203" t="s">
        <v>533</v>
      </c>
      <c r="D504" s="203" t="s">
        <v>471</v>
      </c>
      <c r="E504" s="203" t="s">
        <v>516</v>
      </c>
      <c r="F504" s="203"/>
      <c r="G504" s="203"/>
      <c r="H504" s="347"/>
      <c r="I504" s="1" t="s">
        <v>30</v>
      </c>
      <c r="J504" s="203" t="s">
        <v>841</v>
      </c>
      <c r="K504" s="347"/>
      <c r="L504" s="347"/>
      <c r="M504" s="347"/>
      <c r="N504" s="203"/>
      <c r="O504" s="203"/>
      <c r="P504" s="203"/>
      <c r="Q504" s="203"/>
      <c r="R504" s="203"/>
      <c r="S504" s="203"/>
      <c r="T504" s="160" t="s">
        <v>635</v>
      </c>
      <c r="U504" s="170" t="s">
        <v>648</v>
      </c>
      <c r="V504" s="244" t="s">
        <v>1297</v>
      </c>
      <c r="W504" s="312" t="s">
        <v>471</v>
      </c>
      <c r="X504" s="171" t="s">
        <v>516</v>
      </c>
      <c r="Y504" s="7" t="s">
        <v>1390</v>
      </c>
      <c r="Z504" s="305" t="s">
        <v>1743</v>
      </c>
    </row>
    <row r="505" spans="1:26" ht="15" customHeight="1" x14ac:dyDescent="0.2">
      <c r="A505" s="203" t="str">
        <f t="shared" si="7"/>
        <v>貨3軽CMF</v>
      </c>
      <c r="B505" s="203" t="s">
        <v>534</v>
      </c>
      <c r="C505" s="203" t="s">
        <v>533</v>
      </c>
      <c r="D505" s="203" t="s">
        <v>471</v>
      </c>
      <c r="E505" s="203" t="s">
        <v>935</v>
      </c>
      <c r="F505" s="203"/>
      <c r="G505" s="203"/>
      <c r="H505" s="203"/>
      <c r="I505" s="1" t="s">
        <v>844</v>
      </c>
      <c r="K505" s="203"/>
      <c r="L505" s="203"/>
      <c r="M505" s="203"/>
      <c r="N505" s="203"/>
      <c r="O505" s="203"/>
      <c r="P505" s="203"/>
      <c r="Q505" s="203"/>
      <c r="R505" s="203"/>
      <c r="S505" s="203"/>
      <c r="T505" s="160" t="s">
        <v>635</v>
      </c>
      <c r="U505" s="170" t="s">
        <v>648</v>
      </c>
      <c r="V505" s="244" t="s">
        <v>1297</v>
      </c>
      <c r="W505" s="312" t="s">
        <v>471</v>
      </c>
      <c r="X505" s="171" t="s">
        <v>935</v>
      </c>
      <c r="Y505" s="7"/>
      <c r="Z505" s="305" t="s">
        <v>1734</v>
      </c>
    </row>
    <row r="506" spans="1:26" ht="15" customHeight="1" x14ac:dyDescent="0.2">
      <c r="A506" s="203" t="str">
        <f t="shared" si="7"/>
        <v>貨3軽DCF</v>
      </c>
      <c r="B506" s="203" t="s">
        <v>534</v>
      </c>
      <c r="C506" s="203" t="s">
        <v>533</v>
      </c>
      <c r="D506" s="203" t="s">
        <v>471</v>
      </c>
      <c r="E506" s="203" t="s">
        <v>517</v>
      </c>
      <c r="F506" s="203"/>
      <c r="G506" s="203"/>
      <c r="H506" s="203"/>
      <c r="I506" s="1" t="s">
        <v>835</v>
      </c>
      <c r="J506" s="203" t="s">
        <v>412</v>
      </c>
      <c r="K506" s="347"/>
      <c r="L506" s="347"/>
      <c r="M506" s="347"/>
      <c r="N506" s="203"/>
      <c r="O506" s="203"/>
      <c r="P506" s="203"/>
      <c r="Q506" s="203"/>
      <c r="R506" s="203"/>
      <c r="S506" s="203"/>
      <c r="T506" s="160" t="s">
        <v>635</v>
      </c>
      <c r="U506" s="170" t="s">
        <v>648</v>
      </c>
      <c r="V506" s="244" t="s">
        <v>1297</v>
      </c>
      <c r="W506" s="312" t="s">
        <v>471</v>
      </c>
      <c r="X506" s="171" t="s">
        <v>517</v>
      </c>
      <c r="Y506" s="7"/>
      <c r="Z506" s="305" t="s">
        <v>1733</v>
      </c>
    </row>
    <row r="507" spans="1:26" ht="15" customHeight="1" x14ac:dyDescent="0.2">
      <c r="A507" s="203" t="str">
        <f t="shared" si="7"/>
        <v>貨3軽DDF</v>
      </c>
      <c r="B507" s="203" t="s">
        <v>534</v>
      </c>
      <c r="C507" s="203" t="s">
        <v>533</v>
      </c>
      <c r="D507" s="203" t="s">
        <v>471</v>
      </c>
      <c r="E507" s="203" t="s">
        <v>518</v>
      </c>
      <c r="F507" s="203"/>
      <c r="G507" s="203"/>
      <c r="H507" s="347"/>
      <c r="I507" s="1" t="s">
        <v>30</v>
      </c>
      <c r="J507" s="203" t="s">
        <v>912</v>
      </c>
      <c r="K507" s="203"/>
      <c r="L507" s="203"/>
      <c r="M507" s="203"/>
      <c r="N507" s="203"/>
      <c r="O507" s="203"/>
      <c r="P507" s="203"/>
      <c r="Q507" s="203"/>
      <c r="R507" s="203"/>
      <c r="S507" s="203"/>
      <c r="T507" s="160" t="s">
        <v>635</v>
      </c>
      <c r="U507" s="170" t="s">
        <v>648</v>
      </c>
      <c r="V507" s="244" t="s">
        <v>1297</v>
      </c>
      <c r="W507" s="312" t="s">
        <v>471</v>
      </c>
      <c r="X507" s="171" t="s">
        <v>518</v>
      </c>
      <c r="Y507" s="7" t="s">
        <v>1390</v>
      </c>
      <c r="Z507" s="305" t="s">
        <v>1743</v>
      </c>
    </row>
    <row r="508" spans="1:26" ht="15" customHeight="1" x14ac:dyDescent="0.2">
      <c r="A508" s="203" t="str">
        <f t="shared" si="7"/>
        <v>貨3軽DMF</v>
      </c>
      <c r="B508" s="203" t="s">
        <v>534</v>
      </c>
      <c r="C508" s="203" t="s">
        <v>533</v>
      </c>
      <c r="D508" s="203" t="s">
        <v>471</v>
      </c>
      <c r="E508" s="203" t="s">
        <v>936</v>
      </c>
      <c r="F508" s="203"/>
      <c r="G508" s="203"/>
      <c r="H508" s="203"/>
      <c r="I508" s="1" t="s">
        <v>844</v>
      </c>
      <c r="K508" s="347"/>
      <c r="L508" s="347"/>
      <c r="M508" s="347"/>
      <c r="N508" s="203"/>
      <c r="O508" s="203"/>
      <c r="P508" s="203"/>
      <c r="Q508" s="203"/>
      <c r="R508" s="203"/>
      <c r="S508" s="203"/>
      <c r="T508" s="160" t="s">
        <v>635</v>
      </c>
      <c r="U508" s="170" t="s">
        <v>648</v>
      </c>
      <c r="V508" s="244" t="s">
        <v>1297</v>
      </c>
      <c r="W508" s="312" t="s">
        <v>471</v>
      </c>
      <c r="X508" s="171" t="s">
        <v>936</v>
      </c>
      <c r="Y508" s="7"/>
      <c r="Z508" s="305" t="s">
        <v>1734</v>
      </c>
    </row>
    <row r="509" spans="1:26" ht="15" customHeight="1" x14ac:dyDescent="0.2">
      <c r="A509" s="203" t="str">
        <f t="shared" si="7"/>
        <v>貨3軽LDF</v>
      </c>
      <c r="B509" s="203" t="s">
        <v>534</v>
      </c>
      <c r="C509" s="203" t="s">
        <v>533</v>
      </c>
      <c r="D509" s="203" t="s">
        <v>403</v>
      </c>
      <c r="E509" s="203" t="s">
        <v>957</v>
      </c>
      <c r="F509" s="203"/>
      <c r="G509" s="203"/>
      <c r="H509" s="347"/>
      <c r="I509" s="1" t="s">
        <v>647</v>
      </c>
      <c r="K509" s="203"/>
      <c r="L509" s="203"/>
      <c r="M509" s="203"/>
      <c r="N509" s="203"/>
      <c r="O509" s="203"/>
      <c r="P509" s="203"/>
      <c r="Q509" s="203"/>
      <c r="R509" s="203"/>
      <c r="S509" s="203"/>
      <c r="T509" s="160" t="s">
        <v>635</v>
      </c>
      <c r="U509" s="170" t="s">
        <v>648</v>
      </c>
      <c r="V509" s="244" t="s">
        <v>1297</v>
      </c>
      <c r="W509" s="312" t="s">
        <v>403</v>
      </c>
      <c r="X509" s="171" t="s">
        <v>957</v>
      </c>
      <c r="Y509" s="7" t="s">
        <v>1388</v>
      </c>
      <c r="Z509" s="305" t="s">
        <v>1744</v>
      </c>
    </row>
    <row r="510" spans="1:26" ht="15" customHeight="1" x14ac:dyDescent="0.2">
      <c r="A510" s="203" t="str">
        <f t="shared" si="7"/>
        <v>貨3軽LCF</v>
      </c>
      <c r="B510" s="203" t="s">
        <v>534</v>
      </c>
      <c r="C510" s="203" t="s">
        <v>533</v>
      </c>
      <c r="D510" s="203" t="s">
        <v>403</v>
      </c>
      <c r="E510" s="203" t="s">
        <v>958</v>
      </c>
      <c r="F510" s="203"/>
      <c r="G510" s="203"/>
      <c r="H510" s="203"/>
      <c r="I510" s="1" t="s">
        <v>835</v>
      </c>
      <c r="J510" s="203" t="s">
        <v>838</v>
      </c>
      <c r="K510" s="347"/>
      <c r="L510" s="347"/>
      <c r="M510" s="347"/>
      <c r="N510" s="203"/>
      <c r="O510" s="203"/>
      <c r="P510" s="203"/>
      <c r="Q510" s="203"/>
      <c r="R510" s="203"/>
      <c r="S510" s="203"/>
      <c r="T510" s="160" t="s">
        <v>635</v>
      </c>
      <c r="U510" s="170" t="s">
        <v>648</v>
      </c>
      <c r="V510" s="244" t="s">
        <v>1297</v>
      </c>
      <c r="W510" s="312" t="s">
        <v>403</v>
      </c>
      <c r="X510" s="171" t="s">
        <v>958</v>
      </c>
      <c r="Y510" s="7"/>
      <c r="Z510" s="305" t="s">
        <v>1733</v>
      </c>
    </row>
    <row r="511" spans="1:26" ht="15" customHeight="1" x14ac:dyDescent="0.2">
      <c r="A511" s="203" t="str">
        <f t="shared" si="7"/>
        <v>貨3軽LMF</v>
      </c>
      <c r="B511" s="203" t="s">
        <v>534</v>
      </c>
      <c r="C511" s="203" t="s">
        <v>533</v>
      </c>
      <c r="D511" s="203" t="s">
        <v>403</v>
      </c>
      <c r="E511" t="s">
        <v>1483</v>
      </c>
      <c r="F511"/>
      <c r="G511"/>
      <c r="H511" s="347"/>
      <c r="I511" s="1" t="s">
        <v>1393</v>
      </c>
      <c r="K511" s="203"/>
      <c r="L511" s="203"/>
      <c r="M511" s="203"/>
      <c r="N511" s="203"/>
      <c r="O511" s="203"/>
      <c r="P511" s="203"/>
      <c r="Q511" s="203"/>
      <c r="R511" s="203"/>
      <c r="S511" s="203"/>
      <c r="T511" s="160" t="s">
        <v>635</v>
      </c>
      <c r="U511" s="170" t="s">
        <v>648</v>
      </c>
      <c r="V511" s="244" t="s">
        <v>1297</v>
      </c>
      <c r="W511" s="312" t="s">
        <v>403</v>
      </c>
      <c r="X511" s="171" t="s">
        <v>1326</v>
      </c>
      <c r="Y511" s="7"/>
      <c r="Z511" s="305" t="s">
        <v>1734</v>
      </c>
    </row>
    <row r="512" spans="1:26" ht="15" customHeight="1" x14ac:dyDescent="0.2">
      <c r="A512" s="203" t="str">
        <f t="shared" si="7"/>
        <v>貨3軽MDF</v>
      </c>
      <c r="B512" s="203" t="s">
        <v>534</v>
      </c>
      <c r="C512" s="203" t="s">
        <v>533</v>
      </c>
      <c r="D512" s="203" t="s">
        <v>403</v>
      </c>
      <c r="E512" s="203" t="s">
        <v>959</v>
      </c>
      <c r="F512" s="203"/>
      <c r="G512" s="203"/>
      <c r="H512" s="203"/>
      <c r="I512" s="1" t="s">
        <v>647</v>
      </c>
      <c r="J512" s="203" t="s">
        <v>741</v>
      </c>
      <c r="K512" s="347"/>
      <c r="L512" s="347"/>
      <c r="M512" s="347"/>
      <c r="N512" s="203"/>
      <c r="O512" s="203"/>
      <c r="P512" s="203"/>
      <c r="Q512" s="203"/>
      <c r="R512" s="203"/>
      <c r="S512" s="203"/>
      <c r="T512" s="160" t="s">
        <v>635</v>
      </c>
      <c r="U512" s="170" t="s">
        <v>648</v>
      </c>
      <c r="V512" s="244" t="s">
        <v>1297</v>
      </c>
      <c r="W512" s="312" t="s">
        <v>403</v>
      </c>
      <c r="X512" s="171" t="s">
        <v>959</v>
      </c>
      <c r="Y512" s="7" t="s">
        <v>1388</v>
      </c>
      <c r="Z512" s="305" t="s">
        <v>1745</v>
      </c>
    </row>
    <row r="513" spans="1:26" ht="15" customHeight="1" x14ac:dyDescent="0.2">
      <c r="A513" s="203" t="str">
        <f t="shared" si="7"/>
        <v>貨3軽MCF</v>
      </c>
      <c r="B513" s="203" t="s">
        <v>534</v>
      </c>
      <c r="C513" s="203" t="s">
        <v>533</v>
      </c>
      <c r="D513" s="203" t="s">
        <v>403</v>
      </c>
      <c r="E513" s="203" t="s">
        <v>960</v>
      </c>
      <c r="F513" s="203"/>
      <c r="G513" s="203"/>
      <c r="H513" s="347"/>
      <c r="I513" s="1" t="s">
        <v>835</v>
      </c>
      <c r="J513" s="203" t="s">
        <v>406</v>
      </c>
      <c r="K513" s="203"/>
      <c r="L513" s="203"/>
      <c r="M513" s="203"/>
      <c r="N513" s="203"/>
      <c r="O513" s="203"/>
      <c r="P513" s="203"/>
      <c r="Q513" s="203"/>
      <c r="R513" s="203"/>
      <c r="S513" s="203"/>
      <c r="T513" s="160" t="s">
        <v>635</v>
      </c>
      <c r="U513" s="170" t="s">
        <v>648</v>
      </c>
      <c r="V513" s="244" t="s">
        <v>1297</v>
      </c>
      <c r="W513" s="312" t="s">
        <v>403</v>
      </c>
      <c r="X513" s="171" t="s">
        <v>960</v>
      </c>
      <c r="Y513" s="7"/>
      <c r="Z513" s="305" t="s">
        <v>1733</v>
      </c>
    </row>
    <row r="514" spans="1:26" ht="15" customHeight="1" x14ac:dyDescent="0.2">
      <c r="A514" s="203" t="str">
        <f t="shared" si="7"/>
        <v>貨3軽MMF</v>
      </c>
      <c r="B514" s="203" t="s">
        <v>534</v>
      </c>
      <c r="C514" s="203" t="s">
        <v>533</v>
      </c>
      <c r="D514" s="203" t="s">
        <v>403</v>
      </c>
      <c r="E514" t="s">
        <v>1484</v>
      </c>
      <c r="F514" s="203"/>
      <c r="G514" s="203"/>
      <c r="H514" s="203"/>
      <c r="I514" s="1" t="s">
        <v>1393</v>
      </c>
      <c r="K514" s="347"/>
      <c r="L514" s="347"/>
      <c r="M514" s="347"/>
      <c r="N514" s="203"/>
      <c r="O514" s="203"/>
      <c r="P514" s="203"/>
      <c r="Q514" s="203"/>
      <c r="R514" s="203"/>
      <c r="S514" s="203"/>
      <c r="T514" s="160" t="s">
        <v>635</v>
      </c>
      <c r="U514" s="170" t="s">
        <v>648</v>
      </c>
      <c r="V514" s="244" t="s">
        <v>1297</v>
      </c>
      <c r="W514" s="312" t="s">
        <v>403</v>
      </c>
      <c r="X514" s="171" t="s">
        <v>1327</v>
      </c>
      <c r="Y514" s="7"/>
      <c r="Z514" s="305" t="s">
        <v>1734</v>
      </c>
    </row>
    <row r="515" spans="1:26" ht="15" customHeight="1" x14ac:dyDescent="0.2">
      <c r="A515" s="203" t="str">
        <f t="shared" si="7"/>
        <v>貨3軽RDF</v>
      </c>
      <c r="B515" s="203" t="s">
        <v>534</v>
      </c>
      <c r="C515" s="203" t="s">
        <v>533</v>
      </c>
      <c r="D515" s="203" t="s">
        <v>403</v>
      </c>
      <c r="E515" s="203" t="s">
        <v>961</v>
      </c>
      <c r="F515" s="203"/>
      <c r="G515" s="203"/>
      <c r="H515" s="203"/>
      <c r="I515" s="1" t="s">
        <v>647</v>
      </c>
      <c r="J515" s="203" t="s">
        <v>742</v>
      </c>
      <c r="K515" s="203"/>
      <c r="L515" s="203"/>
      <c r="M515" s="203"/>
      <c r="N515" s="203"/>
      <c r="O515" s="203"/>
      <c r="P515" s="203"/>
      <c r="Q515" s="203"/>
      <c r="R515" s="203"/>
      <c r="S515" s="203"/>
      <c r="T515" s="160" t="s">
        <v>635</v>
      </c>
      <c r="U515" s="170" t="s">
        <v>648</v>
      </c>
      <c r="V515" s="244" t="s">
        <v>1297</v>
      </c>
      <c r="W515" s="312" t="s">
        <v>403</v>
      </c>
      <c r="X515" s="171" t="s">
        <v>961</v>
      </c>
      <c r="Y515" s="7" t="s">
        <v>1388</v>
      </c>
      <c r="Z515" s="305" t="s">
        <v>1745</v>
      </c>
    </row>
    <row r="516" spans="1:26" ht="15" customHeight="1" x14ac:dyDescent="0.2">
      <c r="A516" s="203" t="str">
        <f t="shared" ref="A516:A579" si="8">CONCATENATE(C516,E516)</f>
        <v>貨3軽RCF</v>
      </c>
      <c r="B516" s="203" t="s">
        <v>534</v>
      </c>
      <c r="C516" s="203" t="s">
        <v>533</v>
      </c>
      <c r="D516" s="203" t="s">
        <v>403</v>
      </c>
      <c r="E516" s="203" t="s">
        <v>962</v>
      </c>
      <c r="F516" s="203"/>
      <c r="G516" s="203"/>
      <c r="H516" s="347"/>
      <c r="I516" s="1" t="s">
        <v>835</v>
      </c>
      <c r="J516" s="203" t="s">
        <v>416</v>
      </c>
      <c r="K516" s="347"/>
      <c r="L516" s="347"/>
      <c r="M516" s="347"/>
      <c r="N516" s="203"/>
      <c r="O516" s="203"/>
      <c r="P516" s="203"/>
      <c r="Q516" s="203"/>
      <c r="R516" s="203"/>
      <c r="S516" s="203"/>
      <c r="T516" s="160" t="s">
        <v>635</v>
      </c>
      <c r="U516" s="170" t="s">
        <v>648</v>
      </c>
      <c r="V516" s="244" t="s">
        <v>1297</v>
      </c>
      <c r="W516" s="312" t="s">
        <v>403</v>
      </c>
      <c r="X516" s="171" t="s">
        <v>962</v>
      </c>
      <c r="Y516" s="7"/>
      <c r="Z516" s="305" t="s">
        <v>1733</v>
      </c>
    </row>
    <row r="517" spans="1:26" ht="15" customHeight="1" x14ac:dyDescent="0.2">
      <c r="A517" s="203" t="str">
        <f t="shared" si="8"/>
        <v>貨3軽RMF</v>
      </c>
      <c r="B517" s="203" t="s">
        <v>534</v>
      </c>
      <c r="C517" s="203" t="s">
        <v>533</v>
      </c>
      <c r="D517" s="203" t="s">
        <v>403</v>
      </c>
      <c r="E517" t="s">
        <v>1485</v>
      </c>
      <c r="F517" s="203"/>
      <c r="G517" s="203"/>
      <c r="H517" s="203"/>
      <c r="I517" s="1" t="s">
        <v>1393</v>
      </c>
      <c r="K517" s="203"/>
      <c r="L517" s="203"/>
      <c r="M517" s="203"/>
      <c r="N517" s="203"/>
      <c r="O517" s="203"/>
      <c r="P517" s="203"/>
      <c r="Q517" s="203"/>
      <c r="R517" s="203"/>
      <c r="S517" s="203"/>
      <c r="T517" s="160" t="s">
        <v>635</v>
      </c>
      <c r="U517" s="170" t="s">
        <v>648</v>
      </c>
      <c r="V517" s="244" t="s">
        <v>1297</v>
      </c>
      <c r="W517" s="312" t="s">
        <v>403</v>
      </c>
      <c r="X517" s="171" t="s">
        <v>1328</v>
      </c>
      <c r="Y517" s="7"/>
      <c r="Z517" s="305" t="s">
        <v>1734</v>
      </c>
    </row>
    <row r="518" spans="1:26" ht="15" customHeight="1" x14ac:dyDescent="0.2">
      <c r="A518" s="203" t="str">
        <f t="shared" si="8"/>
        <v>貨3軽QDF</v>
      </c>
      <c r="B518" s="203" t="s">
        <v>534</v>
      </c>
      <c r="C518" s="203" t="s">
        <v>533</v>
      </c>
      <c r="D518" s="203" t="s">
        <v>403</v>
      </c>
      <c r="E518" s="203" t="s">
        <v>654</v>
      </c>
      <c r="F518" s="203"/>
      <c r="G518" s="203"/>
      <c r="H518" s="347"/>
      <c r="I518" s="1" t="s">
        <v>647</v>
      </c>
      <c r="J518" s="203" t="s">
        <v>755</v>
      </c>
      <c r="K518" s="347"/>
      <c r="L518" s="347"/>
      <c r="M518" s="347"/>
      <c r="N518" s="203"/>
      <c r="O518" s="203"/>
      <c r="P518" s="203"/>
      <c r="Q518" s="203"/>
      <c r="R518" s="203"/>
      <c r="S518" s="203"/>
      <c r="T518" s="160" t="s">
        <v>635</v>
      </c>
      <c r="U518" s="170" t="s">
        <v>648</v>
      </c>
      <c r="V518" s="244" t="s">
        <v>1297</v>
      </c>
      <c r="W518" s="312" t="s">
        <v>403</v>
      </c>
      <c r="X518" s="171" t="s">
        <v>654</v>
      </c>
      <c r="Y518" s="7" t="s">
        <v>1388</v>
      </c>
      <c r="Z518" s="305" t="s">
        <v>1745</v>
      </c>
    </row>
    <row r="519" spans="1:26" ht="15" customHeight="1" x14ac:dyDescent="0.2">
      <c r="A519" s="203" t="str">
        <f t="shared" si="8"/>
        <v>貨3軽QCF</v>
      </c>
      <c r="B519" s="203" t="s">
        <v>534</v>
      </c>
      <c r="C519" s="203" t="s">
        <v>533</v>
      </c>
      <c r="D519" s="203" t="s">
        <v>403</v>
      </c>
      <c r="E519" s="203" t="s">
        <v>655</v>
      </c>
      <c r="F519" s="203"/>
      <c r="G519" s="203"/>
      <c r="H519" s="203"/>
      <c r="I519" s="1" t="s">
        <v>835</v>
      </c>
      <c r="J519" s="203" t="s">
        <v>413</v>
      </c>
      <c r="K519" s="347"/>
      <c r="L519" s="347"/>
      <c r="M519" s="347"/>
      <c r="N519" s="203"/>
      <c r="O519" s="203"/>
      <c r="P519" s="203"/>
      <c r="Q519" s="203"/>
      <c r="R519" s="203"/>
      <c r="S519" s="203"/>
      <c r="T519" s="160" t="s">
        <v>635</v>
      </c>
      <c r="U519" s="170" t="s">
        <v>648</v>
      </c>
      <c r="V519" s="244" t="s">
        <v>1297</v>
      </c>
      <c r="W519" s="312" t="s">
        <v>403</v>
      </c>
      <c r="X519" s="171" t="s">
        <v>655</v>
      </c>
      <c r="Y519" s="7"/>
      <c r="Z519" s="305" t="s">
        <v>1733</v>
      </c>
    </row>
    <row r="520" spans="1:26" ht="15" customHeight="1" x14ac:dyDescent="0.2">
      <c r="A520" s="203" t="str">
        <f t="shared" si="8"/>
        <v>貨3軽QMF</v>
      </c>
      <c r="B520" s="203" t="s">
        <v>534</v>
      </c>
      <c r="C520" s="203" t="s">
        <v>533</v>
      </c>
      <c r="D520" s="203" t="s">
        <v>403</v>
      </c>
      <c r="E520" t="s">
        <v>1486</v>
      </c>
      <c r="F520" s="203"/>
      <c r="G520" s="203"/>
      <c r="H520" s="347"/>
      <c r="I520" s="1" t="s">
        <v>1393</v>
      </c>
      <c r="K520" s="347"/>
      <c r="L520" s="347"/>
      <c r="M520" s="347"/>
      <c r="N520" s="203"/>
      <c r="O520" s="203"/>
      <c r="P520" s="203"/>
      <c r="Q520" s="203"/>
      <c r="R520" s="203"/>
      <c r="S520" s="203"/>
      <c r="T520" s="160" t="s">
        <v>635</v>
      </c>
      <c r="U520" s="170" t="s">
        <v>648</v>
      </c>
      <c r="V520" s="244" t="s">
        <v>1297</v>
      </c>
      <c r="W520" s="312" t="s">
        <v>403</v>
      </c>
      <c r="X520" s="171" t="s">
        <v>1329</v>
      </c>
      <c r="Y520" s="7"/>
      <c r="Z520" s="305" t="s">
        <v>1734</v>
      </c>
    </row>
    <row r="521" spans="1:26" ht="15" customHeight="1" x14ac:dyDescent="0.2">
      <c r="A521" s="203" t="str">
        <f t="shared" si="8"/>
        <v>貨3軽3DF</v>
      </c>
      <c r="B521" s="203" t="s">
        <v>534</v>
      </c>
      <c r="C521" s="203" t="s">
        <v>533</v>
      </c>
      <c r="D521" t="s">
        <v>855</v>
      </c>
      <c r="E521" s="203" t="s">
        <v>939</v>
      </c>
      <c r="F521" s="203"/>
      <c r="G521" s="203"/>
      <c r="H521" s="203"/>
      <c r="I521" s="1" t="s">
        <v>919</v>
      </c>
      <c r="K521" s="347"/>
      <c r="L521" s="347"/>
      <c r="M521" s="347"/>
      <c r="N521" s="203"/>
      <c r="O521" s="203"/>
      <c r="P521" s="203"/>
      <c r="Q521" s="203"/>
      <c r="R521" s="203"/>
      <c r="S521" s="203"/>
      <c r="T521" s="160" t="s">
        <v>635</v>
      </c>
      <c r="U521" s="170" t="s">
        <v>648</v>
      </c>
      <c r="V521" s="244" t="s">
        <v>1297</v>
      </c>
      <c r="W521" s="312" t="s">
        <v>855</v>
      </c>
      <c r="X521" s="171" t="s">
        <v>939</v>
      </c>
      <c r="Y521" s="7" t="s">
        <v>1389</v>
      </c>
      <c r="Z521" s="304" t="s">
        <v>1746</v>
      </c>
    </row>
    <row r="522" spans="1:26" ht="15" customHeight="1" x14ac:dyDescent="0.2">
      <c r="A522" s="203" t="str">
        <f t="shared" si="8"/>
        <v>貨3軽3CF</v>
      </c>
      <c r="B522" s="203" t="s">
        <v>534</v>
      </c>
      <c r="C522" s="203" t="s">
        <v>533</v>
      </c>
      <c r="D522" t="s">
        <v>855</v>
      </c>
      <c r="E522" s="203" t="s">
        <v>940</v>
      </c>
      <c r="F522" s="203"/>
      <c r="G522" s="203"/>
      <c r="H522" s="347"/>
      <c r="I522" s="1" t="s">
        <v>835</v>
      </c>
      <c r="K522" s="347"/>
      <c r="L522" s="347"/>
      <c r="M522" s="347"/>
      <c r="N522" s="203"/>
      <c r="O522" s="203"/>
      <c r="P522" s="203"/>
      <c r="Q522" s="203"/>
      <c r="R522" s="203"/>
      <c r="S522" s="203"/>
      <c r="T522" s="160" t="s">
        <v>635</v>
      </c>
      <c r="U522" s="170" t="s">
        <v>648</v>
      </c>
      <c r="V522" s="244" t="s">
        <v>1297</v>
      </c>
      <c r="W522" s="312" t="s">
        <v>855</v>
      </c>
      <c r="X522" s="171" t="s">
        <v>940</v>
      </c>
      <c r="Y522" s="7"/>
      <c r="Z522" s="305" t="s">
        <v>1733</v>
      </c>
    </row>
    <row r="523" spans="1:26" ht="15" customHeight="1" x14ac:dyDescent="0.2">
      <c r="A523" s="203" t="str">
        <f t="shared" si="8"/>
        <v>貨3軽3MF</v>
      </c>
      <c r="B523" s="203" t="s">
        <v>534</v>
      </c>
      <c r="C523" s="203" t="s">
        <v>533</v>
      </c>
      <c r="D523" t="s">
        <v>855</v>
      </c>
      <c r="E523" s="203" t="s">
        <v>941</v>
      </c>
      <c r="F523" s="203"/>
      <c r="G523" s="203"/>
      <c r="H523" s="203"/>
      <c r="I523" s="1" t="s">
        <v>844</v>
      </c>
      <c r="K523" s="347"/>
      <c r="L523" s="347"/>
      <c r="M523" s="347"/>
      <c r="N523" s="203"/>
      <c r="O523" s="203"/>
      <c r="P523" s="203"/>
      <c r="Q523" s="203"/>
      <c r="R523" s="203"/>
      <c r="S523" s="203"/>
      <c r="T523" s="160" t="s">
        <v>635</v>
      </c>
      <c r="U523" s="170" t="s">
        <v>648</v>
      </c>
      <c r="V523" s="244" t="s">
        <v>1297</v>
      </c>
      <c r="W523" s="312" t="s">
        <v>855</v>
      </c>
      <c r="X523" s="171" t="s">
        <v>941</v>
      </c>
      <c r="Y523" s="7"/>
      <c r="Z523" s="305" t="s">
        <v>1734</v>
      </c>
    </row>
    <row r="524" spans="1:26" ht="15" customHeight="1" x14ac:dyDescent="0.2">
      <c r="A524" s="203" t="str">
        <f t="shared" si="8"/>
        <v>貨3軽4DF</v>
      </c>
      <c r="B524" s="203" t="s">
        <v>534</v>
      </c>
      <c r="C524" s="203" t="s">
        <v>533</v>
      </c>
      <c r="D524" t="s">
        <v>855</v>
      </c>
      <c r="E524" s="203" t="s">
        <v>942</v>
      </c>
      <c r="F524" s="203"/>
      <c r="G524" s="203"/>
      <c r="H524" s="203"/>
      <c r="I524" s="1" t="s">
        <v>919</v>
      </c>
      <c r="K524" s="347"/>
      <c r="L524" s="347"/>
      <c r="M524" s="347"/>
      <c r="N524" s="203"/>
      <c r="O524" s="203"/>
      <c r="P524" s="203"/>
      <c r="Q524" s="203"/>
      <c r="R524" s="203"/>
      <c r="S524" s="203"/>
      <c r="T524" s="160" t="s">
        <v>635</v>
      </c>
      <c r="U524" s="170" t="s">
        <v>648</v>
      </c>
      <c r="V524" s="244" t="s">
        <v>1297</v>
      </c>
      <c r="W524" s="312" t="s">
        <v>855</v>
      </c>
      <c r="X524" s="171" t="s">
        <v>942</v>
      </c>
      <c r="Y524" s="7" t="s">
        <v>1389</v>
      </c>
      <c r="Z524" s="304" t="s">
        <v>1746</v>
      </c>
    </row>
    <row r="525" spans="1:26" ht="15" customHeight="1" x14ac:dyDescent="0.2">
      <c r="A525" s="203" t="str">
        <f t="shared" si="8"/>
        <v>貨3軽4CF</v>
      </c>
      <c r="B525" s="203" t="s">
        <v>534</v>
      </c>
      <c r="C525" s="203" t="s">
        <v>533</v>
      </c>
      <c r="D525" t="s">
        <v>855</v>
      </c>
      <c r="E525" s="203" t="s">
        <v>943</v>
      </c>
      <c r="F525" s="203"/>
      <c r="G525" s="203"/>
      <c r="H525" s="347"/>
      <c r="I525" s="1" t="s">
        <v>835</v>
      </c>
      <c r="K525" s="347"/>
      <c r="L525" s="347"/>
      <c r="M525" s="347"/>
      <c r="N525" s="203"/>
      <c r="O525" s="203"/>
      <c r="P525" s="203"/>
      <c r="Q525" s="203"/>
      <c r="R525" s="203"/>
      <c r="S525" s="203"/>
      <c r="T525" s="160" t="s">
        <v>635</v>
      </c>
      <c r="U525" s="170" t="s">
        <v>648</v>
      </c>
      <c r="V525" s="244" t="s">
        <v>1297</v>
      </c>
      <c r="W525" s="312" t="s">
        <v>855</v>
      </c>
      <c r="X525" s="171" t="s">
        <v>943</v>
      </c>
      <c r="Y525" s="7"/>
      <c r="Z525" s="305" t="s">
        <v>1733</v>
      </c>
    </row>
    <row r="526" spans="1:26" ht="15" customHeight="1" x14ac:dyDescent="0.2">
      <c r="A526" s="203" t="str">
        <f t="shared" si="8"/>
        <v>貨3軽4MF</v>
      </c>
      <c r="B526" s="203" t="s">
        <v>534</v>
      </c>
      <c r="C526" s="203" t="s">
        <v>533</v>
      </c>
      <c r="D526" t="s">
        <v>855</v>
      </c>
      <c r="E526" s="203" t="s">
        <v>944</v>
      </c>
      <c r="F526" s="203"/>
      <c r="G526" s="203"/>
      <c r="H526" s="203"/>
      <c r="I526" s="1" t="s">
        <v>844</v>
      </c>
      <c r="K526" s="347"/>
      <c r="L526" s="347"/>
      <c r="M526" s="347"/>
      <c r="N526" s="203"/>
      <c r="O526" s="203"/>
      <c r="P526" s="203"/>
      <c r="Q526" s="203"/>
      <c r="R526" s="203"/>
      <c r="S526" s="203"/>
      <c r="T526" s="160" t="s">
        <v>635</v>
      </c>
      <c r="U526" s="170" t="s">
        <v>648</v>
      </c>
      <c r="V526" s="244" t="s">
        <v>1297</v>
      </c>
      <c r="W526" s="312" t="s">
        <v>855</v>
      </c>
      <c r="X526" s="171" t="s">
        <v>944</v>
      </c>
      <c r="Y526" s="7"/>
      <c r="Z526" s="305" t="s">
        <v>1734</v>
      </c>
    </row>
    <row r="527" spans="1:26" ht="15" customHeight="1" x14ac:dyDescent="0.2">
      <c r="A527" s="203" t="str">
        <f t="shared" si="8"/>
        <v>貨3軽5DF</v>
      </c>
      <c r="B527" s="203" t="s">
        <v>534</v>
      </c>
      <c r="C527" s="203" t="s">
        <v>533</v>
      </c>
      <c r="D527" t="s">
        <v>855</v>
      </c>
      <c r="E527" s="203" t="s">
        <v>945</v>
      </c>
      <c r="F527" s="203"/>
      <c r="G527" s="203"/>
      <c r="H527" s="347"/>
      <c r="I527" s="1" t="s">
        <v>919</v>
      </c>
      <c r="K527" s="349"/>
      <c r="L527" s="349"/>
      <c r="M527" s="349"/>
      <c r="N527" s="203"/>
      <c r="O527" s="203"/>
      <c r="P527" s="203"/>
      <c r="Q527" s="203"/>
      <c r="R527" s="203"/>
      <c r="S527" s="203"/>
      <c r="T527" s="160" t="s">
        <v>635</v>
      </c>
      <c r="U527" s="170" t="s">
        <v>648</v>
      </c>
      <c r="V527" s="244" t="s">
        <v>1297</v>
      </c>
      <c r="W527" s="312" t="s">
        <v>855</v>
      </c>
      <c r="X527" s="171" t="s">
        <v>945</v>
      </c>
      <c r="Y527" s="7" t="s">
        <v>1389</v>
      </c>
      <c r="Z527" s="304" t="s">
        <v>1746</v>
      </c>
    </row>
    <row r="528" spans="1:26" ht="15" customHeight="1" x14ac:dyDescent="0.2">
      <c r="A528" s="203" t="str">
        <f t="shared" si="8"/>
        <v>貨3軽5CF</v>
      </c>
      <c r="B528" s="203" t="s">
        <v>534</v>
      </c>
      <c r="C528" s="203" t="s">
        <v>533</v>
      </c>
      <c r="D528" t="s">
        <v>855</v>
      </c>
      <c r="E528" s="203" t="s">
        <v>946</v>
      </c>
      <c r="F528" s="203"/>
      <c r="G528" s="203"/>
      <c r="H528" s="203"/>
      <c r="I528" s="1" t="s">
        <v>835</v>
      </c>
      <c r="K528" s="349"/>
      <c r="L528" s="349"/>
      <c r="M528" s="349"/>
      <c r="N528" s="203"/>
      <c r="O528" s="203"/>
      <c r="P528" s="203"/>
      <c r="Q528" s="203"/>
      <c r="R528" s="203"/>
      <c r="S528" s="203"/>
      <c r="T528" s="160" t="s">
        <v>635</v>
      </c>
      <c r="U528" s="170" t="s">
        <v>648</v>
      </c>
      <c r="V528" s="244" t="s">
        <v>1297</v>
      </c>
      <c r="W528" s="312" t="s">
        <v>855</v>
      </c>
      <c r="X528" s="171" t="s">
        <v>946</v>
      </c>
      <c r="Y528" s="7"/>
      <c r="Z528" s="305" t="s">
        <v>1733</v>
      </c>
    </row>
    <row r="529" spans="1:26" ht="15" customHeight="1" x14ac:dyDescent="0.2">
      <c r="A529" s="203" t="str">
        <f t="shared" si="8"/>
        <v>貨3軽5MF</v>
      </c>
      <c r="B529" s="203" t="s">
        <v>534</v>
      </c>
      <c r="C529" s="203" t="s">
        <v>533</v>
      </c>
      <c r="D529" t="s">
        <v>855</v>
      </c>
      <c r="E529" s="203" t="s">
        <v>947</v>
      </c>
      <c r="F529" s="203"/>
      <c r="G529" s="203"/>
      <c r="H529" s="347"/>
      <c r="I529" s="1" t="s">
        <v>844</v>
      </c>
      <c r="K529" s="349"/>
      <c r="L529" s="349"/>
      <c r="M529" s="349"/>
      <c r="N529" s="203"/>
      <c r="O529" s="203"/>
      <c r="P529" s="203"/>
      <c r="Q529" s="203"/>
      <c r="R529" s="203"/>
      <c r="S529" s="203"/>
      <c r="T529" s="160" t="s">
        <v>635</v>
      </c>
      <c r="U529" s="170" t="s">
        <v>648</v>
      </c>
      <c r="V529" s="244" t="s">
        <v>1297</v>
      </c>
      <c r="W529" s="312" t="s">
        <v>855</v>
      </c>
      <c r="X529" s="171" t="s">
        <v>947</v>
      </c>
      <c r="Y529" s="7"/>
      <c r="Z529" s="305" t="s">
        <v>1734</v>
      </c>
    </row>
    <row r="530" spans="1:26" ht="15" customHeight="1" x14ac:dyDescent="0.2">
      <c r="A530" s="203" t="str">
        <f t="shared" si="8"/>
        <v>貨3軽6DF</v>
      </c>
      <c r="B530" s="203" t="s">
        <v>534</v>
      </c>
      <c r="C530" s="203" t="s">
        <v>533</v>
      </c>
      <c r="D530" t="s">
        <v>855</v>
      </c>
      <c r="E530" s="203" t="s">
        <v>948</v>
      </c>
      <c r="F530" s="203"/>
      <c r="G530" s="203"/>
      <c r="H530" s="203"/>
      <c r="I530" s="1" t="s">
        <v>919</v>
      </c>
      <c r="K530" s="349"/>
      <c r="L530" s="349"/>
      <c r="M530" s="349"/>
      <c r="N530" s="203"/>
      <c r="O530" s="203"/>
      <c r="P530" s="203"/>
      <c r="Q530" s="203"/>
      <c r="R530" s="203"/>
      <c r="S530" s="203"/>
      <c r="T530" s="160" t="s">
        <v>635</v>
      </c>
      <c r="U530" s="170" t="s">
        <v>648</v>
      </c>
      <c r="V530" s="244" t="s">
        <v>1297</v>
      </c>
      <c r="W530" s="312" t="s">
        <v>855</v>
      </c>
      <c r="X530" s="171" t="s">
        <v>948</v>
      </c>
      <c r="Y530" s="7" t="s">
        <v>1389</v>
      </c>
      <c r="Z530" s="304" t="s">
        <v>1746</v>
      </c>
    </row>
    <row r="531" spans="1:26" ht="15" customHeight="1" x14ac:dyDescent="0.2">
      <c r="A531" s="203" t="str">
        <f t="shared" si="8"/>
        <v>貨3軽6CF</v>
      </c>
      <c r="B531" s="203" t="s">
        <v>534</v>
      </c>
      <c r="C531" s="203" t="s">
        <v>533</v>
      </c>
      <c r="D531" t="s">
        <v>855</v>
      </c>
      <c r="E531" s="203" t="s">
        <v>949</v>
      </c>
      <c r="F531" s="203"/>
      <c r="G531" s="203"/>
      <c r="H531" s="347"/>
      <c r="I531" s="1" t="s">
        <v>835</v>
      </c>
      <c r="K531" s="349"/>
      <c r="L531" s="349"/>
      <c r="M531" s="349"/>
      <c r="N531" s="203"/>
      <c r="O531" s="203"/>
      <c r="P531" s="203"/>
      <c r="Q531" s="203"/>
      <c r="R531" s="203"/>
      <c r="S531" s="203"/>
      <c r="T531" s="160" t="s">
        <v>635</v>
      </c>
      <c r="U531" s="170" t="s">
        <v>648</v>
      </c>
      <c r="V531" s="244" t="s">
        <v>1297</v>
      </c>
      <c r="W531" s="312" t="s">
        <v>855</v>
      </c>
      <c r="X531" s="171" t="s">
        <v>949</v>
      </c>
      <c r="Y531" s="749"/>
      <c r="Z531" s="305" t="s">
        <v>1733</v>
      </c>
    </row>
    <row r="532" spans="1:26" ht="15" customHeight="1" x14ac:dyDescent="0.2">
      <c r="A532" s="203" t="str">
        <f t="shared" si="8"/>
        <v>貨3軽6MF</v>
      </c>
      <c r="B532" s="203" t="s">
        <v>534</v>
      </c>
      <c r="C532" s="203" t="s">
        <v>533</v>
      </c>
      <c r="D532" t="s">
        <v>855</v>
      </c>
      <c r="E532" s="203" t="s">
        <v>950</v>
      </c>
      <c r="F532" s="203"/>
      <c r="G532" s="203"/>
      <c r="H532" s="203"/>
      <c r="I532" s="1" t="s">
        <v>844</v>
      </c>
      <c r="K532" s="349"/>
      <c r="L532" s="349"/>
      <c r="M532" s="349"/>
      <c r="N532" s="203"/>
      <c r="O532" s="203"/>
      <c r="P532" s="203"/>
      <c r="Q532" s="203"/>
      <c r="R532" s="203"/>
      <c r="S532" s="203"/>
      <c r="T532" s="160" t="s">
        <v>635</v>
      </c>
      <c r="U532" s="170" t="s">
        <v>648</v>
      </c>
      <c r="V532" s="244" t="s">
        <v>1297</v>
      </c>
      <c r="W532" s="312" t="s">
        <v>855</v>
      </c>
      <c r="X532" s="171" t="s">
        <v>950</v>
      </c>
      <c r="Y532" s="750"/>
      <c r="Z532" s="305" t="s">
        <v>1734</v>
      </c>
    </row>
    <row r="533" spans="1:26" ht="15" customHeight="1" x14ac:dyDescent="0.2">
      <c r="A533" s="203" t="str">
        <f t="shared" si="8"/>
        <v>貨4軽-</v>
      </c>
      <c r="B533" s="203" t="s">
        <v>512</v>
      </c>
      <c r="C533" s="203" t="s">
        <v>535</v>
      </c>
      <c r="D533" s="203" t="s">
        <v>73</v>
      </c>
      <c r="E533" s="203" t="s">
        <v>72</v>
      </c>
      <c r="F533" s="203"/>
      <c r="G533" s="203"/>
      <c r="H533" s="203"/>
      <c r="I533" s="1" t="s">
        <v>465</v>
      </c>
      <c r="K533" s="349"/>
      <c r="L533" s="349"/>
      <c r="M533" s="349"/>
      <c r="N533" s="203"/>
      <c r="O533" s="203"/>
      <c r="P533" s="203"/>
      <c r="Q533" s="203"/>
      <c r="R533" s="203"/>
      <c r="S533" s="203"/>
      <c r="T533" s="160" t="s">
        <v>635</v>
      </c>
      <c r="U533" s="170" t="s">
        <v>648</v>
      </c>
      <c r="V533" s="244" t="s">
        <v>1293</v>
      </c>
      <c r="W533" s="312" t="s">
        <v>73</v>
      </c>
      <c r="X533" s="171" t="s">
        <v>72</v>
      </c>
      <c r="Y533" s="749"/>
      <c r="Z533" s="304" t="s">
        <v>1741</v>
      </c>
    </row>
    <row r="534" spans="1:26" ht="15" customHeight="1" x14ac:dyDescent="0.2">
      <c r="A534" s="203" t="str">
        <f t="shared" si="8"/>
        <v>貨4軽K</v>
      </c>
      <c r="B534" s="203" t="s">
        <v>512</v>
      </c>
      <c r="C534" s="203" t="s">
        <v>535</v>
      </c>
      <c r="D534" s="203" t="s">
        <v>76</v>
      </c>
      <c r="E534" s="203" t="s">
        <v>88</v>
      </c>
      <c r="F534" s="203"/>
      <c r="G534" s="203"/>
      <c r="H534" s="347"/>
      <c r="I534" s="1" t="s">
        <v>465</v>
      </c>
      <c r="K534" s="349"/>
      <c r="L534" s="349"/>
      <c r="M534" s="349"/>
      <c r="N534" s="203"/>
      <c r="O534" s="203"/>
      <c r="P534" s="203"/>
      <c r="Q534" s="203"/>
      <c r="R534" s="203"/>
      <c r="S534" s="203"/>
      <c r="T534" s="160" t="s">
        <v>635</v>
      </c>
      <c r="U534" s="170" t="s">
        <v>648</v>
      </c>
      <c r="V534" s="244" t="s">
        <v>1293</v>
      </c>
      <c r="W534" s="312" t="s">
        <v>76</v>
      </c>
      <c r="X534" s="171" t="s">
        <v>88</v>
      </c>
      <c r="Y534" s="750"/>
      <c r="Z534" s="304" t="s">
        <v>1741</v>
      </c>
    </row>
    <row r="535" spans="1:26" ht="15" customHeight="1" x14ac:dyDescent="0.2">
      <c r="A535" s="203" t="str">
        <f t="shared" si="8"/>
        <v>貨4軽N</v>
      </c>
      <c r="B535" s="203" t="s">
        <v>512</v>
      </c>
      <c r="C535" s="203" t="s">
        <v>535</v>
      </c>
      <c r="D535" s="203" t="s">
        <v>90</v>
      </c>
      <c r="E535" s="203" t="s">
        <v>215</v>
      </c>
      <c r="F535" s="203"/>
      <c r="G535" s="203"/>
      <c r="H535" s="203"/>
      <c r="I535" s="1" t="s">
        <v>465</v>
      </c>
      <c r="K535" s="349"/>
      <c r="L535" s="349"/>
      <c r="M535" s="349"/>
      <c r="N535" s="203"/>
      <c r="O535" s="203"/>
      <c r="P535" s="203"/>
      <c r="Q535" s="203"/>
      <c r="R535" s="203"/>
      <c r="S535" s="203"/>
      <c r="T535" s="160" t="s">
        <v>635</v>
      </c>
      <c r="U535" s="170" t="s">
        <v>648</v>
      </c>
      <c r="V535" s="244" t="s">
        <v>1293</v>
      </c>
      <c r="W535" s="312" t="s">
        <v>90</v>
      </c>
      <c r="X535" s="171" t="s">
        <v>215</v>
      </c>
      <c r="Y535" s="749"/>
      <c r="Z535" s="304" t="s">
        <v>1741</v>
      </c>
    </row>
    <row r="536" spans="1:26" ht="15" customHeight="1" x14ac:dyDescent="0.2">
      <c r="A536" s="203" t="str">
        <f t="shared" si="8"/>
        <v>貨4軽P</v>
      </c>
      <c r="B536" s="203" t="s">
        <v>512</v>
      </c>
      <c r="C536" s="203" t="s">
        <v>535</v>
      </c>
      <c r="D536" s="203" t="s">
        <v>90</v>
      </c>
      <c r="E536" s="203" t="s">
        <v>216</v>
      </c>
      <c r="F536" s="203"/>
      <c r="G536" s="203"/>
      <c r="H536" s="347"/>
      <c r="I536" s="1" t="s">
        <v>465</v>
      </c>
      <c r="K536" s="349"/>
      <c r="L536" s="349"/>
      <c r="M536" s="349"/>
      <c r="N536" s="203"/>
      <c r="O536" s="203"/>
      <c r="P536" s="203"/>
      <c r="Q536" s="203"/>
      <c r="R536" s="203"/>
      <c r="S536" s="203"/>
      <c r="T536" s="160" t="s">
        <v>635</v>
      </c>
      <c r="U536" s="170" t="s">
        <v>648</v>
      </c>
      <c r="V536" s="244" t="s">
        <v>1293</v>
      </c>
      <c r="W536" s="312" t="s">
        <v>90</v>
      </c>
      <c r="X536" s="171" t="s">
        <v>216</v>
      </c>
      <c r="Y536" s="750"/>
      <c r="Z536" s="304" t="s">
        <v>1741</v>
      </c>
    </row>
    <row r="537" spans="1:26" ht="15" customHeight="1" x14ac:dyDescent="0.2">
      <c r="A537" s="203" t="str">
        <f t="shared" si="8"/>
        <v>貨4軽U</v>
      </c>
      <c r="B537" s="347" t="s">
        <v>512</v>
      </c>
      <c r="C537" s="347" t="s">
        <v>535</v>
      </c>
      <c r="D537" s="350" t="s">
        <v>109</v>
      </c>
      <c r="E537" s="350" t="s">
        <v>238</v>
      </c>
      <c r="F537" s="347"/>
      <c r="G537" s="347"/>
      <c r="H537" s="203"/>
      <c r="I537" s="348" t="s">
        <v>465</v>
      </c>
      <c r="J537" s="347"/>
      <c r="K537" s="349"/>
      <c r="L537" s="349"/>
      <c r="M537" s="349"/>
      <c r="N537" s="203"/>
      <c r="O537" s="203"/>
      <c r="P537" s="203"/>
      <c r="Q537" s="203"/>
      <c r="R537" s="203"/>
      <c r="S537" s="203"/>
      <c r="T537" s="160" t="s">
        <v>635</v>
      </c>
      <c r="U537" s="170" t="s">
        <v>648</v>
      </c>
      <c r="V537" s="244" t="s">
        <v>1293</v>
      </c>
      <c r="W537" s="312" t="s">
        <v>109</v>
      </c>
      <c r="X537" s="171" t="s">
        <v>238</v>
      </c>
      <c r="Y537" s="749"/>
      <c r="Z537" s="304" t="s">
        <v>1741</v>
      </c>
    </row>
    <row r="538" spans="1:26" ht="15" customHeight="1" x14ac:dyDescent="0.2">
      <c r="A538" s="203" t="str">
        <f t="shared" si="8"/>
        <v>貨4軽W</v>
      </c>
      <c r="B538" s="203" t="s">
        <v>512</v>
      </c>
      <c r="C538" s="203" t="s">
        <v>535</v>
      </c>
      <c r="D538" s="203" t="s">
        <v>109</v>
      </c>
      <c r="E538" s="203" t="s">
        <v>260</v>
      </c>
      <c r="F538" s="203"/>
      <c r="G538" s="203"/>
      <c r="H538" s="347"/>
      <c r="I538" s="1" t="s">
        <v>465</v>
      </c>
      <c r="K538" s="349"/>
      <c r="L538" s="349"/>
      <c r="M538" s="349"/>
      <c r="N538" s="203"/>
      <c r="O538" s="203"/>
      <c r="P538" s="203"/>
      <c r="Q538" s="203"/>
      <c r="R538" s="203"/>
      <c r="S538" s="203"/>
      <c r="T538" s="160" t="s">
        <v>635</v>
      </c>
      <c r="U538" s="170" t="s">
        <v>648</v>
      </c>
      <c r="V538" s="244" t="s">
        <v>1293</v>
      </c>
      <c r="W538" s="312" t="s">
        <v>109</v>
      </c>
      <c r="X538" s="171" t="s">
        <v>260</v>
      </c>
      <c r="Y538" s="750"/>
      <c r="Z538" s="304" t="s">
        <v>1741</v>
      </c>
    </row>
    <row r="539" spans="1:26" ht="15" customHeight="1" x14ac:dyDescent="0.2">
      <c r="A539" s="203" t="str">
        <f t="shared" si="8"/>
        <v>貨4軽KC</v>
      </c>
      <c r="B539" s="347" t="s">
        <v>512</v>
      </c>
      <c r="C539" s="347" t="s">
        <v>535</v>
      </c>
      <c r="D539" s="350" t="s">
        <v>115</v>
      </c>
      <c r="E539" s="350" t="s">
        <v>105</v>
      </c>
      <c r="F539" s="347"/>
      <c r="G539" s="347"/>
      <c r="H539" s="203"/>
      <c r="I539" s="348" t="s">
        <v>465</v>
      </c>
      <c r="J539" s="350"/>
      <c r="K539" s="352"/>
      <c r="L539" s="352"/>
      <c r="M539" s="352"/>
      <c r="N539" s="203"/>
      <c r="O539" s="203"/>
      <c r="P539" s="203"/>
      <c r="Q539" s="203"/>
      <c r="R539" s="203"/>
      <c r="S539" s="203"/>
      <c r="T539" s="160" t="s">
        <v>635</v>
      </c>
      <c r="U539" s="170" t="s">
        <v>648</v>
      </c>
      <c r="V539" s="244" t="s">
        <v>1293</v>
      </c>
      <c r="W539" s="312" t="s">
        <v>115</v>
      </c>
      <c r="X539" s="171" t="s">
        <v>105</v>
      </c>
      <c r="Y539" s="749"/>
      <c r="Z539" s="304" t="s">
        <v>1741</v>
      </c>
    </row>
    <row r="540" spans="1:26" ht="15" customHeight="1" x14ac:dyDescent="0.2">
      <c r="A540" s="203" t="str">
        <f t="shared" si="8"/>
        <v>貨4軽KK</v>
      </c>
      <c r="B540" s="203" t="s">
        <v>512</v>
      </c>
      <c r="C540" s="203" t="s">
        <v>535</v>
      </c>
      <c r="D540" s="203" t="s">
        <v>110</v>
      </c>
      <c r="E540" s="203" t="s">
        <v>202</v>
      </c>
      <c r="F540" s="347"/>
      <c r="G540" s="203"/>
      <c r="H540" s="347"/>
      <c r="I540" s="1" t="s">
        <v>465</v>
      </c>
      <c r="K540" s="352"/>
      <c r="L540" s="352"/>
      <c r="M540" s="352"/>
      <c r="N540" s="203"/>
      <c r="O540" s="203"/>
      <c r="P540" s="203"/>
      <c r="Q540" s="203"/>
      <c r="R540" s="203"/>
      <c r="S540" s="203"/>
      <c r="T540" s="160" t="s">
        <v>635</v>
      </c>
      <c r="U540" s="170" t="s">
        <v>648</v>
      </c>
      <c r="V540" s="244" t="s">
        <v>1293</v>
      </c>
      <c r="W540" s="312" t="s">
        <v>110</v>
      </c>
      <c r="X540" s="171" t="s">
        <v>202</v>
      </c>
      <c r="Y540" s="750"/>
      <c r="Z540" s="304" t="s">
        <v>1741</v>
      </c>
    </row>
    <row r="541" spans="1:26" ht="15" customHeight="1" x14ac:dyDescent="0.2">
      <c r="A541" s="203" t="str">
        <f t="shared" si="8"/>
        <v>貨4軽HF</v>
      </c>
      <c r="B541" s="347" t="s">
        <v>512</v>
      </c>
      <c r="C541" s="347" t="s">
        <v>535</v>
      </c>
      <c r="D541" s="350" t="s">
        <v>110</v>
      </c>
      <c r="E541" s="350" t="s">
        <v>189</v>
      </c>
      <c r="F541" s="347"/>
      <c r="G541" s="347"/>
      <c r="H541" s="203"/>
      <c r="I541" s="348" t="s">
        <v>835</v>
      </c>
      <c r="J541" s="350" t="s">
        <v>838</v>
      </c>
      <c r="K541" s="352"/>
      <c r="L541" s="352"/>
      <c r="M541" s="352"/>
      <c r="N541" s="203"/>
      <c r="O541" s="203"/>
      <c r="P541" s="203"/>
      <c r="Q541" s="203"/>
      <c r="R541" s="203"/>
      <c r="S541" s="203"/>
      <c r="T541" s="160" t="s">
        <v>635</v>
      </c>
      <c r="U541" s="170" t="s">
        <v>648</v>
      </c>
      <c r="V541" s="244" t="s">
        <v>1293</v>
      </c>
      <c r="W541" s="312" t="s">
        <v>110</v>
      </c>
      <c r="X541" s="171" t="s">
        <v>189</v>
      </c>
      <c r="Y541" s="749"/>
      <c r="Z541" s="305" t="s">
        <v>1733</v>
      </c>
    </row>
    <row r="542" spans="1:26" ht="15" customHeight="1" x14ac:dyDescent="0.2">
      <c r="A542" s="203" t="str">
        <f t="shared" si="8"/>
        <v>貨4軽KL</v>
      </c>
      <c r="B542" s="203" t="s">
        <v>512</v>
      </c>
      <c r="C542" s="203" t="s">
        <v>535</v>
      </c>
      <c r="D542" s="203" t="s">
        <v>110</v>
      </c>
      <c r="E542" s="203" t="s">
        <v>203</v>
      </c>
      <c r="F542" s="347"/>
      <c r="G542" s="203"/>
      <c r="H542" s="203"/>
      <c r="I542" s="1" t="s">
        <v>465</v>
      </c>
      <c r="K542" s="352"/>
      <c r="L542" s="352"/>
      <c r="M542" s="352"/>
      <c r="N542" s="203"/>
      <c r="O542" s="203"/>
      <c r="P542" s="203"/>
      <c r="Q542" s="203"/>
      <c r="R542" s="203"/>
      <c r="S542" s="203"/>
      <c r="T542" s="160" t="s">
        <v>635</v>
      </c>
      <c r="U542" s="170" t="s">
        <v>648</v>
      </c>
      <c r="V542" s="244" t="s">
        <v>1293</v>
      </c>
      <c r="W542" s="312" t="s">
        <v>110</v>
      </c>
      <c r="X542" s="171" t="s">
        <v>203</v>
      </c>
      <c r="Y542" s="750"/>
      <c r="Z542" s="304" t="s">
        <v>1741</v>
      </c>
    </row>
    <row r="543" spans="1:26" ht="15" customHeight="1" x14ac:dyDescent="0.2">
      <c r="A543" s="203" t="str">
        <f t="shared" si="8"/>
        <v>貨4軽HM</v>
      </c>
      <c r="B543" s="347" t="s">
        <v>512</v>
      </c>
      <c r="C543" s="347" t="s">
        <v>535</v>
      </c>
      <c r="D543" s="350" t="s">
        <v>110</v>
      </c>
      <c r="E543" s="350" t="s">
        <v>190</v>
      </c>
      <c r="F543" s="347"/>
      <c r="G543" s="347"/>
      <c r="H543" s="347"/>
      <c r="I543" s="348" t="s">
        <v>835</v>
      </c>
      <c r="J543" s="350" t="s">
        <v>838</v>
      </c>
      <c r="K543" s="203"/>
      <c r="L543" s="203"/>
      <c r="M543" s="203"/>
      <c r="N543" s="203"/>
      <c r="O543" s="203"/>
      <c r="P543" s="203"/>
      <c r="Q543" s="203"/>
      <c r="R543" s="203"/>
      <c r="S543" s="203"/>
      <c r="T543" s="160" t="s">
        <v>635</v>
      </c>
      <c r="U543" s="170" t="s">
        <v>648</v>
      </c>
      <c r="V543" s="244" t="s">
        <v>1293</v>
      </c>
      <c r="W543" s="312" t="s">
        <v>110</v>
      </c>
      <c r="X543" s="171" t="s">
        <v>190</v>
      </c>
      <c r="Y543" s="7"/>
      <c r="Z543" s="305" t="s">
        <v>1733</v>
      </c>
    </row>
    <row r="544" spans="1:26" ht="15" customHeight="1" x14ac:dyDescent="0.2">
      <c r="A544" s="203" t="str">
        <f t="shared" si="8"/>
        <v>貨4軽DR</v>
      </c>
      <c r="B544" s="203" t="s">
        <v>512</v>
      </c>
      <c r="C544" s="203" t="s">
        <v>535</v>
      </c>
      <c r="D544" s="203" t="s">
        <v>963</v>
      </c>
      <c r="E544" s="203" t="s">
        <v>964</v>
      </c>
      <c r="F544" s="203"/>
      <c r="G544" s="203"/>
      <c r="H544" s="203"/>
      <c r="I544" s="1" t="s">
        <v>465</v>
      </c>
      <c r="J544" t="s">
        <v>839</v>
      </c>
      <c r="K544" s="203"/>
      <c r="L544" s="203"/>
      <c r="M544" s="203"/>
      <c r="N544" s="203"/>
      <c r="O544" s="203"/>
      <c r="P544" s="203"/>
      <c r="Q544" s="203"/>
      <c r="R544" s="203"/>
      <c r="S544" s="203"/>
      <c r="T544" s="160" t="s">
        <v>635</v>
      </c>
      <c r="U544" s="170" t="s">
        <v>648</v>
      </c>
      <c r="V544" s="244" t="s">
        <v>1293</v>
      </c>
      <c r="W544" s="312" t="s">
        <v>963</v>
      </c>
      <c r="X544" s="171" t="s">
        <v>964</v>
      </c>
      <c r="Y544" s="7"/>
      <c r="Z544" s="305" t="s">
        <v>1700</v>
      </c>
    </row>
    <row r="545" spans="1:26" ht="15" customHeight="1" x14ac:dyDescent="0.2">
      <c r="A545" s="203" t="str">
        <f t="shared" si="8"/>
        <v>貨4軽WR</v>
      </c>
      <c r="B545" s="347" t="s">
        <v>512</v>
      </c>
      <c r="C545" s="347" t="s">
        <v>535</v>
      </c>
      <c r="D545" s="350" t="s">
        <v>963</v>
      </c>
      <c r="E545" s="350" t="s">
        <v>965</v>
      </c>
      <c r="F545" s="347"/>
      <c r="G545" s="347"/>
      <c r="H545" s="347"/>
      <c r="I545" s="348" t="s">
        <v>835</v>
      </c>
      <c r="J545" s="350" t="s">
        <v>595</v>
      </c>
      <c r="K545" s="203"/>
      <c r="L545" s="203"/>
      <c r="M545" s="203"/>
      <c r="N545" s="203"/>
      <c r="O545" s="203"/>
      <c r="P545" s="203"/>
      <c r="Q545" s="203"/>
      <c r="R545" s="203"/>
      <c r="S545" s="203"/>
      <c r="T545" s="160" t="s">
        <v>635</v>
      </c>
      <c r="U545" s="170" t="s">
        <v>648</v>
      </c>
      <c r="V545" s="244" t="s">
        <v>1293</v>
      </c>
      <c r="W545" s="312" t="s">
        <v>963</v>
      </c>
      <c r="X545" s="171" t="s">
        <v>965</v>
      </c>
      <c r="Y545" s="7"/>
      <c r="Z545" s="305" t="s">
        <v>1733</v>
      </c>
    </row>
    <row r="546" spans="1:26" ht="15" customHeight="1" x14ac:dyDescent="0.2">
      <c r="A546" s="203" t="str">
        <f t="shared" si="8"/>
        <v>貨4軽DS</v>
      </c>
      <c r="B546" s="203" t="s">
        <v>512</v>
      </c>
      <c r="C546" s="203" t="s">
        <v>535</v>
      </c>
      <c r="D546" s="203" t="s">
        <v>963</v>
      </c>
      <c r="E546" s="203" t="s">
        <v>966</v>
      </c>
      <c r="F546" s="203"/>
      <c r="G546" s="203"/>
      <c r="H546" s="203"/>
      <c r="I546" s="1" t="s">
        <v>465</v>
      </c>
      <c r="J546" t="s">
        <v>840</v>
      </c>
      <c r="K546" s="203"/>
      <c r="L546" s="203"/>
      <c r="M546" s="203"/>
      <c r="N546" s="203"/>
      <c r="O546" s="203"/>
      <c r="P546" s="203"/>
      <c r="Q546" s="203"/>
      <c r="R546" s="203"/>
      <c r="S546" s="203"/>
      <c r="T546" s="160" t="s">
        <v>635</v>
      </c>
      <c r="U546" s="170" t="s">
        <v>648</v>
      </c>
      <c r="V546" s="244" t="s">
        <v>1293</v>
      </c>
      <c r="W546" s="312" t="s">
        <v>963</v>
      </c>
      <c r="X546" s="171" t="s">
        <v>966</v>
      </c>
      <c r="Y546" s="7"/>
      <c r="Z546" s="305" t="s">
        <v>1700</v>
      </c>
    </row>
    <row r="547" spans="1:26" ht="15" customHeight="1" x14ac:dyDescent="0.2">
      <c r="A547" s="203" t="str">
        <f t="shared" si="8"/>
        <v>貨4軽WS</v>
      </c>
      <c r="B547" s="347" t="s">
        <v>512</v>
      </c>
      <c r="C547" s="347" t="s">
        <v>535</v>
      </c>
      <c r="D547" s="350" t="s">
        <v>963</v>
      </c>
      <c r="E547" s="350" t="s">
        <v>967</v>
      </c>
      <c r="F547" s="347"/>
      <c r="G547" s="347"/>
      <c r="H547" s="347"/>
      <c r="I547" s="348" t="s">
        <v>835</v>
      </c>
      <c r="J547" s="350" t="s">
        <v>596</v>
      </c>
      <c r="K547" s="203"/>
      <c r="L547" s="203"/>
      <c r="M547" s="203"/>
      <c r="N547" s="203"/>
      <c r="O547" s="203"/>
      <c r="P547" s="203"/>
      <c r="Q547" s="203"/>
      <c r="R547" s="203"/>
      <c r="S547" s="203"/>
      <c r="T547" s="160" t="s">
        <v>635</v>
      </c>
      <c r="U547" s="170" t="s">
        <v>648</v>
      </c>
      <c r="V547" s="244" t="s">
        <v>1293</v>
      </c>
      <c r="W547" s="312" t="s">
        <v>963</v>
      </c>
      <c r="X547" s="171" t="s">
        <v>967</v>
      </c>
      <c r="Y547" s="7"/>
      <c r="Z547" s="305" t="s">
        <v>1733</v>
      </c>
    </row>
    <row r="548" spans="1:26" ht="15" customHeight="1" x14ac:dyDescent="0.2">
      <c r="A548" s="203" t="str">
        <f t="shared" si="8"/>
        <v>貨4軽DT</v>
      </c>
      <c r="B548" s="203" t="s">
        <v>512</v>
      </c>
      <c r="C548" s="203" t="s">
        <v>535</v>
      </c>
      <c r="D548" s="203" t="s">
        <v>963</v>
      </c>
      <c r="E548" s="203" t="s">
        <v>968</v>
      </c>
      <c r="F548" s="203"/>
      <c r="G548" s="203"/>
      <c r="H548" s="203"/>
      <c r="I548" s="1" t="s">
        <v>465</v>
      </c>
      <c r="J548" t="s">
        <v>841</v>
      </c>
      <c r="K548" s="203"/>
      <c r="L548" s="203"/>
      <c r="M548" s="203"/>
      <c r="N548" s="203"/>
      <c r="O548" s="203"/>
      <c r="P548" s="203"/>
      <c r="Q548" s="203"/>
      <c r="R548" s="203"/>
      <c r="S548" s="203"/>
      <c r="T548" s="160" t="s">
        <v>635</v>
      </c>
      <c r="U548" s="170" t="s">
        <v>648</v>
      </c>
      <c r="V548" s="244" t="s">
        <v>1293</v>
      </c>
      <c r="W548" s="312" t="s">
        <v>963</v>
      </c>
      <c r="X548" s="171" t="s">
        <v>968</v>
      </c>
      <c r="Y548" s="7"/>
      <c r="Z548" s="305" t="s">
        <v>1700</v>
      </c>
    </row>
    <row r="549" spans="1:26" ht="15" customHeight="1" x14ac:dyDescent="0.2">
      <c r="A549" s="203" t="str">
        <f t="shared" si="8"/>
        <v>貨4軽WT</v>
      </c>
      <c r="B549" s="347" t="s">
        <v>512</v>
      </c>
      <c r="C549" s="347" t="s">
        <v>535</v>
      </c>
      <c r="D549" s="350" t="s">
        <v>963</v>
      </c>
      <c r="E549" s="350" t="s">
        <v>969</v>
      </c>
      <c r="F549" s="347"/>
      <c r="G549" s="347"/>
      <c r="H549" s="347"/>
      <c r="I549" s="348" t="s">
        <v>835</v>
      </c>
      <c r="J549" s="350" t="s">
        <v>597</v>
      </c>
      <c r="K549" s="203"/>
      <c r="L549" s="203"/>
      <c r="M549" s="203"/>
      <c r="N549" s="203"/>
      <c r="O549" s="203"/>
      <c r="P549" s="203"/>
      <c r="Q549" s="203"/>
      <c r="R549" s="203"/>
      <c r="S549" s="203"/>
      <c r="T549" s="160" t="s">
        <v>635</v>
      </c>
      <c r="U549" s="170" t="s">
        <v>648</v>
      </c>
      <c r="V549" s="244" t="s">
        <v>1293</v>
      </c>
      <c r="W549" s="312" t="s">
        <v>963</v>
      </c>
      <c r="X549" s="171" t="s">
        <v>969</v>
      </c>
      <c r="Y549" s="7"/>
      <c r="Z549" s="305" t="s">
        <v>1733</v>
      </c>
    </row>
    <row r="550" spans="1:26" ht="15" customHeight="1" x14ac:dyDescent="0.2">
      <c r="A550" s="203" t="str">
        <f t="shared" si="8"/>
        <v>貨4軽DU</v>
      </c>
      <c r="B550" s="203" t="s">
        <v>512</v>
      </c>
      <c r="C550" s="203" t="s">
        <v>535</v>
      </c>
      <c r="D550" s="203" t="s">
        <v>970</v>
      </c>
      <c r="E550" s="203" t="s">
        <v>971</v>
      </c>
      <c r="F550" s="203"/>
      <c r="G550" s="203"/>
      <c r="H550" s="203"/>
      <c r="I550" s="1" t="s">
        <v>465</v>
      </c>
      <c r="J550" t="s">
        <v>839</v>
      </c>
      <c r="K550" s="203"/>
      <c r="L550" s="203"/>
      <c r="M550" s="203"/>
      <c r="N550" s="203"/>
      <c r="O550" s="203"/>
      <c r="P550" s="203"/>
      <c r="Q550" s="203"/>
      <c r="R550" s="203"/>
      <c r="S550" s="203"/>
      <c r="T550" s="160" t="s">
        <v>635</v>
      </c>
      <c r="U550" s="170" t="s">
        <v>648</v>
      </c>
      <c r="V550" s="244" t="s">
        <v>1293</v>
      </c>
      <c r="W550" s="312" t="s">
        <v>970</v>
      </c>
      <c r="X550" s="171" t="s">
        <v>971</v>
      </c>
      <c r="Y550" s="7"/>
      <c r="Z550" s="305" t="s">
        <v>1700</v>
      </c>
    </row>
    <row r="551" spans="1:26" ht="15" customHeight="1" x14ac:dyDescent="0.2">
      <c r="A551" s="203" t="str">
        <f t="shared" si="8"/>
        <v>貨4軽WU</v>
      </c>
      <c r="B551" s="347" t="s">
        <v>512</v>
      </c>
      <c r="C551" s="347" t="s">
        <v>535</v>
      </c>
      <c r="D551" s="350" t="s">
        <v>970</v>
      </c>
      <c r="E551" s="350" t="s">
        <v>972</v>
      </c>
      <c r="F551" s="347"/>
      <c r="G551" s="347"/>
      <c r="H551" s="203"/>
      <c r="I551" s="348" t="s">
        <v>835</v>
      </c>
      <c r="J551" s="350" t="s">
        <v>595</v>
      </c>
      <c r="K551" s="203"/>
      <c r="L551" s="203"/>
      <c r="M551" s="203"/>
      <c r="N551" s="203"/>
      <c r="O551" s="203"/>
      <c r="P551" s="203"/>
      <c r="Q551" s="203"/>
      <c r="R551" s="203"/>
      <c r="S551" s="203"/>
      <c r="T551" s="160" t="s">
        <v>635</v>
      </c>
      <c r="U551" s="170" t="s">
        <v>648</v>
      </c>
      <c r="V551" s="244" t="s">
        <v>1293</v>
      </c>
      <c r="W551" s="312" t="s">
        <v>970</v>
      </c>
      <c r="X551" s="171" t="s">
        <v>972</v>
      </c>
      <c r="Y551" s="7"/>
      <c r="Z551" s="305" t="s">
        <v>1733</v>
      </c>
    </row>
    <row r="552" spans="1:26" ht="15" customHeight="1" x14ac:dyDescent="0.2">
      <c r="A552" s="203" t="str">
        <f t="shared" si="8"/>
        <v>貨4軽DV</v>
      </c>
      <c r="B552" s="347" t="s">
        <v>512</v>
      </c>
      <c r="C552" s="347" t="s">
        <v>535</v>
      </c>
      <c r="D552" s="347" t="s">
        <v>970</v>
      </c>
      <c r="E552" s="350" t="s">
        <v>973</v>
      </c>
      <c r="F552" s="347"/>
      <c r="G552" s="347"/>
      <c r="H552" s="347"/>
      <c r="I552" s="348" t="s">
        <v>465</v>
      </c>
      <c r="J552" s="350" t="s">
        <v>840</v>
      </c>
      <c r="K552" s="203"/>
      <c r="L552" s="203"/>
      <c r="M552" s="203"/>
      <c r="N552" s="203"/>
      <c r="O552" s="203"/>
      <c r="P552" s="203"/>
      <c r="Q552" s="203"/>
      <c r="R552" s="203"/>
      <c r="S552" s="203"/>
      <c r="T552" s="160" t="s">
        <v>635</v>
      </c>
      <c r="U552" s="170" t="s">
        <v>648</v>
      </c>
      <c r="V552" s="244" t="s">
        <v>1293</v>
      </c>
      <c r="W552" s="312" t="s">
        <v>970</v>
      </c>
      <c r="X552" s="171" t="s">
        <v>973</v>
      </c>
      <c r="Y552" s="7"/>
      <c r="Z552" s="305" t="s">
        <v>1700</v>
      </c>
    </row>
    <row r="553" spans="1:26" ht="15" customHeight="1" x14ac:dyDescent="0.2">
      <c r="A553" s="203" t="str">
        <f t="shared" si="8"/>
        <v>貨4軽WV</v>
      </c>
      <c r="B553" s="347" t="s">
        <v>512</v>
      </c>
      <c r="C553" s="347" t="s">
        <v>535</v>
      </c>
      <c r="D553" s="350" t="s">
        <v>970</v>
      </c>
      <c r="E553" s="350" t="s">
        <v>974</v>
      </c>
      <c r="F553" s="347"/>
      <c r="G553" s="347"/>
      <c r="H553" s="203"/>
      <c r="I553" s="348" t="s">
        <v>835</v>
      </c>
      <c r="J553" s="350" t="s">
        <v>596</v>
      </c>
      <c r="K553" s="203"/>
      <c r="L553" s="203"/>
      <c r="M553" s="203"/>
      <c r="N553" s="203"/>
      <c r="O553" s="203"/>
      <c r="P553" s="203"/>
      <c r="Q553" s="203"/>
      <c r="R553" s="203"/>
      <c r="S553" s="203"/>
      <c r="T553" s="160" t="s">
        <v>635</v>
      </c>
      <c r="U553" s="170" t="s">
        <v>648</v>
      </c>
      <c r="V553" s="244" t="s">
        <v>1293</v>
      </c>
      <c r="W553" s="312" t="s">
        <v>970</v>
      </c>
      <c r="X553" s="171" t="s">
        <v>974</v>
      </c>
      <c r="Y553" s="749"/>
      <c r="Z553" s="305" t="s">
        <v>1733</v>
      </c>
    </row>
    <row r="554" spans="1:26" ht="15" customHeight="1" x14ac:dyDescent="0.2">
      <c r="A554" s="203" t="str">
        <f t="shared" si="8"/>
        <v>貨4軽DW</v>
      </c>
      <c r="B554" s="347" t="s">
        <v>512</v>
      </c>
      <c r="C554" s="347" t="s">
        <v>535</v>
      </c>
      <c r="D554" s="347" t="s">
        <v>970</v>
      </c>
      <c r="E554" s="350" t="s">
        <v>975</v>
      </c>
      <c r="F554" s="347"/>
      <c r="G554" s="347"/>
      <c r="H554" s="347"/>
      <c r="I554" s="348" t="s">
        <v>465</v>
      </c>
      <c r="J554" s="350" t="s">
        <v>841</v>
      </c>
      <c r="K554" s="349"/>
      <c r="L554" s="349"/>
      <c r="M554" s="349"/>
      <c r="N554" s="203"/>
      <c r="O554" s="203"/>
      <c r="P554" s="203"/>
      <c r="Q554" s="203"/>
      <c r="R554" s="203"/>
      <c r="S554" s="203"/>
      <c r="T554" s="160" t="s">
        <v>635</v>
      </c>
      <c r="U554" s="170" t="s">
        <v>648</v>
      </c>
      <c r="V554" s="244" t="s">
        <v>1293</v>
      </c>
      <c r="W554" s="312" t="s">
        <v>970</v>
      </c>
      <c r="X554" s="171" t="s">
        <v>975</v>
      </c>
      <c r="Y554" s="750"/>
      <c r="Z554" s="305" t="s">
        <v>1700</v>
      </c>
    </row>
    <row r="555" spans="1:26" ht="15" customHeight="1" x14ac:dyDescent="0.2">
      <c r="A555" s="203" t="str">
        <f t="shared" si="8"/>
        <v>貨4軽WW</v>
      </c>
      <c r="B555" s="347" t="s">
        <v>512</v>
      </c>
      <c r="C555" s="347" t="s">
        <v>535</v>
      </c>
      <c r="D555" s="350" t="s">
        <v>970</v>
      </c>
      <c r="E555" s="350" t="s">
        <v>976</v>
      </c>
      <c r="F555" s="347"/>
      <c r="G555" s="347"/>
      <c r="H555" s="203"/>
      <c r="I555" s="348" t="s">
        <v>835</v>
      </c>
      <c r="J555" s="350" t="s">
        <v>597</v>
      </c>
      <c r="K555" s="349"/>
      <c r="L555" s="349"/>
      <c r="M555" s="349"/>
      <c r="N555" s="203"/>
      <c r="O555" s="203"/>
      <c r="P555" s="203"/>
      <c r="Q555" s="203"/>
      <c r="R555" s="203"/>
      <c r="S555" s="203"/>
      <c r="T555" s="160" t="s">
        <v>635</v>
      </c>
      <c r="U555" s="170" t="s">
        <v>648</v>
      </c>
      <c r="V555" s="244" t="s">
        <v>1293</v>
      </c>
      <c r="W555" s="312" t="s">
        <v>970</v>
      </c>
      <c r="X555" s="171" t="s">
        <v>976</v>
      </c>
      <c r="Y555" s="749"/>
      <c r="Z555" s="305" t="s">
        <v>1733</v>
      </c>
    </row>
    <row r="556" spans="1:26" ht="15" customHeight="1" x14ac:dyDescent="0.2">
      <c r="A556" s="203" t="str">
        <f t="shared" si="8"/>
        <v>貨4軽KR</v>
      </c>
      <c r="B556" s="347" t="s">
        <v>512</v>
      </c>
      <c r="C556" s="347" t="s">
        <v>535</v>
      </c>
      <c r="D556" s="347" t="s">
        <v>111</v>
      </c>
      <c r="E556" s="350" t="s">
        <v>208</v>
      </c>
      <c r="F556" s="347"/>
      <c r="G556" s="347"/>
      <c r="H556" s="347"/>
      <c r="I556" s="348" t="s">
        <v>465</v>
      </c>
      <c r="J556" s="350"/>
      <c r="K556" s="349"/>
      <c r="L556" s="349"/>
      <c r="M556" s="349"/>
      <c r="N556" s="203"/>
      <c r="O556" s="203"/>
      <c r="P556" s="203"/>
      <c r="Q556" s="203"/>
      <c r="R556" s="203"/>
      <c r="S556" s="203"/>
      <c r="T556" s="160" t="s">
        <v>635</v>
      </c>
      <c r="U556" s="170" t="s">
        <v>648</v>
      </c>
      <c r="V556" s="244" t="s">
        <v>1293</v>
      </c>
      <c r="W556" s="312" t="s">
        <v>111</v>
      </c>
      <c r="X556" s="171" t="s">
        <v>208</v>
      </c>
      <c r="Y556" s="750"/>
      <c r="Z556" s="304" t="s">
        <v>1741</v>
      </c>
    </row>
    <row r="557" spans="1:26" ht="15" customHeight="1" x14ac:dyDescent="0.2">
      <c r="A557" s="203" t="str">
        <f t="shared" si="8"/>
        <v>貨4軽HY</v>
      </c>
      <c r="B557" s="347" t="s">
        <v>512</v>
      </c>
      <c r="C557" s="347" t="s">
        <v>535</v>
      </c>
      <c r="D557" s="350" t="s">
        <v>111</v>
      </c>
      <c r="E557" s="350" t="s">
        <v>195</v>
      </c>
      <c r="F557" s="347"/>
      <c r="G557" s="347"/>
      <c r="H557" s="203"/>
      <c r="I557" s="348" t="s">
        <v>835</v>
      </c>
      <c r="J557" s="350" t="s">
        <v>838</v>
      </c>
      <c r="K557" s="349"/>
      <c r="L557" s="349"/>
      <c r="M557" s="349"/>
      <c r="N557" s="203"/>
      <c r="O557" s="203"/>
      <c r="P557" s="203"/>
      <c r="Q557" s="203"/>
      <c r="R557" s="203"/>
      <c r="S557" s="203"/>
      <c r="T557" s="160" t="s">
        <v>635</v>
      </c>
      <c r="U557" s="170" t="s">
        <v>648</v>
      </c>
      <c r="V557" s="244" t="s">
        <v>1293</v>
      </c>
      <c r="W557" s="312" t="s">
        <v>111</v>
      </c>
      <c r="X557" s="171" t="s">
        <v>195</v>
      </c>
      <c r="Y557" s="749"/>
      <c r="Z557" s="305" t="s">
        <v>1733</v>
      </c>
    </row>
    <row r="558" spans="1:26" ht="15" customHeight="1" x14ac:dyDescent="0.2">
      <c r="A558" s="203" t="str">
        <f t="shared" si="8"/>
        <v>貨4軽KS</v>
      </c>
      <c r="B558" s="347" t="s">
        <v>512</v>
      </c>
      <c r="C558" s="347" t="s">
        <v>535</v>
      </c>
      <c r="D558" s="347" t="s">
        <v>111</v>
      </c>
      <c r="E558" s="350" t="s">
        <v>209</v>
      </c>
      <c r="F558" s="347"/>
      <c r="G558" s="347"/>
      <c r="H558" s="347"/>
      <c r="I558" s="348" t="s">
        <v>465</v>
      </c>
      <c r="J558" s="350"/>
      <c r="K558" s="349"/>
      <c r="L558" s="349"/>
      <c r="M558" s="349"/>
      <c r="N558" s="203"/>
      <c r="O558" s="203"/>
      <c r="P558" s="203"/>
      <c r="Q558" s="203"/>
      <c r="R558" s="203"/>
      <c r="S558" s="203"/>
      <c r="T558" s="160" t="s">
        <v>635</v>
      </c>
      <c r="U558" s="170" t="s">
        <v>648</v>
      </c>
      <c r="V558" s="244" t="s">
        <v>1293</v>
      </c>
      <c r="W558" s="312" t="s">
        <v>111</v>
      </c>
      <c r="X558" s="171" t="s">
        <v>209</v>
      </c>
      <c r="Y558" s="750"/>
      <c r="Z558" s="304" t="s">
        <v>1741</v>
      </c>
    </row>
    <row r="559" spans="1:26" ht="15" customHeight="1" x14ac:dyDescent="0.2">
      <c r="A559" s="203" t="str">
        <f t="shared" si="8"/>
        <v>貨4軽HZ</v>
      </c>
      <c r="B559" s="347" t="s">
        <v>512</v>
      </c>
      <c r="C559" s="347" t="s">
        <v>535</v>
      </c>
      <c r="D559" s="350" t="s">
        <v>111</v>
      </c>
      <c r="E559" s="350" t="s">
        <v>196</v>
      </c>
      <c r="F559" s="347"/>
      <c r="G559" s="347"/>
      <c r="H559" s="203"/>
      <c r="I559" s="348" t="s">
        <v>835</v>
      </c>
      <c r="J559" s="350" t="s">
        <v>838</v>
      </c>
      <c r="K559" s="349"/>
      <c r="L559" s="349"/>
      <c r="M559" s="349"/>
      <c r="N559" s="203"/>
      <c r="O559" s="203"/>
      <c r="P559" s="203"/>
      <c r="Q559" s="203"/>
      <c r="R559" s="203"/>
      <c r="S559" s="203"/>
      <c r="T559" s="160" t="s">
        <v>635</v>
      </c>
      <c r="U559" s="170" t="s">
        <v>648</v>
      </c>
      <c r="V559" s="244" t="s">
        <v>1293</v>
      </c>
      <c r="W559" s="312" t="s">
        <v>111</v>
      </c>
      <c r="X559" s="171" t="s">
        <v>196</v>
      </c>
      <c r="Y559" s="749"/>
      <c r="Z559" s="305" t="s">
        <v>1733</v>
      </c>
    </row>
    <row r="560" spans="1:26" ht="15" customHeight="1" x14ac:dyDescent="0.2">
      <c r="A560" s="203" t="str">
        <f t="shared" si="8"/>
        <v>貨4軽TL</v>
      </c>
      <c r="B560" s="349" t="s">
        <v>512</v>
      </c>
      <c r="C560" s="349" t="s">
        <v>535</v>
      </c>
      <c r="D560" s="351" t="s">
        <v>111</v>
      </c>
      <c r="E560" s="351" t="s">
        <v>236</v>
      </c>
      <c r="F560" s="349"/>
      <c r="G560" s="349"/>
      <c r="H560" s="203"/>
      <c r="I560" s="162" t="s">
        <v>465</v>
      </c>
      <c r="J560" s="349" t="s">
        <v>839</v>
      </c>
      <c r="K560" s="203"/>
      <c r="L560" s="203"/>
      <c r="M560" s="203"/>
      <c r="N560" s="203"/>
      <c r="O560" s="203"/>
      <c r="P560" s="203"/>
      <c r="Q560" s="203"/>
      <c r="R560" s="203"/>
      <c r="S560" s="203"/>
      <c r="T560" s="160" t="s">
        <v>635</v>
      </c>
      <c r="U560" s="170" t="s">
        <v>648</v>
      </c>
      <c r="V560" s="244" t="s">
        <v>1293</v>
      </c>
      <c r="W560" s="312" t="s">
        <v>111</v>
      </c>
      <c r="X560" s="171" t="s">
        <v>236</v>
      </c>
      <c r="Y560" s="750"/>
      <c r="Z560" s="305" t="s">
        <v>1700</v>
      </c>
    </row>
    <row r="561" spans="1:26" ht="15" customHeight="1" x14ac:dyDescent="0.2">
      <c r="A561" s="203" t="str">
        <f t="shared" si="8"/>
        <v>貨4軽XL</v>
      </c>
      <c r="B561" s="349" t="s">
        <v>512</v>
      </c>
      <c r="C561" s="349" t="s">
        <v>535</v>
      </c>
      <c r="D561" s="351" t="s">
        <v>111</v>
      </c>
      <c r="E561" s="351" t="s">
        <v>265</v>
      </c>
      <c r="F561" s="349"/>
      <c r="G561" s="349"/>
      <c r="H561" s="347"/>
      <c r="I561" s="162" t="s">
        <v>835</v>
      </c>
      <c r="J561" s="349" t="s">
        <v>595</v>
      </c>
      <c r="K561" s="203"/>
      <c r="L561" s="203"/>
      <c r="M561" s="203"/>
      <c r="N561" s="203"/>
      <c r="O561" s="203"/>
      <c r="P561" s="203"/>
      <c r="Q561" s="203"/>
      <c r="R561" s="203"/>
      <c r="S561" s="203"/>
      <c r="T561" s="160" t="s">
        <v>635</v>
      </c>
      <c r="U561" s="170" t="s">
        <v>648</v>
      </c>
      <c r="V561" s="244" t="s">
        <v>1293</v>
      </c>
      <c r="W561" s="312" t="s">
        <v>111</v>
      </c>
      <c r="X561" s="171" t="s">
        <v>265</v>
      </c>
      <c r="Y561" s="749"/>
      <c r="Z561" s="305" t="s">
        <v>1733</v>
      </c>
    </row>
    <row r="562" spans="1:26" ht="15" customHeight="1" x14ac:dyDescent="0.2">
      <c r="A562" s="203" t="str">
        <f t="shared" si="8"/>
        <v>貨4軽LL</v>
      </c>
      <c r="B562" s="349" t="s">
        <v>512</v>
      </c>
      <c r="C562" s="349" t="s">
        <v>535</v>
      </c>
      <c r="D562" s="351" t="s">
        <v>111</v>
      </c>
      <c r="E562" s="351" t="s">
        <v>213</v>
      </c>
      <c r="F562" s="349"/>
      <c r="G562" s="349"/>
      <c r="H562" s="203"/>
      <c r="I562" s="162" t="s">
        <v>465</v>
      </c>
      <c r="J562" s="351" t="s">
        <v>840</v>
      </c>
      <c r="K562" s="203"/>
      <c r="L562" s="203"/>
      <c r="M562" s="203"/>
      <c r="N562" s="203"/>
      <c r="O562" s="203"/>
      <c r="P562" s="203"/>
      <c r="Q562" s="203"/>
      <c r="R562" s="203"/>
      <c r="S562" s="203"/>
      <c r="T562" s="160" t="s">
        <v>635</v>
      </c>
      <c r="U562" s="170" t="s">
        <v>648</v>
      </c>
      <c r="V562" s="244" t="s">
        <v>1293</v>
      </c>
      <c r="W562" s="312" t="s">
        <v>111</v>
      </c>
      <c r="X562" s="171" t="s">
        <v>213</v>
      </c>
      <c r="Y562" s="750"/>
      <c r="Z562" s="305" t="s">
        <v>1700</v>
      </c>
    </row>
    <row r="563" spans="1:26" ht="15" customHeight="1" x14ac:dyDescent="0.2">
      <c r="A563" s="203" t="str">
        <f t="shared" si="8"/>
        <v>貨4軽YL</v>
      </c>
      <c r="B563" s="349" t="s">
        <v>512</v>
      </c>
      <c r="C563" s="349" t="s">
        <v>535</v>
      </c>
      <c r="D563" s="351" t="s">
        <v>111</v>
      </c>
      <c r="E563" s="351" t="s">
        <v>271</v>
      </c>
      <c r="F563" s="349"/>
      <c r="G563" s="349"/>
      <c r="H563" s="347"/>
      <c r="I563" s="162" t="s">
        <v>835</v>
      </c>
      <c r="J563" s="351" t="s">
        <v>596</v>
      </c>
      <c r="K563" s="203"/>
      <c r="L563" s="203"/>
      <c r="M563" s="203"/>
      <c r="N563" s="203"/>
      <c r="O563" s="203"/>
      <c r="P563" s="203"/>
      <c r="Q563" s="203"/>
      <c r="R563" s="203"/>
      <c r="S563" s="203"/>
      <c r="T563" s="160" t="s">
        <v>635</v>
      </c>
      <c r="U563" s="170" t="s">
        <v>648</v>
      </c>
      <c r="V563" s="244" t="s">
        <v>1293</v>
      </c>
      <c r="W563" s="312" t="s">
        <v>111</v>
      </c>
      <c r="X563" s="171" t="s">
        <v>271</v>
      </c>
      <c r="Y563" s="749"/>
      <c r="Z563" s="305" t="s">
        <v>1733</v>
      </c>
    </row>
    <row r="564" spans="1:26" ht="15" customHeight="1" x14ac:dyDescent="0.2">
      <c r="A564" s="203" t="str">
        <f t="shared" si="8"/>
        <v>貨4軽UL</v>
      </c>
      <c r="B564" s="349" t="s">
        <v>512</v>
      </c>
      <c r="C564" s="349" t="s">
        <v>535</v>
      </c>
      <c r="D564" s="351" t="s">
        <v>111</v>
      </c>
      <c r="E564" s="351" t="s">
        <v>242</v>
      </c>
      <c r="F564" s="349"/>
      <c r="G564" s="349"/>
      <c r="H564" s="203"/>
      <c r="I564" s="162" t="s">
        <v>465</v>
      </c>
      <c r="J564" s="351" t="s">
        <v>841</v>
      </c>
      <c r="K564" s="203"/>
      <c r="L564" s="203"/>
      <c r="M564" s="203"/>
      <c r="N564" s="203"/>
      <c r="O564" s="203"/>
      <c r="P564" s="203"/>
      <c r="Q564" s="203"/>
      <c r="R564" s="203"/>
      <c r="S564" s="203"/>
      <c r="T564" s="160" t="s">
        <v>635</v>
      </c>
      <c r="U564" s="170" t="s">
        <v>648</v>
      </c>
      <c r="V564" s="244" t="s">
        <v>1293</v>
      </c>
      <c r="W564" s="312" t="s">
        <v>111</v>
      </c>
      <c r="X564" s="171" t="s">
        <v>242</v>
      </c>
      <c r="Y564" s="750"/>
      <c r="Z564" s="305" t="s">
        <v>1700</v>
      </c>
    </row>
    <row r="565" spans="1:26" ht="15" customHeight="1" x14ac:dyDescent="0.2">
      <c r="A565" s="203" t="str">
        <f t="shared" si="8"/>
        <v>貨4軽ZL</v>
      </c>
      <c r="B565" s="349" t="s">
        <v>512</v>
      </c>
      <c r="C565" s="349" t="s">
        <v>535</v>
      </c>
      <c r="D565" s="351" t="s">
        <v>111</v>
      </c>
      <c r="E565" s="351" t="s">
        <v>276</v>
      </c>
      <c r="F565" s="349"/>
      <c r="G565" s="349"/>
      <c r="H565" s="347"/>
      <c r="I565" s="162" t="s">
        <v>835</v>
      </c>
      <c r="J565" s="351" t="s">
        <v>597</v>
      </c>
      <c r="K565" s="203"/>
      <c r="L565" s="203"/>
      <c r="M565" s="203"/>
      <c r="N565" s="203"/>
      <c r="O565" s="203"/>
      <c r="P565" s="203"/>
      <c r="Q565" s="203"/>
      <c r="R565" s="203"/>
      <c r="S565" s="203"/>
      <c r="T565" s="160" t="s">
        <v>635</v>
      </c>
      <c r="U565" s="170" t="s">
        <v>648</v>
      </c>
      <c r="V565" s="244" t="s">
        <v>1293</v>
      </c>
      <c r="W565" s="312" t="s">
        <v>111</v>
      </c>
      <c r="X565" s="171" t="s">
        <v>276</v>
      </c>
      <c r="Y565" s="7"/>
      <c r="Z565" s="305" t="s">
        <v>1733</v>
      </c>
    </row>
    <row r="566" spans="1:26" ht="15" customHeight="1" x14ac:dyDescent="0.2">
      <c r="A566" s="203" t="str">
        <f t="shared" si="8"/>
        <v>貨4軽PA</v>
      </c>
      <c r="B566" s="349" t="s">
        <v>512</v>
      </c>
      <c r="C566" s="349" t="s">
        <v>535</v>
      </c>
      <c r="D566" s="351" t="s">
        <v>111</v>
      </c>
      <c r="E566" s="351" t="s">
        <v>217</v>
      </c>
      <c r="F566" s="349"/>
      <c r="G566" s="349"/>
      <c r="H566" s="203"/>
      <c r="I566" s="162" t="s">
        <v>465</v>
      </c>
      <c r="J566" s="351" t="s">
        <v>977</v>
      </c>
      <c r="K566" s="203"/>
      <c r="L566" s="203"/>
      <c r="M566" s="203"/>
      <c r="N566" s="203"/>
      <c r="O566" s="203"/>
      <c r="P566" s="203"/>
      <c r="Q566" s="203"/>
      <c r="R566" s="203"/>
      <c r="S566" s="203"/>
      <c r="T566" s="160" t="s">
        <v>635</v>
      </c>
      <c r="U566" s="170" t="s">
        <v>648</v>
      </c>
      <c r="V566" s="244" t="s">
        <v>1293</v>
      </c>
      <c r="W566" s="312" t="s">
        <v>111</v>
      </c>
      <c r="X566" s="171" t="s">
        <v>217</v>
      </c>
      <c r="Y566" s="7"/>
      <c r="Z566" s="305" t="s">
        <v>1700</v>
      </c>
    </row>
    <row r="567" spans="1:26" ht="15" customHeight="1" x14ac:dyDescent="0.2">
      <c r="A567" s="203" t="str">
        <f t="shared" si="8"/>
        <v>貨4軽VA</v>
      </c>
      <c r="B567" s="349" t="s">
        <v>512</v>
      </c>
      <c r="C567" s="349" t="s">
        <v>535</v>
      </c>
      <c r="D567" s="351" t="s">
        <v>111</v>
      </c>
      <c r="E567" s="351" t="s">
        <v>244</v>
      </c>
      <c r="F567" s="349"/>
      <c r="G567" s="349"/>
      <c r="H567" s="347"/>
      <c r="I567" s="162" t="s">
        <v>835</v>
      </c>
      <c r="J567" s="351" t="s">
        <v>978</v>
      </c>
      <c r="K567" s="203"/>
      <c r="L567" s="203"/>
      <c r="M567" s="203"/>
      <c r="N567" s="203"/>
      <c r="O567" s="203"/>
      <c r="P567" s="203"/>
      <c r="Q567" s="203"/>
      <c r="R567" s="203"/>
      <c r="S567" s="203"/>
      <c r="T567" s="160" t="s">
        <v>635</v>
      </c>
      <c r="U567" s="170" t="s">
        <v>648</v>
      </c>
      <c r="V567" s="244" t="s">
        <v>1293</v>
      </c>
      <c r="W567" s="312" t="s">
        <v>111</v>
      </c>
      <c r="X567" s="171" t="s">
        <v>244</v>
      </c>
      <c r="Y567" s="7"/>
      <c r="Z567" s="305" t="s">
        <v>1733</v>
      </c>
    </row>
    <row r="568" spans="1:26" ht="15" customHeight="1" x14ac:dyDescent="0.2">
      <c r="A568" s="203" t="str">
        <f t="shared" si="8"/>
        <v>貨4軽PB</v>
      </c>
      <c r="B568" s="349" t="s">
        <v>512</v>
      </c>
      <c r="C568" s="349" t="s">
        <v>535</v>
      </c>
      <c r="D568" s="351" t="s">
        <v>111</v>
      </c>
      <c r="E568" s="351" t="s">
        <v>218</v>
      </c>
      <c r="F568" s="349"/>
      <c r="G568" s="349"/>
      <c r="H568" s="203"/>
      <c r="I568" s="162" t="s">
        <v>465</v>
      </c>
      <c r="J568" s="351" t="s">
        <v>979</v>
      </c>
      <c r="K568" s="203"/>
      <c r="L568" s="203"/>
      <c r="M568" s="203"/>
      <c r="N568" s="203"/>
      <c r="O568" s="203"/>
      <c r="P568" s="203"/>
      <c r="Q568" s="203"/>
      <c r="R568" s="203"/>
      <c r="S568" s="203"/>
      <c r="T568" s="160" t="s">
        <v>635</v>
      </c>
      <c r="U568" s="170" t="s">
        <v>648</v>
      </c>
      <c r="V568" s="244" t="s">
        <v>1293</v>
      </c>
      <c r="W568" s="312" t="s">
        <v>111</v>
      </c>
      <c r="X568" s="171" t="s">
        <v>218</v>
      </c>
      <c r="Y568" s="7"/>
      <c r="Z568" s="305" t="s">
        <v>1700</v>
      </c>
    </row>
    <row r="569" spans="1:26" ht="15" customHeight="1" x14ac:dyDescent="0.2">
      <c r="A569" s="203" t="str">
        <f t="shared" si="8"/>
        <v>貨4軽VB</v>
      </c>
      <c r="B569" s="349" t="s">
        <v>512</v>
      </c>
      <c r="C569" s="349" t="s">
        <v>535</v>
      </c>
      <c r="D569" s="351" t="s">
        <v>111</v>
      </c>
      <c r="E569" s="351" t="s">
        <v>245</v>
      </c>
      <c r="F569" s="349"/>
      <c r="G569" s="349"/>
      <c r="H569" s="203"/>
      <c r="I569" s="162" t="s">
        <v>835</v>
      </c>
      <c r="J569" s="351" t="s">
        <v>980</v>
      </c>
      <c r="K569" s="203"/>
      <c r="L569" s="203"/>
      <c r="M569" s="203"/>
      <c r="N569" s="203"/>
      <c r="O569" s="203"/>
      <c r="P569" s="203"/>
      <c r="Q569" s="203"/>
      <c r="R569" s="203"/>
      <c r="S569" s="203"/>
      <c r="T569" s="160" t="s">
        <v>635</v>
      </c>
      <c r="U569" s="170" t="s">
        <v>648</v>
      </c>
      <c r="V569" s="244" t="s">
        <v>1293</v>
      </c>
      <c r="W569" s="312" t="s">
        <v>111</v>
      </c>
      <c r="X569" s="171" t="s">
        <v>245</v>
      </c>
      <c r="Y569" s="7"/>
      <c r="Z569" s="305" t="s">
        <v>1733</v>
      </c>
    </row>
    <row r="570" spans="1:26" ht="15" customHeight="1" x14ac:dyDescent="0.2">
      <c r="A570" s="203" t="str">
        <f t="shared" si="8"/>
        <v>貨4軽PC</v>
      </c>
      <c r="B570" s="349" t="s">
        <v>512</v>
      </c>
      <c r="C570" s="349" t="s">
        <v>535</v>
      </c>
      <c r="D570" s="351" t="s">
        <v>111</v>
      </c>
      <c r="E570" s="351" t="s">
        <v>219</v>
      </c>
      <c r="F570" s="349"/>
      <c r="G570" s="349"/>
      <c r="H570" s="347"/>
      <c r="I570" s="162" t="s">
        <v>465</v>
      </c>
      <c r="J570" s="351" t="s">
        <v>981</v>
      </c>
      <c r="K570" s="203"/>
      <c r="L570" s="203"/>
      <c r="M570" s="203"/>
      <c r="N570" s="203"/>
      <c r="O570" s="203"/>
      <c r="P570" s="203"/>
      <c r="Q570" s="203"/>
      <c r="R570" s="203"/>
      <c r="S570" s="203"/>
      <c r="T570" s="160" t="s">
        <v>635</v>
      </c>
      <c r="U570" s="170" t="s">
        <v>648</v>
      </c>
      <c r="V570" s="244" t="s">
        <v>1293</v>
      </c>
      <c r="W570" s="312" t="s">
        <v>111</v>
      </c>
      <c r="X570" s="171" t="s">
        <v>219</v>
      </c>
      <c r="Y570" s="7"/>
      <c r="Z570" s="305" t="s">
        <v>1700</v>
      </c>
    </row>
    <row r="571" spans="1:26" ht="15" customHeight="1" x14ac:dyDescent="0.2">
      <c r="A571" s="203" t="str">
        <f t="shared" si="8"/>
        <v>貨4軽VC</v>
      </c>
      <c r="B571" s="349" t="s">
        <v>512</v>
      </c>
      <c r="C571" s="349" t="s">
        <v>535</v>
      </c>
      <c r="D571" s="351" t="s">
        <v>111</v>
      </c>
      <c r="E571" s="351" t="s">
        <v>246</v>
      </c>
      <c r="F571" s="349"/>
      <c r="G571" s="349"/>
      <c r="H571" s="203"/>
      <c r="I571" s="162" t="s">
        <v>835</v>
      </c>
      <c r="J571" s="351" t="s">
        <v>982</v>
      </c>
      <c r="K571" s="347"/>
      <c r="L571" s="347"/>
      <c r="M571" s="347"/>
      <c r="N571" s="203"/>
      <c r="O571" s="203"/>
      <c r="P571" s="203"/>
      <c r="Q571" s="203"/>
      <c r="R571" s="203"/>
      <c r="S571" s="203"/>
      <c r="T571" s="160" t="s">
        <v>635</v>
      </c>
      <c r="U571" s="170" t="s">
        <v>648</v>
      </c>
      <c r="V571" s="244" t="s">
        <v>1293</v>
      </c>
      <c r="W571" s="312" t="s">
        <v>111</v>
      </c>
      <c r="X571" s="171" t="s">
        <v>246</v>
      </c>
      <c r="Y571" s="7"/>
      <c r="Z571" s="305" t="s">
        <v>1733</v>
      </c>
    </row>
    <row r="572" spans="1:26" ht="15" customHeight="1" x14ac:dyDescent="0.2">
      <c r="A572" s="203" t="str">
        <f t="shared" si="8"/>
        <v>貨4軽PD</v>
      </c>
      <c r="B572" s="352" t="s">
        <v>512</v>
      </c>
      <c r="C572" s="352" t="s">
        <v>535</v>
      </c>
      <c r="D572" s="353" t="s">
        <v>111</v>
      </c>
      <c r="E572" s="353" t="s">
        <v>220</v>
      </c>
      <c r="F572" s="352"/>
      <c r="G572" s="352"/>
      <c r="H572" s="347"/>
      <c r="I572" s="354" t="s">
        <v>465</v>
      </c>
      <c r="J572" s="352" t="s">
        <v>983</v>
      </c>
      <c r="K572" s="347"/>
      <c r="L572" s="347"/>
      <c r="M572" s="347"/>
      <c r="N572" s="203"/>
      <c r="O572" s="203"/>
      <c r="P572" s="203"/>
      <c r="Q572" s="203"/>
      <c r="R572" s="203"/>
      <c r="S572" s="203"/>
      <c r="T572" s="160" t="s">
        <v>635</v>
      </c>
      <c r="U572" s="170" t="s">
        <v>648</v>
      </c>
      <c r="V572" s="244" t="s">
        <v>1293</v>
      </c>
      <c r="W572" s="312" t="s">
        <v>111</v>
      </c>
      <c r="X572" s="171" t="s">
        <v>220</v>
      </c>
      <c r="Y572" s="7"/>
      <c r="Z572" s="305" t="s">
        <v>1700</v>
      </c>
    </row>
    <row r="573" spans="1:26" ht="15" customHeight="1" x14ac:dyDescent="0.2">
      <c r="A573" s="203" t="str">
        <f t="shared" si="8"/>
        <v>貨4軽VD</v>
      </c>
      <c r="B573" s="352" t="s">
        <v>512</v>
      </c>
      <c r="C573" s="352" t="s">
        <v>535</v>
      </c>
      <c r="D573" s="353" t="s">
        <v>111</v>
      </c>
      <c r="E573" s="353" t="s">
        <v>247</v>
      </c>
      <c r="F573" s="352"/>
      <c r="G573" s="352"/>
      <c r="H573" s="203"/>
      <c r="I573" s="354" t="s">
        <v>835</v>
      </c>
      <c r="J573" s="352" t="s">
        <v>984</v>
      </c>
      <c r="K573" s="349"/>
      <c r="L573" s="349"/>
      <c r="M573" s="349"/>
      <c r="N573" s="203"/>
      <c r="O573" s="203"/>
      <c r="P573" s="203"/>
      <c r="Q573" s="203"/>
      <c r="R573" s="203"/>
      <c r="S573" s="203"/>
      <c r="T573" s="160" t="s">
        <v>635</v>
      </c>
      <c r="U573" s="170" t="s">
        <v>648</v>
      </c>
      <c r="V573" s="244" t="s">
        <v>1293</v>
      </c>
      <c r="W573" s="312" t="s">
        <v>111</v>
      </c>
      <c r="X573" s="171" t="s">
        <v>247</v>
      </c>
      <c r="Y573" s="7"/>
      <c r="Z573" s="305" t="s">
        <v>1733</v>
      </c>
    </row>
    <row r="574" spans="1:26" ht="15" customHeight="1" x14ac:dyDescent="0.2">
      <c r="A574" s="203" t="str">
        <f t="shared" si="8"/>
        <v>貨4軽PE</v>
      </c>
      <c r="B574" s="352" t="s">
        <v>512</v>
      </c>
      <c r="C574" s="352" t="s">
        <v>535</v>
      </c>
      <c r="D574" s="353" t="s">
        <v>111</v>
      </c>
      <c r="E574" s="353" t="s">
        <v>221</v>
      </c>
      <c r="F574" s="352"/>
      <c r="G574" s="352"/>
      <c r="H574" s="347"/>
      <c r="I574" s="354" t="s">
        <v>465</v>
      </c>
      <c r="J574" s="353" t="s">
        <v>985</v>
      </c>
      <c r="K574" s="349"/>
      <c r="L574" s="349"/>
      <c r="M574" s="349"/>
      <c r="N574" s="203"/>
      <c r="O574" s="203"/>
      <c r="P574" s="203"/>
      <c r="Q574" s="203"/>
      <c r="R574" s="203"/>
      <c r="S574" s="203"/>
      <c r="T574" s="160" t="s">
        <v>635</v>
      </c>
      <c r="U574" s="170" t="s">
        <v>648</v>
      </c>
      <c r="V574" s="244" t="s">
        <v>1293</v>
      </c>
      <c r="W574" s="312" t="s">
        <v>111</v>
      </c>
      <c r="X574" s="171" t="s">
        <v>221</v>
      </c>
      <c r="Y574" s="7"/>
      <c r="Z574" s="305" t="s">
        <v>1700</v>
      </c>
    </row>
    <row r="575" spans="1:26" ht="15" customHeight="1" x14ac:dyDescent="0.2">
      <c r="A575" s="203" t="str">
        <f t="shared" si="8"/>
        <v>貨4軽VE</v>
      </c>
      <c r="B575" s="352" t="s">
        <v>512</v>
      </c>
      <c r="C575" s="352" t="s">
        <v>535</v>
      </c>
      <c r="D575" s="353" t="s">
        <v>111</v>
      </c>
      <c r="E575" s="353" t="s">
        <v>248</v>
      </c>
      <c r="F575" s="352"/>
      <c r="G575" s="352"/>
      <c r="H575" s="203"/>
      <c r="I575" s="354" t="s">
        <v>835</v>
      </c>
      <c r="J575" s="353" t="s">
        <v>986</v>
      </c>
      <c r="K575" s="349"/>
      <c r="L575" s="349"/>
      <c r="M575" s="349"/>
      <c r="N575" s="203"/>
      <c r="O575" s="203"/>
      <c r="P575" s="203"/>
      <c r="Q575" s="203"/>
      <c r="R575" s="203"/>
      <c r="S575" s="203"/>
      <c r="T575" s="160" t="s">
        <v>635</v>
      </c>
      <c r="U575" s="170" t="s">
        <v>648</v>
      </c>
      <c r="V575" s="244" t="s">
        <v>1293</v>
      </c>
      <c r="W575" s="312" t="s">
        <v>111</v>
      </c>
      <c r="X575" s="171" t="s">
        <v>248</v>
      </c>
      <c r="Y575" s="7"/>
      <c r="Z575" s="305" t="s">
        <v>1733</v>
      </c>
    </row>
    <row r="576" spans="1:26" ht="15" customHeight="1" x14ac:dyDescent="0.2">
      <c r="A576" s="203" t="str">
        <f t="shared" si="8"/>
        <v>貨4軽PF</v>
      </c>
      <c r="B576" s="203" t="s">
        <v>512</v>
      </c>
      <c r="C576" s="203" t="s">
        <v>535</v>
      </c>
      <c r="D576" s="203" t="s">
        <v>111</v>
      </c>
      <c r="E576" s="203" t="s">
        <v>222</v>
      </c>
      <c r="F576" s="203"/>
      <c r="G576" s="203"/>
      <c r="H576" s="347"/>
      <c r="I576" s="1" t="s">
        <v>465</v>
      </c>
      <c r="J576" s="203" t="s">
        <v>987</v>
      </c>
      <c r="K576" s="349"/>
      <c r="L576" s="349"/>
      <c r="M576" s="349"/>
      <c r="N576" s="203"/>
      <c r="O576" s="203"/>
      <c r="P576" s="203"/>
      <c r="Q576" s="203"/>
      <c r="R576" s="203"/>
      <c r="S576" s="203"/>
      <c r="T576" s="160" t="s">
        <v>635</v>
      </c>
      <c r="U576" s="170" t="s">
        <v>648</v>
      </c>
      <c r="V576" s="244" t="s">
        <v>1293</v>
      </c>
      <c r="W576" s="312" t="s">
        <v>111</v>
      </c>
      <c r="X576" s="171" t="s">
        <v>222</v>
      </c>
      <c r="Y576" s="7"/>
      <c r="Z576" s="305" t="s">
        <v>1700</v>
      </c>
    </row>
    <row r="577" spans="1:26" ht="15" customHeight="1" x14ac:dyDescent="0.2">
      <c r="A577" s="203" t="str">
        <f t="shared" si="8"/>
        <v>貨4軽VF</v>
      </c>
      <c r="B577" s="203" t="s">
        <v>512</v>
      </c>
      <c r="C577" s="203" t="s">
        <v>535</v>
      </c>
      <c r="D577" s="203" t="s">
        <v>111</v>
      </c>
      <c r="E577" s="203" t="s">
        <v>249</v>
      </c>
      <c r="F577" s="203"/>
      <c r="G577" s="203"/>
      <c r="H577" s="203"/>
      <c r="I577" s="1" t="s">
        <v>835</v>
      </c>
      <c r="J577" s="203" t="s">
        <v>988</v>
      </c>
      <c r="K577" s="349"/>
      <c r="L577" s="349"/>
      <c r="M577" s="349"/>
      <c r="N577" s="203"/>
      <c r="O577" s="203"/>
      <c r="P577" s="203"/>
      <c r="Q577" s="203"/>
      <c r="R577" s="203"/>
      <c r="S577" s="203"/>
      <c r="T577" s="160" t="s">
        <v>635</v>
      </c>
      <c r="U577" s="170" t="s">
        <v>648</v>
      </c>
      <c r="V577" s="244" t="s">
        <v>1293</v>
      </c>
      <c r="W577" s="312" t="s">
        <v>111</v>
      </c>
      <c r="X577" s="171" t="s">
        <v>249</v>
      </c>
      <c r="Y577" s="7"/>
      <c r="Z577" s="305" t="s">
        <v>1733</v>
      </c>
    </row>
    <row r="578" spans="1:26" ht="15" customHeight="1" x14ac:dyDescent="0.2">
      <c r="A578" s="203" t="str">
        <f t="shared" si="8"/>
        <v>貨4軽PG</v>
      </c>
      <c r="B578" s="203" t="s">
        <v>512</v>
      </c>
      <c r="C578" s="203" t="s">
        <v>535</v>
      </c>
      <c r="D578" s="203" t="s">
        <v>111</v>
      </c>
      <c r="E578" s="203" t="s">
        <v>223</v>
      </c>
      <c r="F578" s="203"/>
      <c r="G578" s="203"/>
      <c r="H578" s="203"/>
      <c r="I578" s="1" t="s">
        <v>465</v>
      </c>
      <c r="J578" s="203" t="s">
        <v>989</v>
      </c>
      <c r="K578" s="349"/>
      <c r="L578" s="349"/>
      <c r="M578" s="349"/>
      <c r="N578" s="203"/>
      <c r="O578" s="203"/>
      <c r="P578" s="203"/>
      <c r="Q578" s="203"/>
      <c r="R578" s="203"/>
      <c r="S578" s="203"/>
      <c r="T578" s="160" t="s">
        <v>635</v>
      </c>
      <c r="U578" s="170" t="s">
        <v>648</v>
      </c>
      <c r="V578" s="244" t="s">
        <v>1293</v>
      </c>
      <c r="W578" s="312" t="s">
        <v>111</v>
      </c>
      <c r="X578" s="171" t="s">
        <v>223</v>
      </c>
      <c r="Y578" s="7"/>
      <c r="Z578" s="305" t="s">
        <v>1700</v>
      </c>
    </row>
    <row r="579" spans="1:26" ht="15" customHeight="1" x14ac:dyDescent="0.2">
      <c r="A579" s="203" t="str">
        <f t="shared" si="8"/>
        <v>貨4軽VG</v>
      </c>
      <c r="B579" s="203" t="s">
        <v>512</v>
      </c>
      <c r="C579" s="203" t="s">
        <v>535</v>
      </c>
      <c r="D579" s="203" t="s">
        <v>111</v>
      </c>
      <c r="E579" s="203" t="s">
        <v>250</v>
      </c>
      <c r="F579" s="203"/>
      <c r="G579" s="203"/>
      <c r="H579" s="347"/>
      <c r="I579" s="1" t="s">
        <v>835</v>
      </c>
      <c r="J579" s="203" t="s">
        <v>990</v>
      </c>
      <c r="K579" s="203"/>
      <c r="L579" s="203"/>
      <c r="M579" s="203"/>
      <c r="N579" s="203"/>
      <c r="O579" s="203"/>
      <c r="P579" s="203"/>
      <c r="Q579" s="203"/>
      <c r="R579" s="203"/>
      <c r="S579" s="203"/>
      <c r="T579" s="160" t="s">
        <v>635</v>
      </c>
      <c r="U579" s="170" t="s">
        <v>648</v>
      </c>
      <c r="V579" s="244" t="s">
        <v>1293</v>
      </c>
      <c r="W579" s="312" t="s">
        <v>111</v>
      </c>
      <c r="X579" s="171" t="s">
        <v>250</v>
      </c>
      <c r="Y579" s="7"/>
      <c r="Z579" s="305" t="s">
        <v>1733</v>
      </c>
    </row>
    <row r="580" spans="1:26" ht="15" customHeight="1" x14ac:dyDescent="0.2">
      <c r="A580" s="203" t="str">
        <f t="shared" ref="A580:A643" si="9">CONCATENATE(C580,E580)</f>
        <v>貨4軽PH</v>
      </c>
      <c r="B580" s="203" t="s">
        <v>512</v>
      </c>
      <c r="C580" s="203" t="s">
        <v>535</v>
      </c>
      <c r="D580" s="203" t="s">
        <v>111</v>
      </c>
      <c r="E580" s="203" t="s">
        <v>224</v>
      </c>
      <c r="F580" s="203"/>
      <c r="G580" s="203"/>
      <c r="H580" s="203"/>
      <c r="I580" s="1" t="s">
        <v>465</v>
      </c>
      <c r="J580" s="203" t="s">
        <v>991</v>
      </c>
      <c r="K580" s="203"/>
      <c r="L580" s="203"/>
      <c r="M580" s="203"/>
      <c r="N580" s="203"/>
      <c r="O580" s="203"/>
      <c r="P580" s="203"/>
      <c r="Q580" s="203"/>
      <c r="R580" s="203"/>
      <c r="S580" s="203"/>
      <c r="T580" s="160" t="s">
        <v>635</v>
      </c>
      <c r="U580" s="170" t="s">
        <v>648</v>
      </c>
      <c r="V580" s="244" t="s">
        <v>1293</v>
      </c>
      <c r="W580" s="312" t="s">
        <v>111</v>
      </c>
      <c r="X580" s="171" t="s">
        <v>224</v>
      </c>
      <c r="Y580" s="7"/>
      <c r="Z580" s="305" t="s">
        <v>1700</v>
      </c>
    </row>
    <row r="581" spans="1:26" ht="15" customHeight="1" x14ac:dyDescent="0.2">
      <c r="A581" s="203" t="str">
        <f t="shared" si="9"/>
        <v>貨4軽VH</v>
      </c>
      <c r="B581" s="203" t="s">
        <v>512</v>
      </c>
      <c r="C581" s="203" t="s">
        <v>535</v>
      </c>
      <c r="D581" s="203" t="s">
        <v>111</v>
      </c>
      <c r="E581" s="203" t="s">
        <v>251</v>
      </c>
      <c r="F581" s="347"/>
      <c r="G581" s="203"/>
      <c r="H581" s="347"/>
      <c r="I581" s="1" t="s">
        <v>835</v>
      </c>
      <c r="J581" s="203" t="s">
        <v>992</v>
      </c>
      <c r="K581" s="203"/>
      <c r="L581" s="203"/>
      <c r="M581" s="203"/>
      <c r="N581" s="203"/>
      <c r="O581" s="203"/>
      <c r="P581" s="203"/>
      <c r="Q581" s="203"/>
      <c r="R581" s="203"/>
      <c r="S581" s="203"/>
      <c r="T581" s="160" t="s">
        <v>635</v>
      </c>
      <c r="U581" s="170" t="s">
        <v>648</v>
      </c>
      <c r="V581" s="244" t="s">
        <v>1293</v>
      </c>
      <c r="W581" s="312" t="s">
        <v>111</v>
      </c>
      <c r="X581" s="171" t="s">
        <v>251</v>
      </c>
      <c r="Y581" s="7"/>
      <c r="Z581" s="305" t="s">
        <v>1733</v>
      </c>
    </row>
    <row r="582" spans="1:26" ht="15" customHeight="1" x14ac:dyDescent="0.2">
      <c r="A582" s="203" t="str">
        <f t="shared" si="9"/>
        <v>貨4軽TM</v>
      </c>
      <c r="B582" s="203" t="s">
        <v>512</v>
      </c>
      <c r="C582" s="203" t="s">
        <v>535</v>
      </c>
      <c r="D582" s="203" t="s">
        <v>111</v>
      </c>
      <c r="E582" s="203" t="s">
        <v>237</v>
      </c>
      <c r="F582" s="347"/>
      <c r="G582" s="203"/>
      <c r="H582" s="203"/>
      <c r="I582" s="1" t="s">
        <v>465</v>
      </c>
      <c r="J582" s="203" t="s">
        <v>839</v>
      </c>
      <c r="K582" s="203"/>
      <c r="L582" s="203"/>
      <c r="M582" s="203"/>
      <c r="N582" s="203"/>
      <c r="O582" s="203"/>
      <c r="P582" s="203"/>
      <c r="Q582" s="203"/>
      <c r="R582" s="203"/>
      <c r="S582" s="203"/>
      <c r="T582" s="160" t="s">
        <v>635</v>
      </c>
      <c r="U582" s="170" t="s">
        <v>648</v>
      </c>
      <c r="V582" s="244" t="s">
        <v>1293</v>
      </c>
      <c r="W582" s="312" t="s">
        <v>111</v>
      </c>
      <c r="X582" s="171" t="s">
        <v>237</v>
      </c>
      <c r="Y582" s="7"/>
      <c r="Z582" s="305" t="s">
        <v>1700</v>
      </c>
    </row>
    <row r="583" spans="1:26" ht="15" customHeight="1" x14ac:dyDescent="0.2">
      <c r="A583" s="203" t="str">
        <f t="shared" si="9"/>
        <v>貨4軽XM</v>
      </c>
      <c r="B583" s="203" t="s">
        <v>512</v>
      </c>
      <c r="C583" s="203" t="s">
        <v>535</v>
      </c>
      <c r="D583" s="203" t="s">
        <v>111</v>
      </c>
      <c r="E583" s="203" t="s">
        <v>266</v>
      </c>
      <c r="F583" s="203"/>
      <c r="G583" s="203"/>
      <c r="H583" s="347"/>
      <c r="I583" s="1" t="s">
        <v>835</v>
      </c>
      <c r="J583" t="s">
        <v>595</v>
      </c>
      <c r="K583" s="203"/>
      <c r="L583" s="203"/>
      <c r="M583" s="203"/>
      <c r="N583" s="203"/>
      <c r="O583" s="203"/>
      <c r="P583" s="203"/>
      <c r="Q583" s="203"/>
      <c r="R583" s="203"/>
      <c r="S583" s="203"/>
      <c r="T583" s="160" t="s">
        <v>635</v>
      </c>
      <c r="U583" s="170" t="s">
        <v>648</v>
      </c>
      <c r="V583" s="244" t="s">
        <v>1293</v>
      </c>
      <c r="W583" s="312" t="s">
        <v>111</v>
      </c>
      <c r="X583" s="171" t="s">
        <v>266</v>
      </c>
      <c r="Y583" s="7"/>
      <c r="Z583" s="305" t="s">
        <v>1733</v>
      </c>
    </row>
    <row r="584" spans="1:26" ht="15" customHeight="1" x14ac:dyDescent="0.2">
      <c r="A584" s="203" t="str">
        <f t="shared" si="9"/>
        <v>貨4軽LM</v>
      </c>
      <c r="B584" s="203" t="s">
        <v>512</v>
      </c>
      <c r="C584" s="203" t="s">
        <v>535</v>
      </c>
      <c r="D584" s="203" t="s">
        <v>111</v>
      </c>
      <c r="E584" s="203" t="s">
        <v>214</v>
      </c>
      <c r="F584" s="203"/>
      <c r="G584" s="203"/>
      <c r="H584" s="203"/>
      <c r="I584" s="1" t="s">
        <v>465</v>
      </c>
      <c r="J584" t="s">
        <v>840</v>
      </c>
      <c r="K584" s="203"/>
      <c r="L584" s="203"/>
      <c r="M584" s="203"/>
      <c r="N584" s="203"/>
      <c r="O584" s="203"/>
      <c r="P584" s="203"/>
      <c r="Q584" s="203"/>
      <c r="R584" s="203"/>
      <c r="S584" s="203"/>
      <c r="T584" s="160" t="s">
        <v>635</v>
      </c>
      <c r="U584" s="170" t="s">
        <v>648</v>
      </c>
      <c r="V584" s="244" t="s">
        <v>1293</v>
      </c>
      <c r="W584" s="312" t="s">
        <v>111</v>
      </c>
      <c r="X584" s="171" t="s">
        <v>214</v>
      </c>
      <c r="Y584" s="7"/>
      <c r="Z584" s="305" t="s">
        <v>1700</v>
      </c>
    </row>
    <row r="585" spans="1:26" ht="15" customHeight="1" x14ac:dyDescent="0.2">
      <c r="A585" s="203" t="str">
        <f t="shared" si="9"/>
        <v>貨4軽YM</v>
      </c>
      <c r="B585" s="203" t="s">
        <v>512</v>
      </c>
      <c r="C585" s="203" t="s">
        <v>535</v>
      </c>
      <c r="D585" s="203" t="s">
        <v>111</v>
      </c>
      <c r="E585" s="203" t="s">
        <v>272</v>
      </c>
      <c r="F585" s="203"/>
      <c r="G585" s="203"/>
      <c r="H585" s="347"/>
      <c r="I585" s="1" t="s">
        <v>835</v>
      </c>
      <c r="J585" t="s">
        <v>596</v>
      </c>
      <c r="K585" s="203"/>
      <c r="L585" s="203"/>
      <c r="M585" s="203"/>
      <c r="N585" s="203"/>
      <c r="O585" s="203"/>
      <c r="P585" s="203"/>
      <c r="Q585" s="203"/>
      <c r="R585" s="203"/>
      <c r="S585" s="203"/>
      <c r="T585" s="160" t="s">
        <v>635</v>
      </c>
      <c r="U585" s="170" t="s">
        <v>648</v>
      </c>
      <c r="V585" s="244" t="s">
        <v>1293</v>
      </c>
      <c r="W585" s="312" t="s">
        <v>111</v>
      </c>
      <c r="X585" s="171" t="s">
        <v>272</v>
      </c>
      <c r="Y585" s="7"/>
      <c r="Z585" s="305" t="s">
        <v>1733</v>
      </c>
    </row>
    <row r="586" spans="1:26" ht="15" customHeight="1" x14ac:dyDescent="0.2">
      <c r="A586" s="203" t="str">
        <f t="shared" si="9"/>
        <v>貨4軽UM</v>
      </c>
      <c r="B586" s="203" t="s">
        <v>512</v>
      </c>
      <c r="C586" s="203" t="s">
        <v>535</v>
      </c>
      <c r="D586" s="203" t="s">
        <v>111</v>
      </c>
      <c r="E586" s="203" t="s">
        <v>243</v>
      </c>
      <c r="F586" s="203"/>
      <c r="G586" s="203"/>
      <c r="H586" s="203"/>
      <c r="I586" s="1" t="s">
        <v>465</v>
      </c>
      <c r="J586" t="s">
        <v>841</v>
      </c>
      <c r="K586" s="203"/>
      <c r="L586" s="203"/>
      <c r="M586" s="203"/>
      <c r="N586" s="203"/>
      <c r="O586" s="203"/>
      <c r="P586" s="203"/>
      <c r="Q586" s="203"/>
      <c r="R586" s="203"/>
      <c r="S586" s="203"/>
      <c r="T586" s="160" t="s">
        <v>635</v>
      </c>
      <c r="U586" s="170" t="s">
        <v>648</v>
      </c>
      <c r="V586" s="244" t="s">
        <v>1293</v>
      </c>
      <c r="W586" s="312" t="s">
        <v>111</v>
      </c>
      <c r="X586" s="171" t="s">
        <v>243</v>
      </c>
      <c r="Y586" s="7"/>
      <c r="Z586" s="305" t="s">
        <v>1700</v>
      </c>
    </row>
    <row r="587" spans="1:26" ht="15" customHeight="1" x14ac:dyDescent="0.2">
      <c r="A587" s="203" t="str">
        <f t="shared" si="9"/>
        <v>貨4軽ZM</v>
      </c>
      <c r="B587" s="349" t="s">
        <v>512</v>
      </c>
      <c r="C587" s="349" t="s">
        <v>535</v>
      </c>
      <c r="D587" s="351" t="s">
        <v>111</v>
      </c>
      <c r="E587" s="351" t="s">
        <v>277</v>
      </c>
      <c r="F587" s="349"/>
      <c r="G587" s="349"/>
      <c r="H587" s="203"/>
      <c r="I587" s="162" t="s">
        <v>835</v>
      </c>
      <c r="J587" s="349" t="s">
        <v>597</v>
      </c>
      <c r="K587" s="203"/>
      <c r="L587" s="203"/>
      <c r="M587" s="203"/>
      <c r="N587" s="203"/>
      <c r="O587" s="203"/>
      <c r="P587" s="203"/>
      <c r="Q587" s="203"/>
      <c r="R587" s="203"/>
      <c r="S587" s="203"/>
      <c r="T587" s="160" t="s">
        <v>635</v>
      </c>
      <c r="U587" s="170" t="s">
        <v>648</v>
      </c>
      <c r="V587" s="244" t="s">
        <v>1293</v>
      </c>
      <c r="W587" s="312" t="s">
        <v>111</v>
      </c>
      <c r="X587" s="171" t="s">
        <v>277</v>
      </c>
      <c r="Y587" s="7"/>
      <c r="Z587" s="305" t="s">
        <v>1733</v>
      </c>
    </row>
    <row r="588" spans="1:26" ht="15" customHeight="1" x14ac:dyDescent="0.2">
      <c r="A588" s="203" t="str">
        <f t="shared" si="9"/>
        <v>貨4軽PJ</v>
      </c>
      <c r="B588" s="349" t="s">
        <v>512</v>
      </c>
      <c r="C588" s="349" t="s">
        <v>535</v>
      </c>
      <c r="D588" s="351" t="s">
        <v>111</v>
      </c>
      <c r="E588" s="351" t="s">
        <v>225</v>
      </c>
      <c r="F588" s="349"/>
      <c r="G588" s="349"/>
      <c r="H588" s="347"/>
      <c r="I588" s="162" t="s">
        <v>465</v>
      </c>
      <c r="J588" s="351" t="s">
        <v>977</v>
      </c>
      <c r="K588" s="203"/>
      <c r="L588" s="203"/>
      <c r="M588" s="203"/>
      <c r="N588" s="203"/>
      <c r="O588" s="203"/>
      <c r="P588" s="203"/>
      <c r="Q588" s="203"/>
      <c r="R588" s="203"/>
      <c r="S588" s="203"/>
      <c r="T588" s="160" t="s">
        <v>635</v>
      </c>
      <c r="U588" s="170" t="s">
        <v>648</v>
      </c>
      <c r="V588" s="244" t="s">
        <v>1293</v>
      </c>
      <c r="W588" s="312" t="s">
        <v>111</v>
      </c>
      <c r="X588" s="171" t="s">
        <v>225</v>
      </c>
      <c r="Y588" s="7"/>
      <c r="Z588" s="305" t="s">
        <v>1700</v>
      </c>
    </row>
    <row r="589" spans="1:26" ht="15" customHeight="1" x14ac:dyDescent="0.2">
      <c r="A589" s="203" t="str">
        <f t="shared" si="9"/>
        <v>貨4軽VJ</v>
      </c>
      <c r="B589" s="349" t="s">
        <v>512</v>
      </c>
      <c r="C589" s="349" t="s">
        <v>535</v>
      </c>
      <c r="D589" s="351" t="s">
        <v>111</v>
      </c>
      <c r="E589" s="351" t="s">
        <v>252</v>
      </c>
      <c r="F589" s="349"/>
      <c r="G589" s="349"/>
      <c r="H589" s="203"/>
      <c r="I589" s="162" t="s">
        <v>835</v>
      </c>
      <c r="J589" s="351" t="s">
        <v>978</v>
      </c>
      <c r="K589" s="203"/>
      <c r="L589" s="203"/>
      <c r="M589" s="203"/>
      <c r="N589" s="203"/>
      <c r="O589" s="203"/>
      <c r="P589" s="203"/>
      <c r="Q589" s="203"/>
      <c r="R589" s="203"/>
      <c r="S589" s="203"/>
      <c r="T589" s="160" t="s">
        <v>635</v>
      </c>
      <c r="U589" s="170" t="s">
        <v>648</v>
      </c>
      <c r="V589" s="244" t="s">
        <v>1293</v>
      </c>
      <c r="W589" s="312" t="s">
        <v>111</v>
      </c>
      <c r="X589" s="171" t="s">
        <v>252</v>
      </c>
      <c r="Y589" s="7"/>
      <c r="Z589" s="305" t="s">
        <v>1733</v>
      </c>
    </row>
    <row r="590" spans="1:26" ht="15" customHeight="1" x14ac:dyDescent="0.2">
      <c r="A590" s="203" t="str">
        <f t="shared" si="9"/>
        <v>貨4軽PK</v>
      </c>
      <c r="B590" s="349" t="s">
        <v>512</v>
      </c>
      <c r="C590" s="349" t="s">
        <v>535</v>
      </c>
      <c r="D590" s="351" t="s">
        <v>111</v>
      </c>
      <c r="E590" s="351" t="s">
        <v>226</v>
      </c>
      <c r="F590" s="349"/>
      <c r="G590" s="349"/>
      <c r="H590" s="347"/>
      <c r="I590" s="162" t="s">
        <v>465</v>
      </c>
      <c r="J590" s="351" t="s">
        <v>979</v>
      </c>
      <c r="K590" s="347"/>
      <c r="L590" s="347"/>
      <c r="M590" s="347"/>
      <c r="N590" s="203"/>
      <c r="O590" s="203"/>
      <c r="P590" s="203"/>
      <c r="Q590" s="203"/>
      <c r="R590" s="203"/>
      <c r="S590" s="203"/>
      <c r="T590" s="160" t="s">
        <v>635</v>
      </c>
      <c r="U590" s="170" t="s">
        <v>648</v>
      </c>
      <c r="V590" s="244" t="s">
        <v>1293</v>
      </c>
      <c r="W590" s="312" t="s">
        <v>111</v>
      </c>
      <c r="X590" s="171" t="s">
        <v>226</v>
      </c>
      <c r="Y590" s="7"/>
      <c r="Z590" s="305" t="s">
        <v>1741</v>
      </c>
    </row>
    <row r="591" spans="1:26" ht="15" customHeight="1" x14ac:dyDescent="0.2">
      <c r="A591" s="203" t="str">
        <f t="shared" si="9"/>
        <v>貨4軽VK</v>
      </c>
      <c r="B591" s="349" t="s">
        <v>512</v>
      </c>
      <c r="C591" s="349" t="s">
        <v>535</v>
      </c>
      <c r="D591" s="351" t="s">
        <v>111</v>
      </c>
      <c r="E591" s="351" t="s">
        <v>253</v>
      </c>
      <c r="F591" s="349"/>
      <c r="G591" s="349"/>
      <c r="H591" s="203"/>
      <c r="I591" s="162" t="s">
        <v>835</v>
      </c>
      <c r="J591" s="351" t="s">
        <v>980</v>
      </c>
      <c r="K591" s="347"/>
      <c r="L591" s="347"/>
      <c r="M591" s="347"/>
      <c r="N591" s="203"/>
      <c r="O591" s="203"/>
      <c r="P591" s="203"/>
      <c r="Q591" s="203"/>
      <c r="R591" s="203"/>
      <c r="S591" s="203"/>
      <c r="T591" s="160" t="s">
        <v>635</v>
      </c>
      <c r="U591" s="170" t="s">
        <v>648</v>
      </c>
      <c r="V591" s="244" t="s">
        <v>1293</v>
      </c>
      <c r="W591" s="312" t="s">
        <v>111</v>
      </c>
      <c r="X591" s="171" t="s">
        <v>253</v>
      </c>
      <c r="Y591" s="7"/>
      <c r="Z591" s="305" t="s">
        <v>1695</v>
      </c>
    </row>
    <row r="592" spans="1:26" ht="15" customHeight="1" x14ac:dyDescent="0.2">
      <c r="A592" s="203" t="str">
        <f t="shared" si="9"/>
        <v>貨4軽PL</v>
      </c>
      <c r="B592" s="349" t="s">
        <v>512</v>
      </c>
      <c r="C592" s="349" t="s">
        <v>535</v>
      </c>
      <c r="D592" s="351" t="s">
        <v>111</v>
      </c>
      <c r="E592" s="351" t="s">
        <v>227</v>
      </c>
      <c r="F592" s="349"/>
      <c r="G592" s="349"/>
      <c r="H592" s="347"/>
      <c r="I592" s="162" t="s">
        <v>465</v>
      </c>
      <c r="J592" s="351" t="s">
        <v>981</v>
      </c>
      <c r="K592" s="349"/>
      <c r="L592" s="349"/>
      <c r="M592" s="349"/>
      <c r="N592" s="203"/>
      <c r="O592" s="203"/>
      <c r="P592" s="203"/>
      <c r="Q592" s="203"/>
      <c r="R592" s="203"/>
      <c r="S592" s="203"/>
      <c r="T592" s="160" t="s">
        <v>635</v>
      </c>
      <c r="U592" s="170" t="s">
        <v>648</v>
      </c>
      <c r="V592" s="244" t="s">
        <v>1293</v>
      </c>
      <c r="W592" s="312" t="s">
        <v>111</v>
      </c>
      <c r="X592" s="171" t="s">
        <v>227</v>
      </c>
      <c r="Y592" s="7"/>
      <c r="Z592" s="305" t="s">
        <v>1700</v>
      </c>
    </row>
    <row r="593" spans="1:26" ht="15" customHeight="1" x14ac:dyDescent="0.2">
      <c r="A593" s="203" t="str">
        <f t="shared" si="9"/>
        <v>貨4軽VL</v>
      </c>
      <c r="B593" s="203" t="s">
        <v>512</v>
      </c>
      <c r="C593" s="203" t="s">
        <v>535</v>
      </c>
      <c r="D593" s="203" t="s">
        <v>111</v>
      </c>
      <c r="E593" s="203" t="s">
        <v>254</v>
      </c>
      <c r="F593" s="203"/>
      <c r="G593" s="203"/>
      <c r="H593" s="203"/>
      <c r="I593" s="1" t="s">
        <v>835</v>
      </c>
      <c r="J593" s="203" t="s">
        <v>982</v>
      </c>
      <c r="K593" s="349"/>
      <c r="L593" s="349"/>
      <c r="M593" s="349"/>
      <c r="N593" s="203"/>
      <c r="O593" s="203"/>
      <c r="P593" s="203"/>
      <c r="Q593" s="203"/>
      <c r="R593" s="203"/>
      <c r="S593" s="203"/>
      <c r="T593" s="160" t="s">
        <v>635</v>
      </c>
      <c r="U593" s="170" t="s">
        <v>648</v>
      </c>
      <c r="V593" s="244" t="s">
        <v>1293</v>
      </c>
      <c r="W593" s="312" t="s">
        <v>111</v>
      </c>
      <c r="X593" s="171" t="s">
        <v>254</v>
      </c>
      <c r="Y593" s="7"/>
      <c r="Z593" s="305" t="s">
        <v>1733</v>
      </c>
    </row>
    <row r="594" spans="1:26" ht="15" customHeight="1" x14ac:dyDescent="0.2">
      <c r="A594" s="203" t="str">
        <f t="shared" si="9"/>
        <v>貨4軽PM</v>
      </c>
      <c r="B594" s="203" t="s">
        <v>512</v>
      </c>
      <c r="C594" s="203" t="s">
        <v>535</v>
      </c>
      <c r="D594" s="203" t="s">
        <v>111</v>
      </c>
      <c r="E594" s="203" t="s">
        <v>228</v>
      </c>
      <c r="F594" s="203"/>
      <c r="G594" s="203"/>
      <c r="H594" s="347"/>
      <c r="I594" s="1" t="s">
        <v>465</v>
      </c>
      <c r="J594" s="203" t="s">
        <v>983</v>
      </c>
      <c r="K594" s="349"/>
      <c r="L594" s="349"/>
      <c r="M594" s="349"/>
      <c r="N594" s="203"/>
      <c r="O594" s="203"/>
      <c r="P594" s="203"/>
      <c r="Q594" s="203"/>
      <c r="R594" s="203"/>
      <c r="S594" s="203"/>
      <c r="T594" s="160" t="s">
        <v>635</v>
      </c>
      <c r="U594" s="170" t="s">
        <v>648</v>
      </c>
      <c r="V594" s="244" t="s">
        <v>1293</v>
      </c>
      <c r="W594" s="312" t="s">
        <v>111</v>
      </c>
      <c r="X594" s="171" t="s">
        <v>228</v>
      </c>
      <c r="Y594" s="7"/>
      <c r="Z594" s="305" t="s">
        <v>1741</v>
      </c>
    </row>
    <row r="595" spans="1:26" ht="15" customHeight="1" x14ac:dyDescent="0.2">
      <c r="A595" s="203" t="str">
        <f t="shared" si="9"/>
        <v>貨4軽VM</v>
      </c>
      <c r="B595" s="203" t="s">
        <v>512</v>
      </c>
      <c r="C595" s="203" t="s">
        <v>535</v>
      </c>
      <c r="D595" s="203" t="s">
        <v>111</v>
      </c>
      <c r="E595" s="203" t="s">
        <v>255</v>
      </c>
      <c r="F595" s="203"/>
      <c r="G595" s="203"/>
      <c r="H595" s="203"/>
      <c r="I595" s="1" t="s">
        <v>835</v>
      </c>
      <c r="J595" s="203" t="s">
        <v>984</v>
      </c>
      <c r="K595" s="349"/>
      <c r="L595" s="349"/>
      <c r="M595" s="349"/>
      <c r="N595" s="203"/>
      <c r="O595" s="203"/>
      <c r="P595" s="203"/>
      <c r="Q595" s="203"/>
      <c r="R595" s="203"/>
      <c r="S595" s="203"/>
      <c r="T595" s="160" t="s">
        <v>635</v>
      </c>
      <c r="U595" s="170" t="s">
        <v>648</v>
      </c>
      <c r="V595" s="244" t="s">
        <v>1293</v>
      </c>
      <c r="W595" s="312" t="s">
        <v>111</v>
      </c>
      <c r="X595" s="171" t="s">
        <v>255</v>
      </c>
      <c r="Y595" s="7"/>
      <c r="Z595" s="305" t="s">
        <v>1695</v>
      </c>
    </row>
    <row r="596" spans="1:26" ht="15" customHeight="1" x14ac:dyDescent="0.2">
      <c r="A596" s="203" t="str">
        <f t="shared" si="9"/>
        <v>貨4軽PN</v>
      </c>
      <c r="B596" s="203" t="s">
        <v>512</v>
      </c>
      <c r="C596" s="203" t="s">
        <v>535</v>
      </c>
      <c r="D596" s="203" t="s">
        <v>111</v>
      </c>
      <c r="E596" s="203" t="s">
        <v>229</v>
      </c>
      <c r="F596" s="203"/>
      <c r="G596" s="203"/>
      <c r="H596" s="203"/>
      <c r="I596" s="1" t="s">
        <v>465</v>
      </c>
      <c r="J596" s="203" t="s">
        <v>985</v>
      </c>
      <c r="K596" s="349"/>
      <c r="L596" s="349"/>
      <c r="M596" s="349"/>
      <c r="N596" s="203"/>
      <c r="O596" s="203"/>
      <c r="P596" s="203"/>
      <c r="Q596" s="203"/>
      <c r="R596" s="203"/>
      <c r="S596" s="203"/>
      <c r="T596" s="160" t="s">
        <v>635</v>
      </c>
      <c r="U596" s="170" t="s">
        <v>648</v>
      </c>
      <c r="V596" s="244" t="s">
        <v>1293</v>
      </c>
      <c r="W596" s="312" t="s">
        <v>111</v>
      </c>
      <c r="X596" s="171" t="s">
        <v>229</v>
      </c>
      <c r="Y596" s="7"/>
      <c r="Z596" s="305" t="s">
        <v>1741</v>
      </c>
    </row>
    <row r="597" spans="1:26" ht="15" customHeight="1" x14ac:dyDescent="0.2">
      <c r="A597" s="203" t="str">
        <f t="shared" si="9"/>
        <v>貨4軽VN</v>
      </c>
      <c r="B597" s="203" t="s">
        <v>512</v>
      </c>
      <c r="C597" s="203" t="s">
        <v>535</v>
      </c>
      <c r="D597" s="203" t="s">
        <v>111</v>
      </c>
      <c r="E597" s="203" t="s">
        <v>256</v>
      </c>
      <c r="F597" s="203"/>
      <c r="G597" s="203"/>
      <c r="H597" s="347"/>
      <c r="I597" s="1" t="s">
        <v>835</v>
      </c>
      <c r="J597" s="203" t="s">
        <v>986</v>
      </c>
      <c r="K597" s="349"/>
      <c r="L597" s="349"/>
      <c r="M597" s="349"/>
      <c r="N597" s="203"/>
      <c r="O597" s="203"/>
      <c r="P597" s="203"/>
      <c r="Q597" s="203"/>
      <c r="R597" s="203"/>
      <c r="S597" s="203"/>
      <c r="T597" s="160" t="s">
        <v>635</v>
      </c>
      <c r="U597" s="170" t="s">
        <v>648</v>
      </c>
      <c r="V597" s="244" t="s">
        <v>1293</v>
      </c>
      <c r="W597" s="312" t="s">
        <v>111</v>
      </c>
      <c r="X597" s="171" t="s">
        <v>256</v>
      </c>
      <c r="Y597" s="7"/>
      <c r="Z597" s="305" t="s">
        <v>1695</v>
      </c>
    </row>
    <row r="598" spans="1:26" ht="15" customHeight="1" x14ac:dyDescent="0.2">
      <c r="A598" s="203" t="str">
        <f t="shared" si="9"/>
        <v>貨4軽PP</v>
      </c>
      <c r="B598" s="203" t="s">
        <v>512</v>
      </c>
      <c r="C598" s="203" t="s">
        <v>535</v>
      </c>
      <c r="D598" s="203" t="s">
        <v>111</v>
      </c>
      <c r="E598" s="203" t="s">
        <v>230</v>
      </c>
      <c r="F598" s="347"/>
      <c r="G598" s="203"/>
      <c r="H598" s="203"/>
      <c r="I598" s="1" t="s">
        <v>465</v>
      </c>
      <c r="J598" s="203" t="s">
        <v>987</v>
      </c>
      <c r="K598" s="203"/>
      <c r="L598" s="203"/>
      <c r="M598" s="203"/>
      <c r="N598" s="203"/>
      <c r="O598" s="203"/>
      <c r="P598" s="203"/>
      <c r="Q598" s="203"/>
      <c r="R598" s="203"/>
      <c r="S598" s="203"/>
      <c r="T598" s="160" t="s">
        <v>635</v>
      </c>
      <c r="U598" s="170" t="s">
        <v>648</v>
      </c>
      <c r="V598" s="244" t="s">
        <v>1293</v>
      </c>
      <c r="W598" s="312" t="s">
        <v>111</v>
      </c>
      <c r="X598" s="171" t="s">
        <v>230</v>
      </c>
      <c r="Y598" s="7"/>
      <c r="Z598" s="305" t="s">
        <v>1741</v>
      </c>
    </row>
    <row r="599" spans="1:26" ht="15" customHeight="1" x14ac:dyDescent="0.2">
      <c r="A599" s="203" t="str">
        <f t="shared" si="9"/>
        <v>貨4軽VP</v>
      </c>
      <c r="B599" s="203" t="s">
        <v>512</v>
      </c>
      <c r="C599" s="203" t="s">
        <v>535</v>
      </c>
      <c r="D599" s="203" t="s">
        <v>111</v>
      </c>
      <c r="E599" s="203" t="s">
        <v>257</v>
      </c>
      <c r="F599" s="347"/>
      <c r="G599" s="203"/>
      <c r="H599" s="347"/>
      <c r="I599" s="1" t="s">
        <v>835</v>
      </c>
      <c r="J599" s="203" t="s">
        <v>988</v>
      </c>
      <c r="K599" s="203"/>
      <c r="L599" s="203"/>
      <c r="M599" s="203"/>
      <c r="N599" s="203"/>
      <c r="O599" s="203"/>
      <c r="P599" s="203"/>
      <c r="Q599" s="203"/>
      <c r="R599" s="203"/>
      <c r="S599" s="203"/>
      <c r="T599" s="160" t="s">
        <v>635</v>
      </c>
      <c r="U599" s="170" t="s">
        <v>648</v>
      </c>
      <c r="V599" s="244" t="s">
        <v>1293</v>
      </c>
      <c r="W599" s="312" t="s">
        <v>111</v>
      </c>
      <c r="X599" s="171" t="s">
        <v>257</v>
      </c>
      <c r="Y599" s="7"/>
      <c r="Z599" s="305" t="s">
        <v>1695</v>
      </c>
    </row>
    <row r="600" spans="1:26" ht="15" customHeight="1" x14ac:dyDescent="0.2">
      <c r="A600" s="203" t="str">
        <f t="shared" si="9"/>
        <v>貨4軽PQ</v>
      </c>
      <c r="B600" s="203" t="s">
        <v>512</v>
      </c>
      <c r="C600" s="203" t="s">
        <v>535</v>
      </c>
      <c r="D600" s="203" t="s">
        <v>111</v>
      </c>
      <c r="E600" s="203" t="s">
        <v>231</v>
      </c>
      <c r="F600" s="203"/>
      <c r="G600" s="203"/>
      <c r="H600" s="203"/>
      <c r="I600" s="1" t="s">
        <v>465</v>
      </c>
      <c r="J600" t="s">
        <v>989</v>
      </c>
      <c r="K600" s="203"/>
      <c r="L600" s="203"/>
      <c r="M600" s="203"/>
      <c r="N600" s="203"/>
      <c r="O600" s="203"/>
      <c r="P600" s="203"/>
      <c r="Q600" s="203"/>
      <c r="R600" s="203"/>
      <c r="S600" s="203"/>
      <c r="T600" s="160" t="s">
        <v>635</v>
      </c>
      <c r="U600" s="170" t="s">
        <v>648</v>
      </c>
      <c r="V600" s="244" t="s">
        <v>1293</v>
      </c>
      <c r="W600" s="312" t="s">
        <v>111</v>
      </c>
      <c r="X600" s="171" t="s">
        <v>231</v>
      </c>
      <c r="Y600" s="7"/>
      <c r="Z600" s="305" t="s">
        <v>1741</v>
      </c>
    </row>
    <row r="601" spans="1:26" ht="15" customHeight="1" x14ac:dyDescent="0.2">
      <c r="A601" s="203" t="str">
        <f t="shared" si="9"/>
        <v>貨4軽VQ</v>
      </c>
      <c r="B601" s="203" t="s">
        <v>512</v>
      </c>
      <c r="C601" s="203" t="s">
        <v>535</v>
      </c>
      <c r="D601" s="203" t="s">
        <v>111</v>
      </c>
      <c r="E601" s="203" t="s">
        <v>258</v>
      </c>
      <c r="F601" s="203"/>
      <c r="G601" s="203"/>
      <c r="H601" s="347"/>
      <c r="I601" s="1" t="s">
        <v>835</v>
      </c>
      <c r="J601" t="s">
        <v>990</v>
      </c>
      <c r="K601" s="203"/>
      <c r="L601" s="203"/>
      <c r="M601" s="203"/>
      <c r="N601" s="203"/>
      <c r="O601" s="203"/>
      <c r="P601" s="203"/>
      <c r="Q601" s="203"/>
      <c r="R601" s="203"/>
      <c r="S601" s="203"/>
      <c r="T601" s="160" t="s">
        <v>635</v>
      </c>
      <c r="U601" s="170" t="s">
        <v>648</v>
      </c>
      <c r="V601" s="244" t="s">
        <v>1293</v>
      </c>
      <c r="W601" s="312" t="s">
        <v>111</v>
      </c>
      <c r="X601" s="171" t="s">
        <v>258</v>
      </c>
      <c r="Y601" s="7"/>
      <c r="Z601" s="305" t="s">
        <v>1695</v>
      </c>
    </row>
    <row r="602" spans="1:26" ht="15" customHeight="1" x14ac:dyDescent="0.2">
      <c r="A602" s="203" t="str">
        <f t="shared" si="9"/>
        <v>貨4軽PR</v>
      </c>
      <c r="B602" s="203" t="s">
        <v>512</v>
      </c>
      <c r="C602" s="203" t="s">
        <v>535</v>
      </c>
      <c r="D602" s="203" t="s">
        <v>111</v>
      </c>
      <c r="E602" s="203" t="s">
        <v>232</v>
      </c>
      <c r="F602" s="203"/>
      <c r="G602" s="203"/>
      <c r="H602" s="203"/>
      <c r="I602" s="1" t="s">
        <v>465</v>
      </c>
      <c r="J602" t="s">
        <v>991</v>
      </c>
      <c r="K602" s="203"/>
      <c r="L602" s="203"/>
      <c r="M602" s="203"/>
      <c r="N602" s="203"/>
      <c r="O602" s="203"/>
      <c r="P602" s="203"/>
      <c r="Q602" s="203"/>
      <c r="R602" s="203"/>
      <c r="S602" s="203"/>
      <c r="T602" s="160" t="s">
        <v>635</v>
      </c>
      <c r="U602" s="170" t="s">
        <v>648</v>
      </c>
      <c r="V602" s="244" t="s">
        <v>1293</v>
      </c>
      <c r="W602" s="312" t="s">
        <v>111</v>
      </c>
      <c r="X602" s="171" t="s">
        <v>232</v>
      </c>
      <c r="Y602" s="7"/>
      <c r="Z602" s="305" t="s">
        <v>1741</v>
      </c>
    </row>
    <row r="603" spans="1:26" ht="15" customHeight="1" x14ac:dyDescent="0.2">
      <c r="A603" s="203" t="str">
        <f t="shared" si="9"/>
        <v>貨4軽VR</v>
      </c>
      <c r="B603" s="203" t="s">
        <v>512</v>
      </c>
      <c r="C603" s="203" t="s">
        <v>535</v>
      </c>
      <c r="D603" s="203" t="s">
        <v>111</v>
      </c>
      <c r="E603" s="203" t="s">
        <v>259</v>
      </c>
      <c r="F603" s="203"/>
      <c r="G603" s="203"/>
      <c r="H603" s="347"/>
      <c r="I603" s="1" t="s">
        <v>835</v>
      </c>
      <c r="J603" t="s">
        <v>992</v>
      </c>
      <c r="K603" s="203"/>
      <c r="L603" s="203"/>
      <c r="M603" s="203"/>
      <c r="N603" s="203"/>
      <c r="O603" s="203"/>
      <c r="P603" s="203"/>
      <c r="Q603" s="203"/>
      <c r="R603" s="203"/>
      <c r="S603" s="203"/>
      <c r="T603" s="160" t="s">
        <v>635</v>
      </c>
      <c r="U603" s="170" t="s">
        <v>648</v>
      </c>
      <c r="V603" s="244" t="s">
        <v>1293</v>
      </c>
      <c r="W603" s="312" t="s">
        <v>111</v>
      </c>
      <c r="X603" s="171" t="s">
        <v>259</v>
      </c>
      <c r="Y603" s="7"/>
      <c r="Z603" s="305" t="s">
        <v>1695</v>
      </c>
    </row>
    <row r="604" spans="1:26" ht="15" customHeight="1" x14ac:dyDescent="0.2">
      <c r="A604" s="203" t="str">
        <f t="shared" si="9"/>
        <v>貨4軽ADG</v>
      </c>
      <c r="B604" s="347" t="s">
        <v>512</v>
      </c>
      <c r="C604" s="347" t="s">
        <v>535</v>
      </c>
      <c r="D604" s="347" t="s">
        <v>471</v>
      </c>
      <c r="E604" s="350" t="s">
        <v>993</v>
      </c>
      <c r="F604" s="347"/>
      <c r="G604" s="347"/>
      <c r="H604" s="203"/>
      <c r="I604" s="348" t="s">
        <v>30</v>
      </c>
      <c r="J604" s="350"/>
      <c r="K604" s="203"/>
      <c r="L604" s="203"/>
      <c r="M604" s="203"/>
      <c r="N604" s="203"/>
      <c r="O604" s="203"/>
      <c r="P604" s="203"/>
      <c r="Q604" s="203"/>
      <c r="R604" s="203"/>
      <c r="S604" s="203"/>
      <c r="T604" s="160" t="s">
        <v>635</v>
      </c>
      <c r="U604" s="170" t="s">
        <v>648</v>
      </c>
      <c r="V604" s="244" t="s">
        <v>1293</v>
      </c>
      <c r="W604" s="312" t="s">
        <v>471</v>
      </c>
      <c r="X604" s="171" t="s">
        <v>993</v>
      </c>
      <c r="Y604" s="7" t="s">
        <v>1390</v>
      </c>
      <c r="Z604" s="305" t="s">
        <v>1742</v>
      </c>
    </row>
    <row r="605" spans="1:26" ht="15" customHeight="1" x14ac:dyDescent="0.2">
      <c r="A605" s="203" t="str">
        <f t="shared" si="9"/>
        <v>貨4軽AKG</v>
      </c>
      <c r="B605" s="347" t="s">
        <v>512</v>
      </c>
      <c r="C605" s="347" t="s">
        <v>535</v>
      </c>
      <c r="D605" s="347" t="s">
        <v>471</v>
      </c>
      <c r="E605" s="350" t="s">
        <v>994</v>
      </c>
      <c r="F605" s="347"/>
      <c r="G605" s="347"/>
      <c r="H605" s="203"/>
      <c r="I605" s="348" t="s">
        <v>30</v>
      </c>
      <c r="J605" s="347"/>
      <c r="K605" s="203"/>
      <c r="L605" s="203"/>
      <c r="M605" s="203"/>
      <c r="N605" s="203"/>
      <c r="O605" s="203"/>
      <c r="P605" s="203"/>
      <c r="Q605" s="203"/>
      <c r="R605" s="203"/>
      <c r="S605" s="203"/>
      <c r="T605" s="160" t="s">
        <v>635</v>
      </c>
      <c r="U605" s="170" t="s">
        <v>648</v>
      </c>
      <c r="V605" s="244" t="s">
        <v>1293</v>
      </c>
      <c r="W605" s="312" t="s">
        <v>471</v>
      </c>
      <c r="X605" s="171" t="s">
        <v>994</v>
      </c>
      <c r="Y605" s="7" t="s">
        <v>1390</v>
      </c>
      <c r="Z605" s="305" t="s">
        <v>1742</v>
      </c>
    </row>
    <row r="606" spans="1:26" ht="15" customHeight="1" x14ac:dyDescent="0.2">
      <c r="A606" s="203" t="str">
        <f t="shared" si="9"/>
        <v>貨4軽ACG</v>
      </c>
      <c r="B606" s="349" t="s">
        <v>512</v>
      </c>
      <c r="C606" s="349" t="s">
        <v>535</v>
      </c>
      <c r="D606" s="351" t="s">
        <v>471</v>
      </c>
      <c r="E606" s="351" t="s">
        <v>995</v>
      </c>
      <c r="F606" s="349"/>
      <c r="G606" s="349"/>
      <c r="H606" s="347"/>
      <c r="I606" s="162" t="s">
        <v>835</v>
      </c>
      <c r="J606" s="349" t="s">
        <v>838</v>
      </c>
      <c r="K606" s="203"/>
      <c r="L606" s="203"/>
      <c r="M606" s="203"/>
      <c r="N606" s="203"/>
      <c r="O606" s="203"/>
      <c r="P606" s="203"/>
      <c r="Q606" s="203"/>
      <c r="R606" s="203"/>
      <c r="S606" s="203"/>
      <c r="T606" s="160" t="s">
        <v>635</v>
      </c>
      <c r="U606" s="170" t="s">
        <v>648</v>
      </c>
      <c r="V606" s="244" t="s">
        <v>1293</v>
      </c>
      <c r="W606" s="312" t="s">
        <v>471</v>
      </c>
      <c r="X606" s="171" t="s">
        <v>995</v>
      </c>
      <c r="Y606" s="7"/>
      <c r="Z606" s="305" t="s">
        <v>1733</v>
      </c>
    </row>
    <row r="607" spans="1:26" ht="15" customHeight="1" x14ac:dyDescent="0.2">
      <c r="A607" s="203" t="str">
        <f t="shared" si="9"/>
        <v>貨4軽AJG</v>
      </c>
      <c r="B607" s="349" t="s">
        <v>512</v>
      </c>
      <c r="C607" s="349" t="s">
        <v>535</v>
      </c>
      <c r="D607" s="351" t="s">
        <v>471</v>
      </c>
      <c r="E607" s="351" t="s">
        <v>996</v>
      </c>
      <c r="F607" s="349"/>
      <c r="G607" s="349"/>
      <c r="H607" s="203"/>
      <c r="I607" s="162" t="s">
        <v>835</v>
      </c>
      <c r="J607" s="351" t="s">
        <v>838</v>
      </c>
      <c r="K607" s="203"/>
      <c r="L607" s="203"/>
      <c r="M607" s="203"/>
      <c r="N607" s="203"/>
      <c r="O607" s="203"/>
      <c r="P607" s="203"/>
      <c r="Q607" s="203"/>
      <c r="R607" s="203"/>
      <c r="S607" s="203"/>
      <c r="T607" s="160" t="s">
        <v>635</v>
      </c>
      <c r="U607" s="170" t="s">
        <v>648</v>
      </c>
      <c r="V607" s="244" t="s">
        <v>1293</v>
      </c>
      <c r="W607" s="312" t="s">
        <v>471</v>
      </c>
      <c r="X607" s="171" t="s">
        <v>996</v>
      </c>
      <c r="Y607" s="7"/>
      <c r="Z607" s="305" t="s">
        <v>1733</v>
      </c>
    </row>
    <row r="608" spans="1:26" ht="15" customHeight="1" x14ac:dyDescent="0.2">
      <c r="A608" s="203" t="str">
        <f t="shared" si="9"/>
        <v>貨4軽AMG</v>
      </c>
      <c r="B608" s="349" t="s">
        <v>512</v>
      </c>
      <c r="C608" s="349" t="s">
        <v>535</v>
      </c>
      <c r="D608" s="351" t="s">
        <v>471</v>
      </c>
      <c r="E608" s="351" t="s">
        <v>1487</v>
      </c>
      <c r="F608" s="349"/>
      <c r="G608" s="349"/>
      <c r="H608" s="347"/>
      <c r="I608" s="162" t="s">
        <v>1393</v>
      </c>
      <c r="J608" s="351"/>
      <c r="K608" s="203"/>
      <c r="L608" s="203"/>
      <c r="M608" s="203"/>
      <c r="N608" s="203"/>
      <c r="O608" s="203"/>
      <c r="P608" s="203"/>
      <c r="Q608" s="203"/>
      <c r="R608" s="203"/>
      <c r="S608" s="203"/>
      <c r="T608" s="160" t="s">
        <v>635</v>
      </c>
      <c r="U608" s="170" t="s">
        <v>648</v>
      </c>
      <c r="V608" s="244" t="s">
        <v>1293</v>
      </c>
      <c r="W608" s="312" t="s">
        <v>471</v>
      </c>
      <c r="X608" s="171" t="s">
        <v>997</v>
      </c>
      <c r="Y608" s="7"/>
      <c r="Z608" s="305" t="s">
        <v>1734</v>
      </c>
    </row>
    <row r="609" spans="1:26" ht="15" customHeight="1" x14ac:dyDescent="0.2">
      <c r="A609" s="203" t="str">
        <f t="shared" si="9"/>
        <v>貨4軽BCG</v>
      </c>
      <c r="B609" s="349" t="s">
        <v>512</v>
      </c>
      <c r="C609" s="349" t="s">
        <v>535</v>
      </c>
      <c r="D609" s="351" t="s">
        <v>471</v>
      </c>
      <c r="E609" s="351" t="s">
        <v>536</v>
      </c>
      <c r="F609" s="349"/>
      <c r="G609" s="349"/>
      <c r="H609" s="203"/>
      <c r="I609" s="162" t="s">
        <v>835</v>
      </c>
      <c r="J609" s="351" t="s">
        <v>595</v>
      </c>
      <c r="K609" s="347"/>
      <c r="L609" s="347"/>
      <c r="M609" s="347"/>
      <c r="N609" s="203"/>
      <c r="O609" s="203"/>
      <c r="P609" s="203"/>
      <c r="Q609" s="203"/>
      <c r="R609" s="203"/>
      <c r="S609" s="203"/>
      <c r="T609" s="160" t="s">
        <v>635</v>
      </c>
      <c r="U609" s="170" t="s">
        <v>648</v>
      </c>
      <c r="V609" s="244" t="s">
        <v>1293</v>
      </c>
      <c r="W609" s="312" t="s">
        <v>471</v>
      </c>
      <c r="X609" s="171" t="s">
        <v>536</v>
      </c>
      <c r="Y609" s="7"/>
      <c r="Z609" s="305" t="s">
        <v>1695</v>
      </c>
    </row>
    <row r="610" spans="1:26" ht="15" customHeight="1" x14ac:dyDescent="0.2">
      <c r="A610" s="203" t="str">
        <f t="shared" si="9"/>
        <v>貨4軽BJG</v>
      </c>
      <c r="B610" s="349" t="s">
        <v>512</v>
      </c>
      <c r="C610" s="349" t="s">
        <v>535</v>
      </c>
      <c r="D610" s="351" t="s">
        <v>471</v>
      </c>
      <c r="E610" s="351" t="s">
        <v>998</v>
      </c>
      <c r="F610" s="349"/>
      <c r="G610" s="349"/>
      <c r="H610" s="347"/>
      <c r="I610" s="162" t="s">
        <v>835</v>
      </c>
      <c r="J610" s="351" t="s">
        <v>645</v>
      </c>
      <c r="K610" s="347"/>
      <c r="L610" s="347"/>
      <c r="M610" s="347"/>
      <c r="N610" s="203"/>
      <c r="O610" s="203"/>
      <c r="P610" s="203"/>
      <c r="Q610" s="203"/>
      <c r="R610" s="203"/>
      <c r="S610" s="203"/>
      <c r="T610" s="160" t="s">
        <v>635</v>
      </c>
      <c r="U610" s="170" t="s">
        <v>648</v>
      </c>
      <c r="V610" s="244" t="s">
        <v>1293</v>
      </c>
      <c r="W610" s="312" t="s">
        <v>471</v>
      </c>
      <c r="X610" s="171" t="s">
        <v>998</v>
      </c>
      <c r="Y610" s="7"/>
      <c r="Z610" s="305" t="s">
        <v>1695</v>
      </c>
    </row>
    <row r="611" spans="1:26" ht="15" customHeight="1" x14ac:dyDescent="0.2">
      <c r="A611" s="203" t="str">
        <f t="shared" si="9"/>
        <v>貨4軽BDG</v>
      </c>
      <c r="B611" s="349" t="s">
        <v>512</v>
      </c>
      <c r="C611" s="349" t="s">
        <v>535</v>
      </c>
      <c r="D611" s="351" t="s">
        <v>471</v>
      </c>
      <c r="E611" s="351" t="s">
        <v>537</v>
      </c>
      <c r="F611" s="349"/>
      <c r="G611" s="349"/>
      <c r="H611" s="203"/>
      <c r="I611" s="162" t="s">
        <v>646</v>
      </c>
      <c r="J611" s="351" t="s">
        <v>839</v>
      </c>
      <c r="K611" s="347"/>
      <c r="L611" s="347"/>
      <c r="M611" s="347"/>
      <c r="N611" s="203"/>
      <c r="O611" s="203"/>
      <c r="P611" s="203"/>
      <c r="Q611" s="203"/>
      <c r="R611" s="203"/>
      <c r="S611" s="203"/>
      <c r="T611" s="160" t="s">
        <v>635</v>
      </c>
      <c r="U611" s="170" t="s">
        <v>648</v>
      </c>
      <c r="V611" s="244" t="s">
        <v>1293</v>
      </c>
      <c r="W611" s="312" t="s">
        <v>471</v>
      </c>
      <c r="X611" s="171" t="s">
        <v>537</v>
      </c>
      <c r="Y611" s="7" t="s">
        <v>1387</v>
      </c>
      <c r="Z611" s="305" t="s">
        <v>1747</v>
      </c>
    </row>
    <row r="612" spans="1:26" ht="15" customHeight="1" x14ac:dyDescent="0.2">
      <c r="A612" s="203" t="str">
        <f t="shared" si="9"/>
        <v>貨4軽BKG</v>
      </c>
      <c r="B612" s="349" t="s">
        <v>512</v>
      </c>
      <c r="C612" s="349" t="s">
        <v>535</v>
      </c>
      <c r="D612" s="351" t="s">
        <v>471</v>
      </c>
      <c r="E612" s="351" t="s">
        <v>999</v>
      </c>
      <c r="F612" s="349"/>
      <c r="G612" s="349"/>
      <c r="H612" s="347"/>
      <c r="I612" s="162" t="s">
        <v>646</v>
      </c>
      <c r="J612" s="351" t="s">
        <v>839</v>
      </c>
      <c r="K612" s="347"/>
      <c r="L612" s="347"/>
      <c r="M612" s="347"/>
      <c r="N612" s="203"/>
      <c r="O612" s="203"/>
      <c r="P612" s="203"/>
      <c r="Q612" s="203"/>
      <c r="R612" s="203"/>
      <c r="S612" s="203"/>
      <c r="T612" s="160" t="s">
        <v>635</v>
      </c>
      <c r="U612" s="170" t="s">
        <v>648</v>
      </c>
      <c r="V612" s="244" t="s">
        <v>1293</v>
      </c>
      <c r="W612" s="312" t="s">
        <v>471</v>
      </c>
      <c r="X612" s="171" t="s">
        <v>999</v>
      </c>
      <c r="Y612" s="7" t="s">
        <v>1387</v>
      </c>
      <c r="Z612" s="305" t="s">
        <v>1747</v>
      </c>
    </row>
    <row r="613" spans="1:26" ht="15" customHeight="1" x14ac:dyDescent="0.2">
      <c r="A613" s="203" t="str">
        <f t="shared" si="9"/>
        <v>貨4軽BMG</v>
      </c>
      <c r="B613" s="349" t="s">
        <v>512</v>
      </c>
      <c r="C613" s="349" t="s">
        <v>535</v>
      </c>
      <c r="D613" s="351" t="s">
        <v>471</v>
      </c>
      <c r="E613" s="351" t="s">
        <v>1488</v>
      </c>
      <c r="F613" s="349"/>
      <c r="G613" s="349"/>
      <c r="H613" s="203"/>
      <c r="I613" s="162" t="s">
        <v>1393</v>
      </c>
      <c r="J613" s="351"/>
      <c r="K613" s="349"/>
      <c r="L613" s="349"/>
      <c r="M613" s="349"/>
      <c r="N613" s="203"/>
      <c r="O613" s="203"/>
      <c r="P613" s="203"/>
      <c r="Q613" s="203"/>
      <c r="R613" s="203"/>
      <c r="S613" s="203"/>
      <c r="T613" s="160" t="s">
        <v>635</v>
      </c>
      <c r="U613" s="170" t="s">
        <v>648</v>
      </c>
      <c r="V613" s="244" t="s">
        <v>1293</v>
      </c>
      <c r="W613" s="312" t="s">
        <v>471</v>
      </c>
      <c r="X613" s="171" t="s">
        <v>1000</v>
      </c>
      <c r="Y613" s="7"/>
      <c r="Z613" s="305" t="s">
        <v>1734</v>
      </c>
    </row>
    <row r="614" spans="1:26" ht="15" customHeight="1" x14ac:dyDescent="0.2">
      <c r="A614" s="203" t="str">
        <f t="shared" si="9"/>
        <v>貨4軽NCG</v>
      </c>
      <c r="B614" s="203" t="s">
        <v>512</v>
      </c>
      <c r="C614" s="203" t="s">
        <v>535</v>
      </c>
      <c r="D614" s="203" t="s">
        <v>471</v>
      </c>
      <c r="E614" s="203" t="s">
        <v>1001</v>
      </c>
      <c r="F614" s="203"/>
      <c r="G614" s="203"/>
      <c r="H614" s="203"/>
      <c r="I614" s="1" t="s">
        <v>835</v>
      </c>
      <c r="J614" t="s">
        <v>419</v>
      </c>
      <c r="K614" s="349"/>
      <c r="L614" s="349"/>
      <c r="M614" s="349"/>
      <c r="N614" s="203"/>
      <c r="O614" s="203"/>
      <c r="P614" s="203"/>
      <c r="Q614" s="203"/>
      <c r="R614" s="203"/>
      <c r="S614" s="203"/>
      <c r="T614" s="160" t="s">
        <v>635</v>
      </c>
      <c r="U614" s="170" t="s">
        <v>648</v>
      </c>
      <c r="V614" s="244" t="s">
        <v>1293</v>
      </c>
      <c r="W614" s="312" t="s">
        <v>471</v>
      </c>
      <c r="X614" s="171" t="s">
        <v>1001</v>
      </c>
      <c r="Y614" s="7"/>
      <c r="Z614" s="305" t="s">
        <v>1695</v>
      </c>
    </row>
    <row r="615" spans="1:26" ht="15" customHeight="1" x14ac:dyDescent="0.2">
      <c r="A615" s="203" t="str">
        <f t="shared" si="9"/>
        <v>貨4軽NJG</v>
      </c>
      <c r="B615" s="203" t="s">
        <v>512</v>
      </c>
      <c r="C615" s="203" t="s">
        <v>535</v>
      </c>
      <c r="D615" s="203" t="s">
        <v>471</v>
      </c>
      <c r="E615" s="203" t="s">
        <v>1002</v>
      </c>
      <c r="F615" s="203"/>
      <c r="G615" s="203"/>
      <c r="H615" s="347"/>
      <c r="I615" s="1" t="s">
        <v>835</v>
      </c>
      <c r="J615" t="s">
        <v>419</v>
      </c>
      <c r="K615" s="349"/>
      <c r="L615" s="349"/>
      <c r="M615" s="349"/>
      <c r="N615" s="203"/>
      <c r="O615" s="203"/>
      <c r="P615" s="203"/>
      <c r="Q615" s="203"/>
      <c r="R615" s="203"/>
      <c r="S615" s="203"/>
      <c r="T615" s="160" t="s">
        <v>635</v>
      </c>
      <c r="U615" s="170" t="s">
        <v>648</v>
      </c>
      <c r="V615" s="244" t="s">
        <v>1293</v>
      </c>
      <c r="W615" s="312" t="s">
        <v>471</v>
      </c>
      <c r="X615" s="171" t="s">
        <v>1002</v>
      </c>
      <c r="Y615" s="7"/>
      <c r="Z615" s="305" t="s">
        <v>1695</v>
      </c>
    </row>
    <row r="616" spans="1:26" ht="15" customHeight="1" x14ac:dyDescent="0.2">
      <c r="A616" s="203" t="str">
        <f t="shared" si="9"/>
        <v>貨4軽NDG</v>
      </c>
      <c r="B616" s="203" t="s">
        <v>512</v>
      </c>
      <c r="C616" s="203" t="s">
        <v>535</v>
      </c>
      <c r="D616" s="203" t="s">
        <v>471</v>
      </c>
      <c r="E616" s="203" t="s">
        <v>1003</v>
      </c>
      <c r="F616" s="203"/>
      <c r="G616" s="203"/>
      <c r="H616" s="203"/>
      <c r="I616" s="1" t="s">
        <v>646</v>
      </c>
      <c r="J616" t="s">
        <v>755</v>
      </c>
      <c r="K616" s="349"/>
      <c r="L616" s="349"/>
      <c r="M616" s="349"/>
      <c r="N616" s="203"/>
      <c r="O616" s="203"/>
      <c r="P616" s="203"/>
      <c r="Q616" s="203"/>
      <c r="R616" s="203"/>
      <c r="S616" s="203"/>
      <c r="T616" s="160" t="s">
        <v>635</v>
      </c>
      <c r="U616" s="170" t="s">
        <v>648</v>
      </c>
      <c r="V616" s="244" t="s">
        <v>1293</v>
      </c>
      <c r="W616" s="312" t="s">
        <v>471</v>
      </c>
      <c r="X616" s="171" t="s">
        <v>1003</v>
      </c>
      <c r="Y616" s="7" t="s">
        <v>1387</v>
      </c>
      <c r="Z616" s="305" t="s">
        <v>1748</v>
      </c>
    </row>
    <row r="617" spans="1:26" ht="15" customHeight="1" x14ac:dyDescent="0.2">
      <c r="A617" s="203" t="str">
        <f t="shared" si="9"/>
        <v>貨4軽NKG</v>
      </c>
      <c r="B617" s="347" t="s">
        <v>512</v>
      </c>
      <c r="C617" s="347" t="s">
        <v>535</v>
      </c>
      <c r="D617" s="347" t="s">
        <v>471</v>
      </c>
      <c r="E617" s="350" t="s">
        <v>1004</v>
      </c>
      <c r="F617" s="347"/>
      <c r="G617" s="347"/>
      <c r="H617" s="347"/>
      <c r="I617" s="348" t="s">
        <v>646</v>
      </c>
      <c r="J617" s="350" t="s">
        <v>755</v>
      </c>
      <c r="K617" s="349"/>
      <c r="L617" s="349"/>
      <c r="M617" s="349"/>
      <c r="N617" s="203"/>
      <c r="O617" s="203"/>
      <c r="P617" s="203"/>
      <c r="Q617" s="203"/>
      <c r="R617" s="203"/>
      <c r="S617" s="203"/>
      <c r="T617" s="160" t="s">
        <v>635</v>
      </c>
      <c r="U617" s="170" t="s">
        <v>648</v>
      </c>
      <c r="V617" s="244" t="s">
        <v>1293</v>
      </c>
      <c r="W617" s="312" t="s">
        <v>471</v>
      </c>
      <c r="X617" s="171" t="s">
        <v>1004</v>
      </c>
      <c r="Y617" s="7" t="s">
        <v>1387</v>
      </c>
      <c r="Z617" s="305" t="s">
        <v>1748</v>
      </c>
    </row>
    <row r="618" spans="1:26" ht="15" customHeight="1" x14ac:dyDescent="0.2">
      <c r="A618" s="203" t="str">
        <f t="shared" si="9"/>
        <v>貨4軽NMG</v>
      </c>
      <c r="B618" s="203" t="s">
        <v>512</v>
      </c>
      <c r="C618" s="203" t="s">
        <v>535</v>
      </c>
      <c r="D618" s="203" t="s">
        <v>471</v>
      </c>
      <c r="E618" s="350" t="s">
        <v>1489</v>
      </c>
      <c r="F618" s="347"/>
      <c r="G618" s="347"/>
      <c r="H618" s="203"/>
      <c r="I618" s="348" t="s">
        <v>1393</v>
      </c>
      <c r="J618" s="350"/>
      <c r="K618" s="349"/>
      <c r="L618" s="349"/>
      <c r="M618" s="349"/>
      <c r="N618" s="203"/>
      <c r="O618" s="203"/>
      <c r="P618" s="203"/>
      <c r="Q618" s="203"/>
      <c r="R618" s="203"/>
      <c r="S618" s="203"/>
      <c r="T618" s="160" t="s">
        <v>635</v>
      </c>
      <c r="U618" s="170" t="s">
        <v>648</v>
      </c>
      <c r="V618" s="244" t="s">
        <v>1293</v>
      </c>
      <c r="W618" s="312" t="s">
        <v>471</v>
      </c>
      <c r="X618" s="171" t="s">
        <v>1005</v>
      </c>
      <c r="Y618" s="7"/>
      <c r="Z618" s="305" t="s">
        <v>1734</v>
      </c>
    </row>
    <row r="619" spans="1:26" ht="15" customHeight="1" x14ac:dyDescent="0.2">
      <c r="A619" s="203" t="str">
        <f t="shared" si="9"/>
        <v>貨4軽PCG</v>
      </c>
      <c r="B619" s="203" t="s">
        <v>512</v>
      </c>
      <c r="C619" s="203" t="s">
        <v>535</v>
      </c>
      <c r="D619" s="203" t="s">
        <v>471</v>
      </c>
      <c r="E619" s="350" t="s">
        <v>1006</v>
      </c>
      <c r="F619" s="347"/>
      <c r="G619" s="347"/>
      <c r="H619" s="347"/>
      <c r="I619" s="348" t="s">
        <v>835</v>
      </c>
      <c r="J619" s="347" t="s">
        <v>414</v>
      </c>
      <c r="K619" s="349"/>
      <c r="L619" s="349"/>
      <c r="M619" s="349"/>
      <c r="N619" s="203"/>
      <c r="O619" s="203"/>
      <c r="P619" s="203"/>
      <c r="Q619" s="203"/>
      <c r="R619" s="203"/>
      <c r="S619" s="203"/>
      <c r="T619" s="160" t="s">
        <v>635</v>
      </c>
      <c r="U619" s="170" t="s">
        <v>648</v>
      </c>
      <c r="V619" s="244" t="s">
        <v>1293</v>
      </c>
      <c r="W619" s="312" t="s">
        <v>471</v>
      </c>
      <c r="X619" s="171" t="s">
        <v>1006</v>
      </c>
      <c r="Y619" s="7"/>
      <c r="Z619" s="305" t="s">
        <v>1695</v>
      </c>
    </row>
    <row r="620" spans="1:26" ht="15" customHeight="1" x14ac:dyDescent="0.2">
      <c r="A620" s="203" t="str">
        <f t="shared" si="9"/>
        <v>貨4軽PJG</v>
      </c>
      <c r="B620" s="347" t="s">
        <v>512</v>
      </c>
      <c r="C620" s="347" t="s">
        <v>535</v>
      </c>
      <c r="D620" s="347" t="s">
        <v>471</v>
      </c>
      <c r="E620" s="351" t="s">
        <v>1007</v>
      </c>
      <c r="F620" s="349"/>
      <c r="G620" s="349"/>
      <c r="H620" s="203"/>
      <c r="I620" s="162" t="s">
        <v>835</v>
      </c>
      <c r="J620" s="349" t="s">
        <v>414</v>
      </c>
      <c r="K620" s="349"/>
      <c r="L620" s="349"/>
      <c r="M620" s="349"/>
      <c r="N620" s="203"/>
      <c r="O620" s="203"/>
      <c r="P620" s="203"/>
      <c r="Q620" s="203"/>
      <c r="R620" s="203"/>
      <c r="S620" s="203"/>
      <c r="T620" s="160" t="s">
        <v>635</v>
      </c>
      <c r="U620" s="170" t="s">
        <v>648</v>
      </c>
      <c r="V620" s="244" t="s">
        <v>1293</v>
      </c>
      <c r="W620" s="312" t="s">
        <v>471</v>
      </c>
      <c r="X620" s="171" t="s">
        <v>1007</v>
      </c>
      <c r="Y620" s="7"/>
      <c r="Z620" s="305" t="s">
        <v>1695</v>
      </c>
    </row>
    <row r="621" spans="1:26" ht="15" customHeight="1" x14ac:dyDescent="0.2">
      <c r="A621" s="203" t="str">
        <f t="shared" si="9"/>
        <v>貨4軽PDG</v>
      </c>
      <c r="B621" s="203" t="s">
        <v>512</v>
      </c>
      <c r="C621" s="203" t="s">
        <v>535</v>
      </c>
      <c r="D621" s="203" t="s">
        <v>471</v>
      </c>
      <c r="E621" s="351" t="s">
        <v>828</v>
      </c>
      <c r="F621" s="349"/>
      <c r="G621" s="349"/>
      <c r="H621" s="347"/>
      <c r="I621" s="162" t="s">
        <v>646</v>
      </c>
      <c r="J621" s="351" t="s">
        <v>415</v>
      </c>
      <c r="K621" s="203"/>
      <c r="L621" s="203"/>
      <c r="M621" s="203"/>
      <c r="N621" s="203"/>
      <c r="O621" s="203"/>
      <c r="P621" s="203"/>
      <c r="Q621" s="203"/>
      <c r="R621" s="203"/>
      <c r="S621" s="203"/>
      <c r="T621" s="160" t="s">
        <v>635</v>
      </c>
      <c r="U621" s="170" t="s">
        <v>648</v>
      </c>
      <c r="V621" s="244" t="s">
        <v>1293</v>
      </c>
      <c r="W621" s="312" t="s">
        <v>471</v>
      </c>
      <c r="X621" s="171" t="s">
        <v>828</v>
      </c>
      <c r="Y621" s="7" t="s">
        <v>1387</v>
      </c>
      <c r="Z621" s="305" t="s">
        <v>1748</v>
      </c>
    </row>
    <row r="622" spans="1:26" ht="15" customHeight="1" x14ac:dyDescent="0.2">
      <c r="A622" s="203" t="str">
        <f t="shared" si="9"/>
        <v>貨4軽PKG</v>
      </c>
      <c r="B622" s="203" t="s">
        <v>512</v>
      </c>
      <c r="C622" s="203" t="s">
        <v>535</v>
      </c>
      <c r="D622" s="203" t="s">
        <v>471</v>
      </c>
      <c r="E622" s="351" t="s">
        <v>1008</v>
      </c>
      <c r="F622" s="349"/>
      <c r="G622" s="349"/>
      <c r="H622" s="203"/>
      <c r="I622" s="162" t="s">
        <v>646</v>
      </c>
      <c r="J622" s="351" t="s">
        <v>415</v>
      </c>
      <c r="K622" s="203"/>
      <c r="L622" s="203"/>
      <c r="M622" s="203"/>
      <c r="N622" s="203"/>
      <c r="O622" s="203"/>
      <c r="P622" s="203"/>
      <c r="Q622" s="203"/>
      <c r="R622" s="203"/>
      <c r="S622" s="203"/>
      <c r="T622" s="160" t="s">
        <v>635</v>
      </c>
      <c r="U622" s="170" t="s">
        <v>648</v>
      </c>
      <c r="V622" s="244" t="s">
        <v>1293</v>
      </c>
      <c r="W622" s="312" t="s">
        <v>471</v>
      </c>
      <c r="X622" s="171" t="s">
        <v>1008</v>
      </c>
      <c r="Y622" s="7" t="s">
        <v>1387</v>
      </c>
      <c r="Z622" s="305" t="s">
        <v>1748</v>
      </c>
    </row>
    <row r="623" spans="1:26" ht="15" customHeight="1" x14ac:dyDescent="0.2">
      <c r="A623" s="203" t="str">
        <f t="shared" si="9"/>
        <v>貨4軽PMG</v>
      </c>
      <c r="B623" s="347" t="s">
        <v>512</v>
      </c>
      <c r="C623" s="347" t="s">
        <v>535</v>
      </c>
      <c r="D623" s="347" t="s">
        <v>471</v>
      </c>
      <c r="E623" s="351" t="s">
        <v>1490</v>
      </c>
      <c r="F623" s="349"/>
      <c r="G623" s="349"/>
      <c r="H623" s="203"/>
      <c r="I623" s="162" t="s">
        <v>1393</v>
      </c>
      <c r="J623" s="351"/>
      <c r="K623" s="203"/>
      <c r="L623" s="203"/>
      <c r="M623" s="203"/>
      <c r="N623" s="203"/>
      <c r="O623" s="203"/>
      <c r="P623" s="203"/>
      <c r="Q623" s="203"/>
      <c r="R623" s="203"/>
      <c r="S623" s="203"/>
      <c r="T623" s="160" t="s">
        <v>635</v>
      </c>
      <c r="U623" s="170" t="s">
        <v>648</v>
      </c>
      <c r="V623" s="244" t="s">
        <v>1293</v>
      </c>
      <c r="W623" s="312" t="s">
        <v>471</v>
      </c>
      <c r="X623" s="171" t="s">
        <v>1009</v>
      </c>
      <c r="Y623" s="7"/>
      <c r="Z623" s="305" t="s">
        <v>1734</v>
      </c>
    </row>
    <row r="624" spans="1:26" ht="15" customHeight="1" x14ac:dyDescent="0.2">
      <c r="A624" s="203" t="str">
        <f t="shared" si="9"/>
        <v>貨4軽LDG</v>
      </c>
      <c r="B624" s="351" t="s">
        <v>1010</v>
      </c>
      <c r="C624" s="351" t="s">
        <v>535</v>
      </c>
      <c r="D624" s="351" t="s">
        <v>403</v>
      </c>
      <c r="E624" s="351" t="s">
        <v>1011</v>
      </c>
      <c r="F624" s="349"/>
      <c r="G624" s="349"/>
      <c r="H624" s="347"/>
      <c r="I624" s="162" t="s">
        <v>647</v>
      </c>
      <c r="J624" s="351"/>
      <c r="K624" s="203"/>
      <c r="L624" s="203"/>
      <c r="M624" s="203"/>
      <c r="N624" s="203"/>
      <c r="O624" s="203"/>
      <c r="P624" s="203"/>
      <c r="Q624" s="203"/>
      <c r="R624" s="203"/>
      <c r="S624" s="203"/>
      <c r="T624" s="160" t="s">
        <v>635</v>
      </c>
      <c r="U624" s="170" t="s">
        <v>648</v>
      </c>
      <c r="V624" s="244" t="s">
        <v>1294</v>
      </c>
      <c r="W624" s="312" t="s">
        <v>403</v>
      </c>
      <c r="X624" s="171" t="s">
        <v>1011</v>
      </c>
      <c r="Y624" s="7" t="s">
        <v>1388</v>
      </c>
      <c r="Z624" s="305" t="s">
        <v>1744</v>
      </c>
    </row>
    <row r="625" spans="1:26" ht="15" customHeight="1" x14ac:dyDescent="0.2">
      <c r="A625" s="203" t="str">
        <f t="shared" si="9"/>
        <v>貨4軽LKG</v>
      </c>
      <c r="B625" s="351" t="s">
        <v>1010</v>
      </c>
      <c r="C625" s="351" t="s">
        <v>535</v>
      </c>
      <c r="D625" s="351" t="s">
        <v>403</v>
      </c>
      <c r="E625" s="351" t="s">
        <v>1012</v>
      </c>
      <c r="F625" s="349"/>
      <c r="G625" s="349"/>
      <c r="H625" s="203"/>
      <c r="I625" s="162" t="s">
        <v>647</v>
      </c>
      <c r="J625" s="351"/>
      <c r="K625" s="203"/>
      <c r="L625" s="203"/>
      <c r="M625" s="203"/>
      <c r="N625" s="203"/>
      <c r="O625" s="203"/>
      <c r="P625" s="203"/>
      <c r="Q625" s="203"/>
      <c r="R625" s="203"/>
      <c r="S625" s="203"/>
      <c r="T625" s="160" t="s">
        <v>635</v>
      </c>
      <c r="U625" s="170" t="s">
        <v>648</v>
      </c>
      <c r="V625" s="244" t="s">
        <v>1294</v>
      </c>
      <c r="W625" s="312" t="s">
        <v>403</v>
      </c>
      <c r="X625" s="171" t="s">
        <v>1012</v>
      </c>
      <c r="Y625" s="7" t="s">
        <v>1388</v>
      </c>
      <c r="Z625" s="305" t="s">
        <v>1744</v>
      </c>
    </row>
    <row r="626" spans="1:26" ht="15" customHeight="1" x14ac:dyDescent="0.2">
      <c r="A626" s="203" t="str">
        <f t="shared" si="9"/>
        <v>貨4軽LPG</v>
      </c>
      <c r="B626" s="351" t="s">
        <v>1013</v>
      </c>
      <c r="C626" s="351" t="s">
        <v>535</v>
      </c>
      <c r="D626" s="351" t="s">
        <v>403</v>
      </c>
      <c r="E626" s="351" t="s">
        <v>644</v>
      </c>
      <c r="F626" s="349"/>
      <c r="G626" s="349"/>
      <c r="H626" s="347"/>
      <c r="I626" s="162" t="s">
        <v>647</v>
      </c>
      <c r="J626" s="351"/>
      <c r="K626" s="203"/>
      <c r="L626" s="203"/>
      <c r="M626" s="203"/>
      <c r="N626" s="203"/>
      <c r="O626" s="203"/>
      <c r="P626" s="203"/>
      <c r="Q626" s="203"/>
      <c r="R626" s="203"/>
      <c r="S626" s="203"/>
      <c r="T626" s="160" t="s">
        <v>635</v>
      </c>
      <c r="U626" s="170" t="s">
        <v>648</v>
      </c>
      <c r="V626" s="244" t="s">
        <v>1294</v>
      </c>
      <c r="W626" s="312" t="s">
        <v>403</v>
      </c>
      <c r="X626" s="171" t="s">
        <v>644</v>
      </c>
      <c r="Y626" s="7" t="s">
        <v>1388</v>
      </c>
      <c r="Z626" s="305" t="s">
        <v>1744</v>
      </c>
    </row>
    <row r="627" spans="1:26" ht="15" customHeight="1" x14ac:dyDescent="0.2">
      <c r="A627" s="203" t="str">
        <f t="shared" si="9"/>
        <v>貨4軽LRG</v>
      </c>
      <c r="B627" s="351" t="s">
        <v>1013</v>
      </c>
      <c r="C627" s="351" t="s">
        <v>535</v>
      </c>
      <c r="D627" s="203" t="s">
        <v>403</v>
      </c>
      <c r="E627" s="203" t="s">
        <v>656</v>
      </c>
      <c r="F627" s="203"/>
      <c r="G627" s="203"/>
      <c r="H627" s="203"/>
      <c r="I627" s="1" t="s">
        <v>647</v>
      </c>
      <c r="K627" s="203"/>
      <c r="L627" s="203"/>
      <c r="M627" s="203"/>
      <c r="N627" s="203"/>
      <c r="O627" s="203"/>
      <c r="P627" s="203"/>
      <c r="Q627" s="203"/>
      <c r="R627" s="203"/>
      <c r="S627" s="203"/>
      <c r="T627" s="160" t="s">
        <v>635</v>
      </c>
      <c r="U627" s="170" t="s">
        <v>648</v>
      </c>
      <c r="V627" s="244" t="s">
        <v>1294</v>
      </c>
      <c r="W627" s="312" t="s">
        <v>403</v>
      </c>
      <c r="X627" s="171" t="s">
        <v>656</v>
      </c>
      <c r="Y627" s="7" t="s">
        <v>1388</v>
      </c>
      <c r="Z627" s="305" t="s">
        <v>1744</v>
      </c>
    </row>
    <row r="628" spans="1:26" ht="15" customHeight="1" x14ac:dyDescent="0.2">
      <c r="A628" s="203" t="str">
        <f t="shared" si="9"/>
        <v>貨4軽LTG</v>
      </c>
      <c r="B628" s="351" t="s">
        <v>1013</v>
      </c>
      <c r="C628" s="351" t="s">
        <v>535</v>
      </c>
      <c r="D628" s="351" t="s">
        <v>1491</v>
      </c>
      <c r="E628" s="351" t="s">
        <v>1492</v>
      </c>
      <c r="F628" s="351"/>
      <c r="G628" s="351"/>
      <c r="H628" s="347"/>
      <c r="I628" s="1" t="s">
        <v>647</v>
      </c>
      <c r="K628" s="203"/>
      <c r="L628" s="203"/>
      <c r="M628" s="203"/>
      <c r="N628" s="203"/>
      <c r="O628" s="203"/>
      <c r="P628" s="203"/>
      <c r="Q628" s="203"/>
      <c r="R628" s="203"/>
      <c r="S628" s="203"/>
      <c r="T628" s="160" t="s">
        <v>635</v>
      </c>
      <c r="U628" s="170" t="s">
        <v>648</v>
      </c>
      <c r="V628" s="244" t="s">
        <v>1294</v>
      </c>
      <c r="W628" s="312" t="s">
        <v>403</v>
      </c>
      <c r="X628" s="171" t="s">
        <v>1014</v>
      </c>
      <c r="Y628" s="7" t="s">
        <v>1388</v>
      </c>
      <c r="Z628" s="305" t="s">
        <v>1744</v>
      </c>
    </row>
    <row r="629" spans="1:26" ht="15" customHeight="1" x14ac:dyDescent="0.2">
      <c r="A629" s="203" t="str">
        <f t="shared" si="9"/>
        <v>貨4軽LCG</v>
      </c>
      <c r="B629" s="351" t="s">
        <v>1013</v>
      </c>
      <c r="C629" s="351" t="s">
        <v>535</v>
      </c>
      <c r="D629" s="203" t="s">
        <v>403</v>
      </c>
      <c r="E629" s="203" t="s">
        <v>1015</v>
      </c>
      <c r="F629" s="203"/>
      <c r="G629" s="203"/>
      <c r="H629" s="203"/>
      <c r="I629" s="1" t="s">
        <v>835</v>
      </c>
      <c r="J629" s="203" t="s">
        <v>838</v>
      </c>
      <c r="K629" s="203"/>
      <c r="L629" s="203"/>
      <c r="M629" s="203"/>
      <c r="N629" s="203"/>
      <c r="O629" s="203"/>
      <c r="P629" s="203"/>
      <c r="Q629" s="203"/>
      <c r="R629" s="203"/>
      <c r="S629" s="203"/>
      <c r="T629" s="160" t="s">
        <v>635</v>
      </c>
      <c r="U629" s="170" t="s">
        <v>648</v>
      </c>
      <c r="V629" s="244" t="s">
        <v>1294</v>
      </c>
      <c r="W629" s="312" t="s">
        <v>403</v>
      </c>
      <c r="X629" s="171" t="s">
        <v>1015</v>
      </c>
      <c r="Y629" s="7"/>
      <c r="Z629" s="305" t="s">
        <v>1733</v>
      </c>
    </row>
    <row r="630" spans="1:26" ht="15" customHeight="1" x14ac:dyDescent="0.2">
      <c r="A630" s="203" t="str">
        <f t="shared" si="9"/>
        <v>貨4軽LJG</v>
      </c>
      <c r="B630" s="351" t="s">
        <v>1013</v>
      </c>
      <c r="C630" s="351" t="s">
        <v>535</v>
      </c>
      <c r="D630" s="203" t="s">
        <v>403</v>
      </c>
      <c r="E630" s="203" t="s">
        <v>1016</v>
      </c>
      <c r="F630" s="203"/>
      <c r="G630" s="203"/>
      <c r="H630" s="347"/>
      <c r="I630" s="1" t="s">
        <v>835</v>
      </c>
      <c r="J630" s="203" t="s">
        <v>838</v>
      </c>
      <c r="K630" s="203"/>
      <c r="L630" s="203"/>
      <c r="M630" s="203"/>
      <c r="N630" s="203"/>
      <c r="O630" s="203"/>
      <c r="P630" s="203"/>
      <c r="Q630" s="203"/>
      <c r="R630" s="203"/>
      <c r="S630" s="203"/>
      <c r="T630" s="160" t="s">
        <v>635</v>
      </c>
      <c r="U630" s="170" t="s">
        <v>648</v>
      </c>
      <c r="V630" s="244" t="s">
        <v>1294</v>
      </c>
      <c r="W630" s="312" t="s">
        <v>403</v>
      </c>
      <c r="X630" s="171" t="s">
        <v>1016</v>
      </c>
      <c r="Y630" s="7"/>
      <c r="Z630" s="305" t="s">
        <v>1733</v>
      </c>
    </row>
    <row r="631" spans="1:26" ht="15" customHeight="1" x14ac:dyDescent="0.2">
      <c r="A631" s="203" t="str">
        <f t="shared" si="9"/>
        <v>貨4軽LNG</v>
      </c>
      <c r="B631" s="351" t="s">
        <v>1013</v>
      </c>
      <c r="C631" s="351" t="s">
        <v>535</v>
      </c>
      <c r="D631" s="203" t="s">
        <v>403</v>
      </c>
      <c r="E631" s="203" t="s">
        <v>657</v>
      </c>
      <c r="F631" s="203"/>
      <c r="G631" s="203"/>
      <c r="H631" s="203"/>
      <c r="I631" s="1" t="s">
        <v>835</v>
      </c>
      <c r="J631" s="203" t="s">
        <v>838</v>
      </c>
      <c r="K631" s="203"/>
      <c r="L631" s="203"/>
      <c r="M631" s="203"/>
      <c r="N631" s="203"/>
      <c r="O631" s="203"/>
      <c r="P631" s="203"/>
      <c r="Q631" s="203"/>
      <c r="R631" s="203"/>
      <c r="S631" s="203"/>
      <c r="T631" s="160" t="s">
        <v>635</v>
      </c>
      <c r="U631" s="170" t="s">
        <v>648</v>
      </c>
      <c r="V631" s="244" t="s">
        <v>1294</v>
      </c>
      <c r="W631" s="312" t="s">
        <v>403</v>
      </c>
      <c r="X631" s="171" t="s">
        <v>657</v>
      </c>
      <c r="Y631" s="7"/>
      <c r="Z631" s="305" t="s">
        <v>1733</v>
      </c>
    </row>
    <row r="632" spans="1:26" ht="15" customHeight="1" x14ac:dyDescent="0.2">
      <c r="A632" s="203" t="str">
        <f t="shared" si="9"/>
        <v>貨4軽LQG</v>
      </c>
      <c r="B632" s="351" t="s">
        <v>1013</v>
      </c>
      <c r="C632" s="351" t="s">
        <v>535</v>
      </c>
      <c r="D632" s="203" t="s">
        <v>403</v>
      </c>
      <c r="E632" s="203" t="s">
        <v>658</v>
      </c>
      <c r="F632" s="203"/>
      <c r="G632" s="203"/>
      <c r="H632" s="203"/>
      <c r="I632" s="1" t="s">
        <v>835</v>
      </c>
      <c r="J632" s="203" t="s">
        <v>838</v>
      </c>
      <c r="K632" s="349"/>
      <c r="L632" s="349"/>
      <c r="M632" s="349"/>
      <c r="N632" s="203"/>
      <c r="O632" s="203"/>
      <c r="P632" s="203"/>
      <c r="Q632" s="203"/>
      <c r="R632" s="203"/>
      <c r="S632" s="203"/>
      <c r="T632" s="160" t="s">
        <v>635</v>
      </c>
      <c r="U632" s="170" t="s">
        <v>648</v>
      </c>
      <c r="V632" s="244" t="s">
        <v>1294</v>
      </c>
      <c r="W632" s="312" t="s">
        <v>403</v>
      </c>
      <c r="X632" s="171" t="s">
        <v>658</v>
      </c>
      <c r="Y632" s="7"/>
      <c r="Z632" s="305" t="s">
        <v>1733</v>
      </c>
    </row>
    <row r="633" spans="1:26" ht="15" customHeight="1" x14ac:dyDescent="0.2">
      <c r="A633" s="203" t="str">
        <f t="shared" si="9"/>
        <v>貨4軽LSG</v>
      </c>
      <c r="B633" s="351" t="s">
        <v>1013</v>
      </c>
      <c r="C633" s="351" t="s">
        <v>535</v>
      </c>
      <c r="D633" s="203" t="s">
        <v>403</v>
      </c>
      <c r="E633" t="s">
        <v>1493</v>
      </c>
      <c r="F633" s="203"/>
      <c r="G633" s="203"/>
      <c r="H633" s="347"/>
      <c r="I633" s="1" t="s">
        <v>835</v>
      </c>
      <c r="K633" s="349"/>
      <c r="L633" s="349"/>
      <c r="M633" s="349"/>
      <c r="N633" s="203"/>
      <c r="O633" s="203"/>
      <c r="P633" s="203"/>
      <c r="Q633" s="203"/>
      <c r="R633" s="203"/>
      <c r="S633" s="203"/>
      <c r="T633" s="160" t="s">
        <v>635</v>
      </c>
      <c r="U633" s="170" t="s">
        <v>648</v>
      </c>
      <c r="V633" s="244" t="s">
        <v>1294</v>
      </c>
      <c r="W633" s="312" t="s">
        <v>403</v>
      </c>
      <c r="X633" s="171" t="s">
        <v>1017</v>
      </c>
      <c r="Y633" s="7"/>
      <c r="Z633" s="305" t="s">
        <v>1733</v>
      </c>
    </row>
    <row r="634" spans="1:26" ht="15" customHeight="1" x14ac:dyDescent="0.2">
      <c r="A634" s="203" t="str">
        <f t="shared" si="9"/>
        <v>貨4軽LMG</v>
      </c>
      <c r="B634" s="351" t="s">
        <v>1013</v>
      </c>
      <c r="C634" s="351" t="s">
        <v>535</v>
      </c>
      <c r="D634" s="203" t="s">
        <v>403</v>
      </c>
      <c r="E634" t="s">
        <v>1494</v>
      </c>
      <c r="F634"/>
      <c r="G634"/>
      <c r="H634" s="203"/>
      <c r="I634" s="1" t="s">
        <v>1393</v>
      </c>
      <c r="K634" s="349"/>
      <c r="L634" s="349"/>
      <c r="M634" s="349"/>
      <c r="N634" s="203"/>
      <c r="O634" s="203"/>
      <c r="P634" s="203"/>
      <c r="Q634" s="203"/>
      <c r="R634" s="203"/>
      <c r="S634" s="203"/>
      <c r="T634" s="160" t="s">
        <v>635</v>
      </c>
      <c r="U634" s="170" t="s">
        <v>648</v>
      </c>
      <c r="V634" s="244" t="s">
        <v>1294</v>
      </c>
      <c r="W634" s="312" t="s">
        <v>403</v>
      </c>
      <c r="X634" s="171" t="s">
        <v>1018</v>
      </c>
      <c r="Y634" s="7"/>
      <c r="Z634" s="305" t="s">
        <v>1734</v>
      </c>
    </row>
    <row r="635" spans="1:26" ht="15" customHeight="1" x14ac:dyDescent="0.2">
      <c r="A635" s="203" t="str">
        <f t="shared" si="9"/>
        <v>貨4軽MDG</v>
      </c>
      <c r="B635" s="351" t="s">
        <v>1013</v>
      </c>
      <c r="C635" s="351" t="s">
        <v>535</v>
      </c>
      <c r="D635" s="203" t="s">
        <v>403</v>
      </c>
      <c r="E635" s="203" t="s">
        <v>1019</v>
      </c>
      <c r="F635" s="347"/>
      <c r="G635" s="203"/>
      <c r="H635" s="347"/>
      <c r="I635" s="1" t="s">
        <v>647</v>
      </c>
      <c r="J635" s="203" t="s">
        <v>741</v>
      </c>
      <c r="K635" s="349"/>
      <c r="L635" s="349"/>
      <c r="M635" s="349"/>
      <c r="N635" s="203"/>
      <c r="O635" s="203"/>
      <c r="P635" s="203"/>
      <c r="Q635" s="203"/>
      <c r="R635" s="203"/>
      <c r="S635" s="203"/>
      <c r="T635" s="160" t="s">
        <v>635</v>
      </c>
      <c r="U635" s="170" t="s">
        <v>648</v>
      </c>
      <c r="V635" s="244" t="s">
        <v>1294</v>
      </c>
      <c r="W635" s="312" t="s">
        <v>403</v>
      </c>
      <c r="X635" s="171" t="s">
        <v>1019</v>
      </c>
      <c r="Y635" s="7" t="s">
        <v>1388</v>
      </c>
      <c r="Z635" s="305" t="s">
        <v>1745</v>
      </c>
    </row>
    <row r="636" spans="1:26" ht="15" customHeight="1" x14ac:dyDescent="0.2">
      <c r="A636" s="203" t="str">
        <f t="shared" si="9"/>
        <v>貨4軽MKG</v>
      </c>
      <c r="B636" s="351" t="s">
        <v>1013</v>
      </c>
      <c r="C636" s="351" t="s">
        <v>535</v>
      </c>
      <c r="D636" s="203" t="s">
        <v>403</v>
      </c>
      <c r="E636" s="203" t="s">
        <v>1020</v>
      </c>
      <c r="F636" s="347"/>
      <c r="G636" s="203"/>
      <c r="H636" s="203"/>
      <c r="I636" s="1" t="s">
        <v>647</v>
      </c>
      <c r="J636" s="203" t="s">
        <v>741</v>
      </c>
      <c r="K636" s="349"/>
      <c r="L636" s="349"/>
      <c r="M636" s="349"/>
      <c r="N636" s="203"/>
      <c r="O636" s="203"/>
      <c r="P636" s="203"/>
      <c r="Q636" s="203"/>
      <c r="R636" s="203"/>
      <c r="S636" s="203"/>
      <c r="T636" s="160" t="s">
        <v>635</v>
      </c>
      <c r="U636" s="170" t="s">
        <v>648</v>
      </c>
      <c r="V636" s="244" t="s">
        <v>1294</v>
      </c>
      <c r="W636" s="312" t="s">
        <v>403</v>
      </c>
      <c r="X636" s="171" t="s">
        <v>1020</v>
      </c>
      <c r="Y636" s="7" t="s">
        <v>1388</v>
      </c>
      <c r="Z636" s="305" t="s">
        <v>1745</v>
      </c>
    </row>
    <row r="637" spans="1:26" ht="15" customHeight="1" x14ac:dyDescent="0.2">
      <c r="A637" s="203" t="str">
        <f t="shared" si="9"/>
        <v>貨4軽MPG</v>
      </c>
      <c r="B637" s="351" t="s">
        <v>1013</v>
      </c>
      <c r="C637" s="351" t="s">
        <v>535</v>
      </c>
      <c r="D637" s="203" t="s">
        <v>403</v>
      </c>
      <c r="E637" s="203" t="s">
        <v>659</v>
      </c>
      <c r="F637" s="203"/>
      <c r="G637" s="203"/>
      <c r="H637" s="347"/>
      <c r="I637" s="1" t="s">
        <v>647</v>
      </c>
      <c r="J637" t="s">
        <v>741</v>
      </c>
      <c r="K637" s="349"/>
      <c r="L637" s="349"/>
      <c r="M637" s="349"/>
      <c r="N637" s="203"/>
      <c r="O637" s="203"/>
      <c r="P637" s="203"/>
      <c r="Q637" s="203"/>
      <c r="R637" s="203"/>
      <c r="S637" s="203"/>
      <c r="T637" s="160" t="s">
        <v>635</v>
      </c>
      <c r="U637" s="170" t="s">
        <v>648</v>
      </c>
      <c r="V637" s="244" t="s">
        <v>1294</v>
      </c>
      <c r="W637" s="312" t="s">
        <v>403</v>
      </c>
      <c r="X637" s="171" t="s">
        <v>659</v>
      </c>
      <c r="Y637" s="7" t="s">
        <v>1388</v>
      </c>
      <c r="Z637" s="305" t="s">
        <v>1745</v>
      </c>
    </row>
    <row r="638" spans="1:26" ht="15" customHeight="1" x14ac:dyDescent="0.2">
      <c r="A638" s="203" t="str">
        <f t="shared" si="9"/>
        <v>貨4軽MRG</v>
      </c>
      <c r="B638" s="351" t="s">
        <v>1013</v>
      </c>
      <c r="C638" s="351" t="s">
        <v>535</v>
      </c>
      <c r="D638" s="203" t="s">
        <v>403</v>
      </c>
      <c r="E638" s="203" t="s">
        <v>660</v>
      </c>
      <c r="F638" s="203"/>
      <c r="G638" s="203"/>
      <c r="H638" s="203"/>
      <c r="I638" s="1" t="s">
        <v>647</v>
      </c>
      <c r="J638" t="s">
        <v>741</v>
      </c>
      <c r="K638" s="203"/>
      <c r="L638" s="203"/>
      <c r="M638" s="203"/>
      <c r="N638" s="203"/>
      <c r="O638" s="203"/>
      <c r="P638" s="203"/>
      <c r="Q638" s="203"/>
      <c r="R638" s="203"/>
      <c r="S638" s="203"/>
      <c r="T638" s="160" t="s">
        <v>635</v>
      </c>
      <c r="U638" s="170" t="s">
        <v>648</v>
      </c>
      <c r="V638" s="244" t="s">
        <v>1294</v>
      </c>
      <c r="W638" s="312" t="s">
        <v>403</v>
      </c>
      <c r="X638" s="171" t="s">
        <v>660</v>
      </c>
      <c r="Y638" s="7" t="s">
        <v>1388</v>
      </c>
      <c r="Z638" s="305" t="s">
        <v>1745</v>
      </c>
    </row>
    <row r="639" spans="1:26" ht="15" customHeight="1" x14ac:dyDescent="0.2">
      <c r="A639" s="203" t="str">
        <f t="shared" si="9"/>
        <v>貨4軽MCG</v>
      </c>
      <c r="B639" s="351" t="s">
        <v>1013</v>
      </c>
      <c r="C639" s="351" t="s">
        <v>535</v>
      </c>
      <c r="D639" s="203" t="s">
        <v>403</v>
      </c>
      <c r="E639" s="203" t="s">
        <v>1021</v>
      </c>
      <c r="F639" s="203"/>
      <c r="G639" s="203"/>
      <c r="H639" s="347"/>
      <c r="I639" s="1" t="s">
        <v>835</v>
      </c>
      <c r="J639" t="s">
        <v>406</v>
      </c>
      <c r="K639" s="203"/>
      <c r="L639" s="203"/>
      <c r="M639" s="203"/>
      <c r="N639" s="203"/>
      <c r="O639" s="203"/>
      <c r="P639" s="203"/>
      <c r="Q639" s="203"/>
      <c r="R639" s="203"/>
      <c r="S639" s="203"/>
      <c r="T639" s="160" t="s">
        <v>635</v>
      </c>
      <c r="U639" s="170" t="s">
        <v>648</v>
      </c>
      <c r="V639" s="244" t="s">
        <v>1294</v>
      </c>
      <c r="W639" s="312" t="s">
        <v>403</v>
      </c>
      <c r="X639" s="171" t="s">
        <v>1021</v>
      </c>
      <c r="Y639" s="7"/>
      <c r="Z639" s="305" t="s">
        <v>1733</v>
      </c>
    </row>
    <row r="640" spans="1:26" ht="15" customHeight="1" x14ac:dyDescent="0.2">
      <c r="A640" s="203" t="str">
        <f t="shared" si="9"/>
        <v>貨4軽MJG</v>
      </c>
      <c r="B640" s="351" t="s">
        <v>1013</v>
      </c>
      <c r="C640" s="351" t="s">
        <v>535</v>
      </c>
      <c r="D640" s="203" t="s">
        <v>403</v>
      </c>
      <c r="E640" s="203" t="s">
        <v>1022</v>
      </c>
      <c r="F640" s="203"/>
      <c r="G640" s="203"/>
      <c r="H640" s="203"/>
      <c r="I640" s="1" t="s">
        <v>835</v>
      </c>
      <c r="J640" t="s">
        <v>406</v>
      </c>
      <c r="K640" s="203"/>
      <c r="L640" s="203"/>
      <c r="M640" s="203"/>
      <c r="N640" s="203"/>
      <c r="O640" s="203"/>
      <c r="P640" s="203"/>
      <c r="Q640" s="203"/>
      <c r="R640" s="203"/>
      <c r="S640" s="203"/>
      <c r="T640" s="160" t="s">
        <v>635</v>
      </c>
      <c r="U640" s="170" t="s">
        <v>648</v>
      </c>
      <c r="V640" s="244" t="s">
        <v>1294</v>
      </c>
      <c r="W640" s="312" t="s">
        <v>403</v>
      </c>
      <c r="X640" s="171" t="s">
        <v>1022</v>
      </c>
      <c r="Y640" s="7"/>
      <c r="Z640" s="305" t="s">
        <v>1733</v>
      </c>
    </row>
    <row r="641" spans="1:26" ht="15" customHeight="1" x14ac:dyDescent="0.2">
      <c r="A641" s="203" t="str">
        <f t="shared" si="9"/>
        <v>貨4軽MNG</v>
      </c>
      <c r="B641" s="351" t="s">
        <v>1013</v>
      </c>
      <c r="C641" s="351" t="s">
        <v>535</v>
      </c>
      <c r="D641" s="203" t="s">
        <v>403</v>
      </c>
      <c r="E641" s="350" t="s">
        <v>661</v>
      </c>
      <c r="F641" s="347"/>
      <c r="G641" s="347"/>
      <c r="H641" s="203"/>
      <c r="I641" s="348" t="s">
        <v>835</v>
      </c>
      <c r="J641" s="350" t="s">
        <v>406</v>
      </c>
      <c r="K641" s="203"/>
      <c r="L641" s="203"/>
      <c r="M641" s="203"/>
      <c r="N641" s="203"/>
      <c r="O641" s="203"/>
      <c r="P641" s="203"/>
      <c r="Q641" s="203"/>
      <c r="R641" s="203"/>
      <c r="S641" s="203"/>
      <c r="T641" s="160" t="s">
        <v>635</v>
      </c>
      <c r="U641" s="170" t="s">
        <v>648</v>
      </c>
      <c r="V641" s="244" t="s">
        <v>1294</v>
      </c>
      <c r="W641" s="312" t="s">
        <v>403</v>
      </c>
      <c r="X641" s="171" t="s">
        <v>661</v>
      </c>
      <c r="Y641" s="7"/>
      <c r="Z641" s="305" t="s">
        <v>1733</v>
      </c>
    </row>
    <row r="642" spans="1:26" ht="15" customHeight="1" x14ac:dyDescent="0.2">
      <c r="A642" s="203" t="str">
        <f t="shared" si="9"/>
        <v>貨4軽MQG</v>
      </c>
      <c r="B642" s="351" t="s">
        <v>1013</v>
      </c>
      <c r="C642" s="351" t="s">
        <v>535</v>
      </c>
      <c r="D642" s="203" t="s">
        <v>403</v>
      </c>
      <c r="E642" s="350" t="s">
        <v>662</v>
      </c>
      <c r="F642" s="347"/>
      <c r="G642" s="347"/>
      <c r="H642" s="347"/>
      <c r="I642" s="348" t="s">
        <v>835</v>
      </c>
      <c r="J642" s="347" t="s">
        <v>406</v>
      </c>
      <c r="K642" s="203"/>
      <c r="L642" s="203"/>
      <c r="M642" s="203"/>
      <c r="N642" s="203"/>
      <c r="O642" s="203"/>
      <c r="P642" s="203"/>
      <c r="Q642" s="203"/>
      <c r="R642" s="203"/>
      <c r="S642" s="203"/>
      <c r="T642" s="160" t="s">
        <v>635</v>
      </c>
      <c r="U642" s="170" t="s">
        <v>648</v>
      </c>
      <c r="V642" s="244" t="s">
        <v>1294</v>
      </c>
      <c r="W642" s="312" t="s">
        <v>403</v>
      </c>
      <c r="X642" s="171" t="s">
        <v>662</v>
      </c>
      <c r="Y642" s="7"/>
      <c r="Z642" s="305" t="s">
        <v>1733</v>
      </c>
    </row>
    <row r="643" spans="1:26" ht="15" customHeight="1" x14ac:dyDescent="0.2">
      <c r="A643" s="203" t="str">
        <f t="shared" si="9"/>
        <v>貨4軽MMG</v>
      </c>
      <c r="B643" s="351" t="s">
        <v>1013</v>
      </c>
      <c r="C643" s="351" t="s">
        <v>535</v>
      </c>
      <c r="D643" s="203" t="s">
        <v>403</v>
      </c>
      <c r="E643" s="350" t="s">
        <v>1495</v>
      </c>
      <c r="F643" s="347"/>
      <c r="G643" s="347"/>
      <c r="H643" s="203"/>
      <c r="I643" s="348" t="s">
        <v>1393</v>
      </c>
      <c r="J643" s="347"/>
      <c r="K643" s="203"/>
      <c r="L643" s="203"/>
      <c r="M643" s="203"/>
      <c r="N643" s="203"/>
      <c r="O643" s="203"/>
      <c r="P643" s="203"/>
      <c r="Q643" s="203"/>
      <c r="R643" s="203"/>
      <c r="S643" s="203"/>
      <c r="T643" s="160" t="s">
        <v>635</v>
      </c>
      <c r="U643" s="170" t="s">
        <v>648</v>
      </c>
      <c r="V643" s="244" t="s">
        <v>1294</v>
      </c>
      <c r="W643" s="312" t="s">
        <v>403</v>
      </c>
      <c r="X643" s="171" t="s">
        <v>1023</v>
      </c>
      <c r="Y643" s="7"/>
      <c r="Z643" s="305" t="s">
        <v>1734</v>
      </c>
    </row>
    <row r="644" spans="1:26" ht="15" customHeight="1" x14ac:dyDescent="0.2">
      <c r="A644" s="203" t="str">
        <f t="shared" ref="A644:A707" si="10">CONCATENATE(C644,E644)</f>
        <v>貨4軽RDG</v>
      </c>
      <c r="B644" s="351" t="s">
        <v>1013</v>
      </c>
      <c r="C644" s="351" t="s">
        <v>535</v>
      </c>
      <c r="D644" s="203" t="s">
        <v>403</v>
      </c>
      <c r="E644" s="350" t="s">
        <v>1024</v>
      </c>
      <c r="F644" s="347"/>
      <c r="G644" s="347"/>
      <c r="H644" s="347"/>
      <c r="I644" s="348" t="s">
        <v>647</v>
      </c>
      <c r="J644" s="350" t="s">
        <v>742</v>
      </c>
      <c r="K644" s="203"/>
      <c r="L644" s="203"/>
      <c r="M644" s="203"/>
      <c r="N644" s="203"/>
      <c r="O644" s="203"/>
      <c r="P644" s="203"/>
      <c r="Q644" s="203"/>
      <c r="R644" s="203"/>
      <c r="S644" s="203"/>
      <c r="T644" s="160" t="s">
        <v>635</v>
      </c>
      <c r="U644" s="170" t="s">
        <v>648</v>
      </c>
      <c r="V644" s="244" t="s">
        <v>1294</v>
      </c>
      <c r="W644" s="312" t="s">
        <v>403</v>
      </c>
      <c r="X644" s="171" t="s">
        <v>1024</v>
      </c>
      <c r="Y644" s="7" t="s">
        <v>1388</v>
      </c>
      <c r="Z644" s="305" t="s">
        <v>1745</v>
      </c>
    </row>
    <row r="645" spans="1:26" ht="15" customHeight="1" x14ac:dyDescent="0.2">
      <c r="A645" s="203" t="str">
        <f t="shared" si="10"/>
        <v>貨4軽RKG</v>
      </c>
      <c r="B645" s="351" t="s">
        <v>1013</v>
      </c>
      <c r="C645" s="351" t="s">
        <v>535</v>
      </c>
      <c r="D645" s="203" t="s">
        <v>403</v>
      </c>
      <c r="E645" s="350" t="s">
        <v>1025</v>
      </c>
      <c r="F645" s="347"/>
      <c r="G645" s="347"/>
      <c r="H645" s="203"/>
      <c r="I645" s="348" t="s">
        <v>647</v>
      </c>
      <c r="J645" s="347" t="s">
        <v>742</v>
      </c>
      <c r="K645" s="203"/>
      <c r="L645" s="203"/>
      <c r="M645" s="203"/>
      <c r="N645" s="203"/>
      <c r="O645" s="203"/>
      <c r="P645" s="203"/>
      <c r="Q645" s="203"/>
      <c r="R645" s="203"/>
      <c r="S645" s="203"/>
      <c r="T645" s="160" t="s">
        <v>635</v>
      </c>
      <c r="U645" s="170" t="s">
        <v>648</v>
      </c>
      <c r="V645" s="244" t="s">
        <v>1294</v>
      </c>
      <c r="W645" s="312" t="s">
        <v>403</v>
      </c>
      <c r="X645" s="171" t="s">
        <v>1025</v>
      </c>
      <c r="Y645" s="7" t="s">
        <v>1388</v>
      </c>
      <c r="Z645" s="305" t="s">
        <v>1745</v>
      </c>
    </row>
    <row r="646" spans="1:26" ht="15" customHeight="1" x14ac:dyDescent="0.2">
      <c r="A646" s="203" t="str">
        <f t="shared" si="10"/>
        <v>貨4軽RPG</v>
      </c>
      <c r="B646" s="351" t="s">
        <v>1013</v>
      </c>
      <c r="C646" s="351" t="s">
        <v>535</v>
      </c>
      <c r="D646" s="203" t="s">
        <v>403</v>
      </c>
      <c r="E646" s="351" t="s">
        <v>663</v>
      </c>
      <c r="F646" s="349"/>
      <c r="G646" s="349"/>
      <c r="H646" s="347"/>
      <c r="I646" s="162" t="s">
        <v>647</v>
      </c>
      <c r="J646" s="349" t="s">
        <v>742</v>
      </c>
      <c r="K646" s="203"/>
      <c r="L646" s="203"/>
      <c r="M646" s="203"/>
      <c r="N646" s="203"/>
      <c r="O646" s="203"/>
      <c r="P646" s="203"/>
      <c r="Q646" s="203"/>
      <c r="R646" s="203"/>
      <c r="S646" s="203"/>
      <c r="T646" s="160" t="s">
        <v>635</v>
      </c>
      <c r="U646" s="170" t="s">
        <v>648</v>
      </c>
      <c r="V646" s="244" t="s">
        <v>1294</v>
      </c>
      <c r="W646" s="312" t="s">
        <v>403</v>
      </c>
      <c r="X646" s="171" t="s">
        <v>663</v>
      </c>
      <c r="Y646" s="7" t="s">
        <v>1388</v>
      </c>
      <c r="Z646" s="305" t="s">
        <v>1745</v>
      </c>
    </row>
    <row r="647" spans="1:26" ht="15" customHeight="1" x14ac:dyDescent="0.2">
      <c r="A647" s="203" t="str">
        <f t="shared" si="10"/>
        <v>貨4軽RRG</v>
      </c>
      <c r="B647" s="351" t="s">
        <v>1013</v>
      </c>
      <c r="C647" s="351" t="s">
        <v>535</v>
      </c>
      <c r="D647" s="203" t="s">
        <v>403</v>
      </c>
      <c r="E647" s="351" t="s">
        <v>664</v>
      </c>
      <c r="F647" s="349"/>
      <c r="G647" s="349"/>
      <c r="H647" s="203"/>
      <c r="I647" s="162" t="s">
        <v>647</v>
      </c>
      <c r="J647" s="351" t="s">
        <v>742</v>
      </c>
      <c r="K647" s="203"/>
      <c r="L647" s="203"/>
      <c r="M647" s="203"/>
      <c r="N647" s="203"/>
      <c r="O647" s="203"/>
      <c r="P647" s="203"/>
      <c r="Q647" s="203"/>
      <c r="R647" s="203"/>
      <c r="S647" s="203"/>
      <c r="T647" s="160" t="s">
        <v>635</v>
      </c>
      <c r="U647" s="170" t="s">
        <v>648</v>
      </c>
      <c r="V647" s="244" t="s">
        <v>1294</v>
      </c>
      <c r="W647" s="312" t="s">
        <v>403</v>
      </c>
      <c r="X647" s="171" t="s">
        <v>664</v>
      </c>
      <c r="Y647" s="7" t="s">
        <v>1388</v>
      </c>
      <c r="Z647" s="305" t="s">
        <v>1745</v>
      </c>
    </row>
    <row r="648" spans="1:26" ht="15" customHeight="1" x14ac:dyDescent="0.2">
      <c r="A648" s="203" t="str">
        <f t="shared" si="10"/>
        <v>貨4軽RCG</v>
      </c>
      <c r="B648" s="351" t="s">
        <v>1013</v>
      </c>
      <c r="C648" s="351" t="s">
        <v>535</v>
      </c>
      <c r="D648" s="203" t="s">
        <v>403</v>
      </c>
      <c r="E648" s="351" t="s">
        <v>1026</v>
      </c>
      <c r="F648" s="349"/>
      <c r="G648" s="349"/>
      <c r="H648" s="347"/>
      <c r="I648" s="162" t="s">
        <v>835</v>
      </c>
      <c r="J648" s="351" t="s">
        <v>416</v>
      </c>
      <c r="K648" s="203"/>
      <c r="L648" s="203"/>
      <c r="M648" s="203"/>
      <c r="N648" s="203"/>
      <c r="O648" s="203"/>
      <c r="P648" s="203"/>
      <c r="Q648" s="203"/>
      <c r="R648" s="203"/>
      <c r="S648" s="203"/>
      <c r="T648" s="160" t="s">
        <v>635</v>
      </c>
      <c r="U648" s="170" t="s">
        <v>648</v>
      </c>
      <c r="V648" s="244" t="s">
        <v>1294</v>
      </c>
      <c r="W648" s="312" t="s">
        <v>403</v>
      </c>
      <c r="X648" s="171" t="s">
        <v>1026</v>
      </c>
      <c r="Y648" s="7"/>
      <c r="Z648" s="305" t="s">
        <v>1733</v>
      </c>
    </row>
    <row r="649" spans="1:26" ht="15" customHeight="1" x14ac:dyDescent="0.2">
      <c r="A649" s="203" t="str">
        <f t="shared" si="10"/>
        <v>貨4軽RJG</v>
      </c>
      <c r="B649" s="351" t="s">
        <v>1013</v>
      </c>
      <c r="C649" s="351" t="s">
        <v>535</v>
      </c>
      <c r="D649" s="203" t="s">
        <v>403</v>
      </c>
      <c r="E649" s="351" t="s">
        <v>1027</v>
      </c>
      <c r="F649" s="349"/>
      <c r="G649" s="349"/>
      <c r="H649" s="203"/>
      <c r="I649" s="162" t="s">
        <v>835</v>
      </c>
      <c r="J649" s="351" t="s">
        <v>407</v>
      </c>
      <c r="K649" s="349"/>
      <c r="L649" s="349"/>
      <c r="M649" s="349"/>
      <c r="N649" s="203"/>
      <c r="O649" s="203"/>
      <c r="P649" s="203"/>
      <c r="Q649" s="203"/>
      <c r="R649" s="203"/>
      <c r="S649" s="203"/>
      <c r="T649" s="160" t="s">
        <v>635</v>
      </c>
      <c r="U649" s="170" t="s">
        <v>648</v>
      </c>
      <c r="V649" s="244" t="s">
        <v>1294</v>
      </c>
      <c r="W649" s="312" t="s">
        <v>403</v>
      </c>
      <c r="X649" s="171" t="s">
        <v>1027</v>
      </c>
      <c r="Y649" s="7"/>
      <c r="Z649" s="305" t="s">
        <v>1733</v>
      </c>
    </row>
    <row r="650" spans="1:26" ht="15" customHeight="1" x14ac:dyDescent="0.2">
      <c r="A650" s="203" t="str">
        <f t="shared" si="10"/>
        <v>貨4軽RNG</v>
      </c>
      <c r="B650" s="351" t="s">
        <v>1013</v>
      </c>
      <c r="C650" s="351" t="s">
        <v>535</v>
      </c>
      <c r="D650" s="203" t="s">
        <v>403</v>
      </c>
      <c r="E650" s="351" t="s">
        <v>665</v>
      </c>
      <c r="F650" s="349"/>
      <c r="G650" s="349"/>
      <c r="H650" s="203"/>
      <c r="I650" s="162" t="s">
        <v>835</v>
      </c>
      <c r="J650" s="351" t="s">
        <v>416</v>
      </c>
      <c r="K650" s="349"/>
      <c r="L650" s="349"/>
      <c r="M650" s="349"/>
      <c r="N650" s="203"/>
      <c r="O650" s="203"/>
      <c r="P650" s="203"/>
      <c r="Q650" s="203"/>
      <c r="R650" s="203"/>
      <c r="S650" s="203"/>
      <c r="T650" s="160" t="s">
        <v>635</v>
      </c>
      <c r="U650" s="170" t="s">
        <v>648</v>
      </c>
      <c r="V650" s="244" t="s">
        <v>1294</v>
      </c>
      <c r="W650" s="312" t="s">
        <v>403</v>
      </c>
      <c r="X650" s="171" t="s">
        <v>665</v>
      </c>
      <c r="Y650" s="7"/>
      <c r="Z650" s="305" t="s">
        <v>1733</v>
      </c>
    </row>
    <row r="651" spans="1:26" ht="15" customHeight="1" x14ac:dyDescent="0.2">
      <c r="A651" s="203" t="str">
        <f t="shared" si="10"/>
        <v>貨4軽RQG</v>
      </c>
      <c r="B651" s="351" t="s">
        <v>1013</v>
      </c>
      <c r="C651" s="351" t="s">
        <v>535</v>
      </c>
      <c r="D651" s="203" t="s">
        <v>403</v>
      </c>
      <c r="E651" s="351" t="s">
        <v>666</v>
      </c>
      <c r="F651" s="349"/>
      <c r="G651" s="349"/>
      <c r="H651" s="347"/>
      <c r="I651" s="162" t="s">
        <v>835</v>
      </c>
      <c r="J651" s="351" t="s">
        <v>407</v>
      </c>
      <c r="K651" s="349"/>
      <c r="L651" s="349"/>
      <c r="M651" s="349"/>
      <c r="N651" s="203"/>
      <c r="O651" s="203"/>
      <c r="P651" s="203"/>
      <c r="Q651" s="203"/>
      <c r="R651" s="203"/>
      <c r="S651" s="203"/>
      <c r="T651" s="160" t="s">
        <v>635</v>
      </c>
      <c r="U651" s="170" t="s">
        <v>648</v>
      </c>
      <c r="V651" s="244" t="s">
        <v>1294</v>
      </c>
      <c r="W651" s="312" t="s">
        <v>403</v>
      </c>
      <c r="X651" s="171" t="s">
        <v>666</v>
      </c>
      <c r="Y651" s="7"/>
      <c r="Z651" s="305" t="s">
        <v>1733</v>
      </c>
    </row>
    <row r="652" spans="1:26" ht="15" customHeight="1" x14ac:dyDescent="0.2">
      <c r="A652" s="203" t="str">
        <f t="shared" si="10"/>
        <v>貨4軽RMG</v>
      </c>
      <c r="B652" s="351" t="s">
        <v>1013</v>
      </c>
      <c r="C652" s="351" t="s">
        <v>535</v>
      </c>
      <c r="D652" s="203" t="s">
        <v>403</v>
      </c>
      <c r="E652" s="351" t="s">
        <v>1496</v>
      </c>
      <c r="F652" s="349"/>
      <c r="G652" s="349"/>
      <c r="H652" s="203"/>
      <c r="I652" s="162" t="s">
        <v>1393</v>
      </c>
      <c r="J652" s="351"/>
      <c r="K652" s="349"/>
      <c r="L652" s="349"/>
      <c r="M652" s="349"/>
      <c r="N652" s="203"/>
      <c r="O652" s="203"/>
      <c r="P652" s="203"/>
      <c r="Q652" s="203"/>
      <c r="R652" s="203"/>
      <c r="S652" s="203"/>
      <c r="T652" s="160" t="s">
        <v>635</v>
      </c>
      <c r="U652" s="170" t="s">
        <v>648</v>
      </c>
      <c r="V652" s="244" t="s">
        <v>1294</v>
      </c>
      <c r="W652" s="312" t="s">
        <v>403</v>
      </c>
      <c r="X652" s="171" t="s">
        <v>1028</v>
      </c>
      <c r="Y652" s="7"/>
      <c r="Z652" s="305" t="s">
        <v>1734</v>
      </c>
    </row>
    <row r="653" spans="1:26" ht="15" customHeight="1" x14ac:dyDescent="0.2">
      <c r="A653" s="203" t="str">
        <f t="shared" si="10"/>
        <v>貨4軽QDG</v>
      </c>
      <c r="B653" s="351" t="s">
        <v>1013</v>
      </c>
      <c r="C653" s="351" t="s">
        <v>535</v>
      </c>
      <c r="D653" s="203" t="s">
        <v>403</v>
      </c>
      <c r="E653" s="351" t="s">
        <v>1497</v>
      </c>
      <c r="F653" s="349"/>
      <c r="G653" s="349"/>
      <c r="H653" s="347"/>
      <c r="I653" s="162" t="s">
        <v>647</v>
      </c>
      <c r="J653" s="351" t="s">
        <v>755</v>
      </c>
      <c r="K653" s="349"/>
      <c r="L653" s="349"/>
      <c r="M653" s="349"/>
      <c r="N653" s="203"/>
      <c r="O653" s="203"/>
      <c r="P653" s="203"/>
      <c r="Q653" s="203"/>
      <c r="R653" s="203"/>
      <c r="S653" s="203"/>
      <c r="T653" s="160" t="s">
        <v>635</v>
      </c>
      <c r="U653" s="170" t="s">
        <v>648</v>
      </c>
      <c r="V653" s="244" t="s">
        <v>1294</v>
      </c>
      <c r="W653" s="312" t="s">
        <v>403</v>
      </c>
      <c r="X653" s="171" t="s">
        <v>671</v>
      </c>
      <c r="Y653" s="7" t="s">
        <v>1388</v>
      </c>
      <c r="Z653" s="305" t="s">
        <v>1745</v>
      </c>
    </row>
    <row r="654" spans="1:26" ht="15" customHeight="1" x14ac:dyDescent="0.2">
      <c r="A654" s="203" t="str">
        <f t="shared" si="10"/>
        <v>貨4軽QKG</v>
      </c>
      <c r="B654" s="351" t="s">
        <v>1013</v>
      </c>
      <c r="C654" s="351" t="s">
        <v>535</v>
      </c>
      <c r="D654" s="203" t="s">
        <v>403</v>
      </c>
      <c r="E654" s="351" t="s">
        <v>1498</v>
      </c>
      <c r="F654" s="349"/>
      <c r="G654" s="349"/>
      <c r="H654" s="203"/>
      <c r="I654" s="162" t="s">
        <v>647</v>
      </c>
      <c r="J654" s="351" t="s">
        <v>755</v>
      </c>
      <c r="K654" s="349"/>
      <c r="L654" s="349"/>
      <c r="M654" s="349"/>
      <c r="N654" s="203"/>
      <c r="O654" s="203"/>
      <c r="P654" s="203"/>
      <c r="Q654" s="203"/>
      <c r="R654" s="203"/>
      <c r="S654" s="203"/>
      <c r="T654" s="160" t="s">
        <v>635</v>
      </c>
      <c r="U654" s="170" t="s">
        <v>648</v>
      </c>
      <c r="V654" s="244" t="s">
        <v>1294</v>
      </c>
      <c r="W654" s="312" t="s">
        <v>403</v>
      </c>
      <c r="X654" s="171" t="s">
        <v>672</v>
      </c>
      <c r="Y654" s="7" t="s">
        <v>1388</v>
      </c>
      <c r="Z654" s="305" t="s">
        <v>1745</v>
      </c>
    </row>
    <row r="655" spans="1:26" ht="15" customHeight="1" x14ac:dyDescent="0.2">
      <c r="A655" s="203" t="str">
        <f t="shared" si="10"/>
        <v>貨4軽QPG</v>
      </c>
      <c r="B655" s="351" t="s">
        <v>1013</v>
      </c>
      <c r="C655" s="351" t="s">
        <v>535</v>
      </c>
      <c r="D655" s="203" t="s">
        <v>403</v>
      </c>
      <c r="E655" s="351" t="s">
        <v>1499</v>
      </c>
      <c r="F655" s="349"/>
      <c r="G655" s="349"/>
      <c r="H655" s="347"/>
      <c r="I655" s="162" t="s">
        <v>647</v>
      </c>
      <c r="J655" s="351" t="s">
        <v>755</v>
      </c>
      <c r="K655" s="203"/>
      <c r="L655" s="203"/>
      <c r="M655" s="203"/>
      <c r="N655" s="203"/>
      <c r="O655" s="203"/>
      <c r="P655" s="203"/>
      <c r="Q655" s="203"/>
      <c r="R655" s="203"/>
      <c r="S655" s="203"/>
      <c r="T655" s="160" t="s">
        <v>635</v>
      </c>
      <c r="U655" s="170" t="s">
        <v>648</v>
      </c>
      <c r="V655" s="244" t="s">
        <v>1294</v>
      </c>
      <c r="W655" s="312" t="s">
        <v>403</v>
      </c>
      <c r="X655" s="171" t="s">
        <v>673</v>
      </c>
      <c r="Y655" s="7" t="s">
        <v>1388</v>
      </c>
      <c r="Z655" s="305" t="s">
        <v>1745</v>
      </c>
    </row>
    <row r="656" spans="1:26" ht="15" customHeight="1" x14ac:dyDescent="0.2">
      <c r="A656" s="203" t="str">
        <f t="shared" si="10"/>
        <v>貨4軽QRG</v>
      </c>
      <c r="B656" s="351" t="s">
        <v>1013</v>
      </c>
      <c r="C656" s="351" t="s">
        <v>535</v>
      </c>
      <c r="D656" s="203" t="s">
        <v>403</v>
      </c>
      <c r="E656" s="351" t="s">
        <v>1500</v>
      </c>
      <c r="F656" s="349"/>
      <c r="G656" s="349"/>
      <c r="H656" s="203"/>
      <c r="I656" s="162" t="s">
        <v>647</v>
      </c>
      <c r="J656" s="351" t="s">
        <v>755</v>
      </c>
      <c r="K656" s="203"/>
      <c r="L656" s="203"/>
      <c r="M656" s="203"/>
      <c r="N656" s="203"/>
      <c r="O656" s="203"/>
      <c r="P656" s="203"/>
      <c r="Q656" s="203"/>
      <c r="R656" s="203"/>
      <c r="S656" s="203"/>
      <c r="T656" s="160" t="s">
        <v>635</v>
      </c>
      <c r="U656" s="170" t="s">
        <v>648</v>
      </c>
      <c r="V656" s="244" t="s">
        <v>1294</v>
      </c>
      <c r="W656" s="312" t="s">
        <v>403</v>
      </c>
      <c r="X656" s="171" t="s">
        <v>674</v>
      </c>
      <c r="Y656" s="7" t="s">
        <v>1388</v>
      </c>
      <c r="Z656" s="305" t="s">
        <v>1745</v>
      </c>
    </row>
    <row r="657" spans="1:26" ht="15" customHeight="1" x14ac:dyDescent="0.2">
      <c r="A657" s="203" t="str">
        <f t="shared" si="10"/>
        <v>貨4軽QTG</v>
      </c>
      <c r="B657" s="351" t="s">
        <v>1013</v>
      </c>
      <c r="C657" s="351" t="s">
        <v>535</v>
      </c>
      <c r="D657" s="203" t="s">
        <v>403</v>
      </c>
      <c r="E657" s="351" t="s">
        <v>1501</v>
      </c>
      <c r="F657" s="349"/>
      <c r="G657" s="349"/>
      <c r="H657" s="347"/>
      <c r="I657" s="162" t="s">
        <v>647</v>
      </c>
      <c r="J657" s="351" t="s">
        <v>755</v>
      </c>
      <c r="K657" s="203"/>
      <c r="L657" s="203"/>
      <c r="M657" s="203"/>
      <c r="N657" s="203"/>
      <c r="O657" s="203"/>
      <c r="P657" s="203"/>
      <c r="Q657" s="203"/>
      <c r="R657" s="203"/>
      <c r="S657" s="203"/>
      <c r="T657" s="160" t="s">
        <v>635</v>
      </c>
      <c r="U657" s="170" t="s">
        <v>648</v>
      </c>
      <c r="V657" s="244" t="s">
        <v>1294</v>
      </c>
      <c r="W657" s="312" t="s">
        <v>403</v>
      </c>
      <c r="X657" s="171" t="s">
        <v>836</v>
      </c>
      <c r="Y657" s="7" t="s">
        <v>1388</v>
      </c>
      <c r="Z657" s="305" t="s">
        <v>1745</v>
      </c>
    </row>
    <row r="658" spans="1:26" ht="15" customHeight="1" x14ac:dyDescent="0.2">
      <c r="A658" s="203" t="str">
        <f t="shared" si="10"/>
        <v>貨4軽QCG</v>
      </c>
      <c r="B658" s="351" t="s">
        <v>1013</v>
      </c>
      <c r="C658" s="351" t="s">
        <v>535</v>
      </c>
      <c r="D658" s="203" t="s">
        <v>403</v>
      </c>
      <c r="E658" s="351" t="s">
        <v>1502</v>
      </c>
      <c r="F658" s="349"/>
      <c r="G658" s="349"/>
      <c r="H658" s="203"/>
      <c r="I658" s="162" t="s">
        <v>835</v>
      </c>
      <c r="J658" s="351" t="s">
        <v>413</v>
      </c>
      <c r="K658" s="203"/>
      <c r="L658" s="203"/>
      <c r="M658" s="203"/>
      <c r="N658" s="203"/>
      <c r="O658" s="203"/>
      <c r="P658" s="203"/>
      <c r="Q658" s="203"/>
      <c r="R658" s="203"/>
      <c r="S658" s="203"/>
      <c r="T658" s="160" t="s">
        <v>635</v>
      </c>
      <c r="U658" s="170" t="s">
        <v>648</v>
      </c>
      <c r="V658" s="244" t="s">
        <v>1294</v>
      </c>
      <c r="W658" s="312" t="s">
        <v>403</v>
      </c>
      <c r="X658" s="171" t="s">
        <v>675</v>
      </c>
      <c r="Y658" s="7"/>
      <c r="Z658" s="305" t="s">
        <v>1733</v>
      </c>
    </row>
    <row r="659" spans="1:26" ht="15" customHeight="1" x14ac:dyDescent="0.2">
      <c r="A659" s="203" t="str">
        <f t="shared" si="10"/>
        <v>貨4軽QJG</v>
      </c>
      <c r="B659" s="351" t="s">
        <v>1013</v>
      </c>
      <c r="C659" s="351" t="s">
        <v>535</v>
      </c>
      <c r="D659" s="203" t="s">
        <v>403</v>
      </c>
      <c r="E659" s="351" t="s">
        <v>1503</v>
      </c>
      <c r="F659" s="349"/>
      <c r="G659" s="349"/>
      <c r="H659" s="203"/>
      <c r="I659" s="162" t="s">
        <v>835</v>
      </c>
      <c r="J659" s="351" t="s">
        <v>413</v>
      </c>
      <c r="K659" s="203"/>
      <c r="L659" s="203"/>
      <c r="M659" s="203"/>
      <c r="N659" s="203"/>
      <c r="O659" s="203"/>
      <c r="P659" s="203"/>
      <c r="Q659" s="203"/>
      <c r="R659" s="203"/>
      <c r="S659" s="203"/>
      <c r="T659" s="160" t="s">
        <v>635</v>
      </c>
      <c r="U659" s="170" t="s">
        <v>648</v>
      </c>
      <c r="V659" s="244" t="s">
        <v>1294</v>
      </c>
      <c r="W659" s="312" t="s">
        <v>403</v>
      </c>
      <c r="X659" s="171" t="s">
        <v>676</v>
      </c>
      <c r="Y659" s="7"/>
      <c r="Z659" s="305" t="s">
        <v>1733</v>
      </c>
    </row>
    <row r="660" spans="1:26" ht="15" customHeight="1" x14ac:dyDescent="0.2">
      <c r="A660" s="203" t="str">
        <f t="shared" si="10"/>
        <v>貨4軽QNG</v>
      </c>
      <c r="B660" s="351" t="s">
        <v>1013</v>
      </c>
      <c r="C660" s="351" t="s">
        <v>535</v>
      </c>
      <c r="D660" s="203" t="s">
        <v>403</v>
      </c>
      <c r="E660" s="351" t="s">
        <v>1504</v>
      </c>
      <c r="F660" s="349"/>
      <c r="G660" s="349"/>
      <c r="H660" s="347"/>
      <c r="I660" s="162" t="s">
        <v>835</v>
      </c>
      <c r="J660" s="351" t="s">
        <v>413</v>
      </c>
      <c r="K660" s="203"/>
      <c r="L660" s="203"/>
      <c r="M660" s="203"/>
      <c r="N660" s="203"/>
      <c r="O660" s="203"/>
      <c r="P660" s="203"/>
      <c r="Q660" s="203"/>
      <c r="R660" s="203"/>
      <c r="S660" s="203"/>
      <c r="T660" s="160" t="s">
        <v>635</v>
      </c>
      <c r="U660" s="170" t="s">
        <v>648</v>
      </c>
      <c r="V660" s="244" t="s">
        <v>1294</v>
      </c>
      <c r="W660" s="312" t="s">
        <v>403</v>
      </c>
      <c r="X660" s="171" t="s">
        <v>677</v>
      </c>
      <c r="Y660" s="7"/>
      <c r="Z660" s="305" t="s">
        <v>1733</v>
      </c>
    </row>
    <row r="661" spans="1:26" ht="15" customHeight="1" x14ac:dyDescent="0.2">
      <c r="A661" s="203" t="str">
        <f t="shared" si="10"/>
        <v>貨4軽QQG</v>
      </c>
      <c r="B661" s="351" t="s">
        <v>1013</v>
      </c>
      <c r="C661" s="351" t="s">
        <v>535</v>
      </c>
      <c r="D661" s="203" t="s">
        <v>403</v>
      </c>
      <c r="E661" s="351" t="s">
        <v>1505</v>
      </c>
      <c r="F661" s="349"/>
      <c r="G661" s="349"/>
      <c r="H661" s="203"/>
      <c r="I661" s="162" t="s">
        <v>835</v>
      </c>
      <c r="J661" s="351" t="s">
        <v>413</v>
      </c>
      <c r="K661" s="203"/>
      <c r="L661" s="203"/>
      <c r="M661" s="203"/>
      <c r="N661" s="203"/>
      <c r="O661" s="203"/>
      <c r="P661" s="203"/>
      <c r="Q661" s="203"/>
      <c r="R661" s="203"/>
      <c r="S661" s="203"/>
      <c r="T661" s="160" t="s">
        <v>635</v>
      </c>
      <c r="U661" s="170" t="s">
        <v>648</v>
      </c>
      <c r="V661" s="244" t="s">
        <v>1294</v>
      </c>
      <c r="W661" s="312" t="s">
        <v>403</v>
      </c>
      <c r="X661" s="171" t="s">
        <v>678</v>
      </c>
      <c r="Y661" s="7"/>
      <c r="Z661" s="305" t="s">
        <v>1733</v>
      </c>
    </row>
    <row r="662" spans="1:26" ht="15" customHeight="1" x14ac:dyDescent="0.2">
      <c r="A662" s="203" t="str">
        <f t="shared" si="10"/>
        <v>貨4軽QSG</v>
      </c>
      <c r="B662" s="351" t="s">
        <v>1013</v>
      </c>
      <c r="C662" s="351" t="s">
        <v>535</v>
      </c>
      <c r="D662" s="203" t="s">
        <v>403</v>
      </c>
      <c r="E662" s="351" t="s">
        <v>1506</v>
      </c>
      <c r="F662" s="349"/>
      <c r="G662" s="349"/>
      <c r="H662" s="347"/>
      <c r="I662" s="162" t="s">
        <v>835</v>
      </c>
      <c r="J662" s="351" t="s">
        <v>413</v>
      </c>
      <c r="K662" s="203"/>
      <c r="L662" s="203"/>
      <c r="M662" s="203"/>
      <c r="N662" s="203"/>
      <c r="O662" s="203"/>
      <c r="P662" s="203"/>
      <c r="Q662" s="203"/>
      <c r="R662" s="203"/>
      <c r="S662" s="203"/>
      <c r="T662" s="160" t="s">
        <v>635</v>
      </c>
      <c r="U662" s="170" t="s">
        <v>648</v>
      </c>
      <c r="V662" s="244" t="s">
        <v>1294</v>
      </c>
      <c r="W662" s="312" t="s">
        <v>403</v>
      </c>
      <c r="X662" s="171" t="s">
        <v>1029</v>
      </c>
      <c r="Y662" s="7"/>
      <c r="Z662" s="305" t="s">
        <v>1733</v>
      </c>
    </row>
    <row r="663" spans="1:26" ht="15" customHeight="1" x14ac:dyDescent="0.2">
      <c r="A663" s="203" t="str">
        <f t="shared" si="10"/>
        <v>貨4軽QMG</v>
      </c>
      <c r="B663" s="351" t="s">
        <v>1013</v>
      </c>
      <c r="C663" s="351" t="s">
        <v>535</v>
      </c>
      <c r="D663" s="203" t="s">
        <v>403</v>
      </c>
      <c r="E663" s="351" t="s">
        <v>1507</v>
      </c>
      <c r="F663" s="349"/>
      <c r="G663" s="349"/>
      <c r="H663" s="203"/>
      <c r="I663" s="162" t="s">
        <v>1393</v>
      </c>
      <c r="J663" s="351"/>
      <c r="K663" s="203"/>
      <c r="L663" s="203"/>
      <c r="M663" s="203"/>
      <c r="N663" s="203"/>
      <c r="O663" s="203"/>
      <c r="P663" s="203"/>
      <c r="Q663" s="203"/>
      <c r="R663" s="203"/>
      <c r="S663" s="203"/>
      <c r="T663" s="160" t="s">
        <v>635</v>
      </c>
      <c r="U663" s="170" t="s">
        <v>648</v>
      </c>
      <c r="V663" s="244" t="s">
        <v>1294</v>
      </c>
      <c r="W663" s="312" t="s">
        <v>403</v>
      </c>
      <c r="X663" s="171" t="s">
        <v>1030</v>
      </c>
      <c r="Y663" s="7"/>
      <c r="Z663" s="305" t="s">
        <v>1734</v>
      </c>
    </row>
    <row r="664" spans="1:26" ht="15" customHeight="1" x14ac:dyDescent="0.2">
      <c r="A664" s="203" t="str">
        <f t="shared" si="10"/>
        <v>貨4軽SDG</v>
      </c>
      <c r="B664" s="351" t="s">
        <v>1031</v>
      </c>
      <c r="C664" s="349" t="s">
        <v>535</v>
      </c>
      <c r="D664" s="351" t="s">
        <v>417</v>
      </c>
      <c r="E664" s="351" t="s">
        <v>1032</v>
      </c>
      <c r="F664" s="349"/>
      <c r="G664" s="349"/>
      <c r="H664" s="347"/>
      <c r="I664" s="162" t="s">
        <v>647</v>
      </c>
      <c r="J664" s="349"/>
      <c r="K664" s="203"/>
      <c r="L664" s="203"/>
      <c r="M664" s="203"/>
      <c r="N664" s="203"/>
      <c r="O664" s="203"/>
      <c r="P664" s="203"/>
      <c r="Q664" s="203"/>
      <c r="R664" s="203"/>
      <c r="S664" s="203"/>
      <c r="T664" s="160" t="s">
        <v>635</v>
      </c>
      <c r="U664" s="170" t="s">
        <v>648</v>
      </c>
      <c r="V664" s="244" t="s">
        <v>1293</v>
      </c>
      <c r="W664" s="312" t="s">
        <v>417</v>
      </c>
      <c r="X664" s="171" t="s">
        <v>1032</v>
      </c>
      <c r="Y664" s="7" t="s">
        <v>1388</v>
      </c>
      <c r="Z664" s="305" t="s">
        <v>1744</v>
      </c>
    </row>
    <row r="665" spans="1:26" ht="15" customHeight="1" x14ac:dyDescent="0.2">
      <c r="A665" s="203" t="str">
        <f t="shared" si="10"/>
        <v>貨4軽SKG</v>
      </c>
      <c r="B665" s="351" t="s">
        <v>1031</v>
      </c>
      <c r="C665" s="349" t="s">
        <v>535</v>
      </c>
      <c r="D665" s="351" t="s">
        <v>417</v>
      </c>
      <c r="E665" s="351" t="s">
        <v>829</v>
      </c>
      <c r="F665" s="349"/>
      <c r="G665" s="349"/>
      <c r="H665" s="203"/>
      <c r="I665" s="162" t="s">
        <v>647</v>
      </c>
      <c r="J665" s="351"/>
      <c r="K665" s="203"/>
      <c r="L665" s="203"/>
      <c r="M665" s="203"/>
      <c r="N665" s="203"/>
      <c r="O665" s="203"/>
      <c r="P665" s="203"/>
      <c r="Q665" s="203"/>
      <c r="R665" s="203"/>
      <c r="S665" s="203"/>
      <c r="T665" s="160" t="s">
        <v>635</v>
      </c>
      <c r="U665" s="170" t="s">
        <v>648</v>
      </c>
      <c r="V665" s="244" t="s">
        <v>1293</v>
      </c>
      <c r="W665" s="312" t="s">
        <v>417</v>
      </c>
      <c r="X665" s="171" t="s">
        <v>829</v>
      </c>
      <c r="Y665" s="7" t="s">
        <v>1388</v>
      </c>
      <c r="Z665" s="305" t="s">
        <v>1744</v>
      </c>
    </row>
    <row r="666" spans="1:26" ht="15" customHeight="1" x14ac:dyDescent="0.2">
      <c r="A666" s="203" t="str">
        <f t="shared" si="10"/>
        <v>貨4軽SPG</v>
      </c>
      <c r="B666" s="351" t="s">
        <v>1033</v>
      </c>
      <c r="C666" s="203" t="s">
        <v>535</v>
      </c>
      <c r="D666" s="203" t="s">
        <v>417</v>
      </c>
      <c r="E666" s="203" t="s">
        <v>667</v>
      </c>
      <c r="F666" s="203"/>
      <c r="G666" s="203"/>
      <c r="H666" s="347"/>
      <c r="I666" s="1" t="s">
        <v>647</v>
      </c>
      <c r="K666" s="349"/>
      <c r="L666" s="349"/>
      <c r="M666" s="349"/>
      <c r="N666" s="203"/>
      <c r="O666" s="203"/>
      <c r="P666" s="203"/>
      <c r="Q666" s="203"/>
      <c r="R666" s="203"/>
      <c r="S666" s="203"/>
      <c r="T666" s="160" t="s">
        <v>635</v>
      </c>
      <c r="U666" s="170" t="s">
        <v>648</v>
      </c>
      <c r="V666" s="244" t="s">
        <v>1293</v>
      </c>
      <c r="W666" s="312" t="s">
        <v>417</v>
      </c>
      <c r="X666" s="171" t="s">
        <v>667</v>
      </c>
      <c r="Y666" s="7" t="s">
        <v>1388</v>
      </c>
      <c r="Z666" s="305" t="s">
        <v>1744</v>
      </c>
    </row>
    <row r="667" spans="1:26" ht="15" customHeight="1" x14ac:dyDescent="0.2">
      <c r="A667" s="203" t="str">
        <f t="shared" si="10"/>
        <v>貨4軽SRG</v>
      </c>
      <c r="B667" s="351" t="s">
        <v>1033</v>
      </c>
      <c r="C667" s="203" t="s">
        <v>535</v>
      </c>
      <c r="D667" s="203" t="s">
        <v>417</v>
      </c>
      <c r="E667" s="203" t="s">
        <v>668</v>
      </c>
      <c r="F667" s="203"/>
      <c r="G667" s="203"/>
      <c r="H667" s="203"/>
      <c r="I667" s="1" t="s">
        <v>647</v>
      </c>
      <c r="K667" s="349"/>
      <c r="L667" s="349"/>
      <c r="M667" s="349"/>
      <c r="N667" s="203"/>
      <c r="O667" s="203"/>
      <c r="P667" s="203"/>
      <c r="Q667" s="203"/>
      <c r="R667" s="203"/>
      <c r="S667" s="203"/>
      <c r="T667" s="160" t="s">
        <v>635</v>
      </c>
      <c r="U667" s="170" t="s">
        <v>648</v>
      </c>
      <c r="V667" s="244" t="s">
        <v>1293</v>
      </c>
      <c r="W667" s="312" t="s">
        <v>417</v>
      </c>
      <c r="X667" s="171" t="s">
        <v>668</v>
      </c>
      <c r="Y667" s="7" t="s">
        <v>1388</v>
      </c>
      <c r="Z667" s="305" t="s">
        <v>1744</v>
      </c>
    </row>
    <row r="668" spans="1:26" ht="15" customHeight="1" x14ac:dyDescent="0.2">
      <c r="A668" s="203" t="str">
        <f t="shared" si="10"/>
        <v>貨4軽STG</v>
      </c>
      <c r="B668" s="351" t="s">
        <v>1033</v>
      </c>
      <c r="C668" s="203" t="s">
        <v>535</v>
      </c>
      <c r="D668" s="203" t="s">
        <v>417</v>
      </c>
      <c r="E668" s="351" t="s">
        <v>1508</v>
      </c>
      <c r="F668" s="203"/>
      <c r="G668" s="203"/>
      <c r="H668" s="203"/>
      <c r="I668" s="1" t="s">
        <v>647</v>
      </c>
      <c r="K668" s="349"/>
      <c r="L668" s="349"/>
      <c r="M668" s="349"/>
      <c r="N668" s="203"/>
      <c r="O668" s="203"/>
      <c r="P668" s="203"/>
      <c r="Q668" s="203"/>
      <c r="R668" s="203"/>
      <c r="S668" s="203"/>
      <c r="T668" s="160" t="s">
        <v>635</v>
      </c>
      <c r="U668" s="170" t="s">
        <v>648</v>
      </c>
      <c r="V668" s="244" t="s">
        <v>1293</v>
      </c>
      <c r="W668" s="312" t="s">
        <v>417</v>
      </c>
      <c r="X668" s="171" t="s">
        <v>1034</v>
      </c>
      <c r="Y668" s="7" t="s">
        <v>1388</v>
      </c>
      <c r="Z668" s="305" t="s">
        <v>1744</v>
      </c>
    </row>
    <row r="669" spans="1:26" ht="15" customHeight="1" x14ac:dyDescent="0.2">
      <c r="A669" s="203" t="str">
        <f t="shared" si="10"/>
        <v>貨4軽SCG</v>
      </c>
      <c r="B669" s="351" t="s">
        <v>1033</v>
      </c>
      <c r="C669" s="203" t="s">
        <v>535</v>
      </c>
      <c r="D669" s="203" t="s">
        <v>417</v>
      </c>
      <c r="E669" s="203" t="s">
        <v>1035</v>
      </c>
      <c r="F669" s="203"/>
      <c r="G669" s="203"/>
      <c r="H669" s="347"/>
      <c r="I669" s="1" t="s">
        <v>835</v>
      </c>
      <c r="J669" s="203" t="s">
        <v>838</v>
      </c>
      <c r="K669" s="349"/>
      <c r="L669" s="349"/>
      <c r="M669" s="349"/>
      <c r="N669" s="203"/>
      <c r="O669" s="203"/>
      <c r="P669" s="203"/>
      <c r="Q669" s="203"/>
      <c r="R669" s="203"/>
      <c r="S669" s="203"/>
      <c r="T669" s="160" t="s">
        <v>635</v>
      </c>
      <c r="U669" s="170" t="s">
        <v>648</v>
      </c>
      <c r="V669" s="244" t="s">
        <v>1293</v>
      </c>
      <c r="W669" s="312" t="s">
        <v>417</v>
      </c>
      <c r="X669" s="171" t="s">
        <v>1035</v>
      </c>
      <c r="Y669" s="7"/>
      <c r="Z669" s="305" t="s">
        <v>1733</v>
      </c>
    </row>
    <row r="670" spans="1:26" ht="15" customHeight="1" x14ac:dyDescent="0.2">
      <c r="A670" s="203" t="str">
        <f t="shared" si="10"/>
        <v>貨4軽SJG</v>
      </c>
      <c r="B670" s="351" t="s">
        <v>1033</v>
      </c>
      <c r="C670" s="203" t="s">
        <v>535</v>
      </c>
      <c r="D670" s="203" t="s">
        <v>417</v>
      </c>
      <c r="E670" s="203" t="s">
        <v>1036</v>
      </c>
      <c r="F670" s="203"/>
      <c r="G670" s="203"/>
      <c r="H670" s="203"/>
      <c r="I670" s="1" t="s">
        <v>835</v>
      </c>
      <c r="J670" s="203" t="s">
        <v>838</v>
      </c>
      <c r="K670" s="349"/>
      <c r="L670" s="349"/>
      <c r="M670" s="349"/>
      <c r="N670" s="203"/>
      <c r="O670" s="203"/>
      <c r="P670" s="203"/>
      <c r="Q670" s="203"/>
      <c r="R670" s="203"/>
      <c r="S670" s="203"/>
      <c r="T670" s="160" t="s">
        <v>635</v>
      </c>
      <c r="U670" s="170" t="s">
        <v>648</v>
      </c>
      <c r="V670" s="244" t="s">
        <v>1293</v>
      </c>
      <c r="W670" s="312" t="s">
        <v>417</v>
      </c>
      <c r="X670" s="171" t="s">
        <v>1036</v>
      </c>
      <c r="Y670" s="7"/>
      <c r="Z670" s="305" t="s">
        <v>1733</v>
      </c>
    </row>
    <row r="671" spans="1:26" ht="15" customHeight="1" x14ac:dyDescent="0.2">
      <c r="A671" s="203" t="str">
        <f t="shared" si="10"/>
        <v>貨4軽SNG</v>
      </c>
      <c r="B671" s="351" t="s">
        <v>1033</v>
      </c>
      <c r="C671" s="203" t="s">
        <v>535</v>
      </c>
      <c r="D671" s="203" t="s">
        <v>417</v>
      </c>
      <c r="E671" s="203" t="s">
        <v>669</v>
      </c>
      <c r="F671" s="203"/>
      <c r="G671" s="203"/>
      <c r="H671" s="347"/>
      <c r="I671" s="1" t="s">
        <v>835</v>
      </c>
      <c r="J671" s="203" t="s">
        <v>838</v>
      </c>
      <c r="K671" s="349"/>
      <c r="L671" s="349"/>
      <c r="M671" s="349"/>
      <c r="N671" s="203"/>
      <c r="O671" s="203"/>
      <c r="P671" s="203"/>
      <c r="Q671" s="203"/>
      <c r="R671" s="203"/>
      <c r="S671" s="203"/>
      <c r="T671" s="160" t="s">
        <v>635</v>
      </c>
      <c r="U671" s="170" t="s">
        <v>648</v>
      </c>
      <c r="V671" s="244" t="s">
        <v>1293</v>
      </c>
      <c r="W671" s="312" t="s">
        <v>417</v>
      </c>
      <c r="X671" s="171" t="s">
        <v>669</v>
      </c>
      <c r="Y671" s="7"/>
      <c r="Z671" s="305" t="s">
        <v>1733</v>
      </c>
    </row>
    <row r="672" spans="1:26" ht="15" customHeight="1" x14ac:dyDescent="0.2">
      <c r="A672" s="203" t="str">
        <f t="shared" si="10"/>
        <v>貨4軽SQG</v>
      </c>
      <c r="B672" s="351" t="s">
        <v>1033</v>
      </c>
      <c r="C672" s="203" t="s">
        <v>535</v>
      </c>
      <c r="D672" s="203" t="s">
        <v>417</v>
      </c>
      <c r="E672" s="203" t="s">
        <v>670</v>
      </c>
      <c r="F672" s="347"/>
      <c r="G672" s="203"/>
      <c r="H672" s="203"/>
      <c r="I672" s="1" t="s">
        <v>835</v>
      </c>
      <c r="J672" s="203" t="s">
        <v>838</v>
      </c>
      <c r="K672" s="203"/>
      <c r="L672" s="203"/>
      <c r="M672" s="203"/>
      <c r="N672" s="203"/>
      <c r="O672" s="203"/>
      <c r="P672" s="203"/>
      <c r="Q672" s="203"/>
      <c r="R672" s="203"/>
      <c r="S672" s="203"/>
      <c r="T672" s="160" t="s">
        <v>635</v>
      </c>
      <c r="U672" s="170" t="s">
        <v>648</v>
      </c>
      <c r="V672" s="244" t="s">
        <v>1293</v>
      </c>
      <c r="W672" s="312" t="s">
        <v>417</v>
      </c>
      <c r="X672" s="171" t="s">
        <v>670</v>
      </c>
      <c r="Y672" s="7"/>
      <c r="Z672" s="305" t="s">
        <v>1733</v>
      </c>
    </row>
    <row r="673" spans="1:26" ht="15" customHeight="1" x14ac:dyDescent="0.2">
      <c r="A673" s="203" t="str">
        <f t="shared" si="10"/>
        <v>貨4軽SSG</v>
      </c>
      <c r="B673" s="351" t="s">
        <v>1033</v>
      </c>
      <c r="C673" s="203" t="s">
        <v>535</v>
      </c>
      <c r="D673" s="203" t="s">
        <v>417</v>
      </c>
      <c r="E673" t="s">
        <v>1509</v>
      </c>
      <c r="F673" s="347"/>
      <c r="G673" s="203"/>
      <c r="H673" s="347"/>
      <c r="I673" s="1" t="s">
        <v>835</v>
      </c>
      <c r="J673" s="203" t="s">
        <v>838</v>
      </c>
      <c r="K673" s="203"/>
      <c r="L673" s="203"/>
      <c r="M673" s="203"/>
      <c r="N673" s="203"/>
      <c r="O673" s="203"/>
      <c r="P673" s="203"/>
      <c r="Q673" s="203"/>
      <c r="R673" s="203"/>
      <c r="S673" s="203"/>
      <c r="T673" s="160" t="s">
        <v>635</v>
      </c>
      <c r="U673" s="170" t="s">
        <v>648</v>
      </c>
      <c r="V673" s="244" t="s">
        <v>1293</v>
      </c>
      <c r="W673" s="312" t="s">
        <v>417</v>
      </c>
      <c r="X673" s="171" t="s">
        <v>1037</v>
      </c>
      <c r="Y673" s="7"/>
      <c r="Z673" s="305" t="s">
        <v>1733</v>
      </c>
    </row>
    <row r="674" spans="1:26" ht="15" customHeight="1" x14ac:dyDescent="0.2">
      <c r="A674" s="203" t="str">
        <f t="shared" si="10"/>
        <v>貨4軽SMG</v>
      </c>
      <c r="B674" s="351" t="s">
        <v>1033</v>
      </c>
      <c r="C674" s="203" t="s">
        <v>535</v>
      </c>
      <c r="D674" s="203" t="s">
        <v>417</v>
      </c>
      <c r="E674" t="s">
        <v>1510</v>
      </c>
      <c r="F674" s="347"/>
      <c r="G674"/>
      <c r="H674" s="203"/>
      <c r="I674" s="1" t="s">
        <v>1393</v>
      </c>
      <c r="K674" s="203"/>
      <c r="L674" s="203"/>
      <c r="M674" s="203"/>
      <c r="N674" s="203"/>
      <c r="O674" s="203"/>
      <c r="P674" s="203"/>
      <c r="Q674" s="203"/>
      <c r="R674" s="203"/>
      <c r="S674" s="203"/>
      <c r="T674" s="160" t="s">
        <v>635</v>
      </c>
      <c r="U674" s="170" t="s">
        <v>648</v>
      </c>
      <c r="V674" s="244" t="s">
        <v>1293</v>
      </c>
      <c r="W674" s="312" t="s">
        <v>417</v>
      </c>
      <c r="X674" s="171" t="s">
        <v>1038</v>
      </c>
      <c r="Y674" s="7"/>
      <c r="Z674" s="305" t="s">
        <v>1734</v>
      </c>
    </row>
    <row r="675" spans="1:26" ht="15" customHeight="1" x14ac:dyDescent="0.2">
      <c r="A675" s="203" t="str">
        <f t="shared" si="10"/>
        <v>貨4軽TDG</v>
      </c>
      <c r="B675" s="351" t="s">
        <v>1033</v>
      </c>
      <c r="C675" s="203" t="s">
        <v>535</v>
      </c>
      <c r="D675" s="203" t="s">
        <v>417</v>
      </c>
      <c r="E675" s="351" t="s">
        <v>679</v>
      </c>
      <c r="F675" s="349"/>
      <c r="G675" s="349"/>
      <c r="H675" s="347"/>
      <c r="I675" s="162" t="s">
        <v>647</v>
      </c>
      <c r="J675" s="351" t="s">
        <v>755</v>
      </c>
      <c r="K675" s="203"/>
      <c r="L675" s="203"/>
      <c r="M675" s="203"/>
      <c r="N675" s="203"/>
      <c r="O675" s="203"/>
      <c r="P675" s="203"/>
      <c r="Q675" s="203"/>
      <c r="R675" s="203"/>
      <c r="S675" s="203"/>
      <c r="T675" s="160" t="s">
        <v>635</v>
      </c>
      <c r="U675" s="170" t="s">
        <v>648</v>
      </c>
      <c r="V675" s="244" t="s">
        <v>1293</v>
      </c>
      <c r="W675" s="312" t="s">
        <v>417</v>
      </c>
      <c r="X675" s="171" t="s">
        <v>679</v>
      </c>
      <c r="Y675" s="7" t="s">
        <v>1388</v>
      </c>
      <c r="Z675" s="305" t="s">
        <v>1745</v>
      </c>
    </row>
    <row r="676" spans="1:26" ht="15" customHeight="1" x14ac:dyDescent="0.2">
      <c r="A676" s="203" t="str">
        <f t="shared" si="10"/>
        <v>貨4軽TKG</v>
      </c>
      <c r="B676" s="351" t="s">
        <v>1033</v>
      </c>
      <c r="C676" s="349" t="s">
        <v>535</v>
      </c>
      <c r="D676" s="351" t="s">
        <v>417</v>
      </c>
      <c r="E676" s="351" t="s">
        <v>680</v>
      </c>
      <c r="F676" s="349"/>
      <c r="G676" s="349"/>
      <c r="H676" s="203"/>
      <c r="I676" s="162" t="s">
        <v>647</v>
      </c>
      <c r="J676" s="351" t="s">
        <v>755</v>
      </c>
      <c r="K676" s="203"/>
      <c r="L676" s="203"/>
      <c r="M676" s="203"/>
      <c r="N676" s="203"/>
      <c r="O676" s="203"/>
      <c r="P676" s="203"/>
      <c r="Q676" s="203"/>
      <c r="R676" s="203"/>
      <c r="S676" s="203"/>
      <c r="T676" s="160" t="s">
        <v>635</v>
      </c>
      <c r="U676" s="170" t="s">
        <v>648</v>
      </c>
      <c r="V676" s="244" t="s">
        <v>1293</v>
      </c>
      <c r="W676" s="312" t="s">
        <v>417</v>
      </c>
      <c r="X676" s="171" t="s">
        <v>680</v>
      </c>
      <c r="Y676" s="7" t="s">
        <v>1388</v>
      </c>
      <c r="Z676" s="305" t="s">
        <v>1745</v>
      </c>
    </row>
    <row r="677" spans="1:26" ht="15" customHeight="1" x14ac:dyDescent="0.2">
      <c r="A677" s="203" t="str">
        <f t="shared" si="10"/>
        <v>貨4軽TPG</v>
      </c>
      <c r="B677" s="351" t="s">
        <v>1033</v>
      </c>
      <c r="C677" s="349" t="s">
        <v>535</v>
      </c>
      <c r="D677" s="351" t="s">
        <v>417</v>
      </c>
      <c r="E677" s="351" t="s">
        <v>681</v>
      </c>
      <c r="F677" s="349"/>
      <c r="G677" s="349"/>
      <c r="H677" s="203"/>
      <c r="I677" s="162" t="s">
        <v>647</v>
      </c>
      <c r="J677" s="351" t="s">
        <v>755</v>
      </c>
      <c r="K677" s="203"/>
      <c r="L677" s="203"/>
      <c r="M677" s="203"/>
      <c r="N677" s="203"/>
      <c r="O677" s="203"/>
      <c r="P677" s="203"/>
      <c r="Q677" s="203"/>
      <c r="R677" s="203"/>
      <c r="S677" s="203"/>
      <c r="T677" s="160" t="s">
        <v>635</v>
      </c>
      <c r="U677" s="170" t="s">
        <v>648</v>
      </c>
      <c r="V677" s="244" t="s">
        <v>1293</v>
      </c>
      <c r="W677" s="312" t="s">
        <v>417</v>
      </c>
      <c r="X677" s="171" t="s">
        <v>681</v>
      </c>
      <c r="Y677" s="7" t="s">
        <v>1388</v>
      </c>
      <c r="Z677" s="305" t="s">
        <v>1745</v>
      </c>
    </row>
    <row r="678" spans="1:26" ht="15" customHeight="1" x14ac:dyDescent="0.2">
      <c r="A678" s="203" t="str">
        <f t="shared" si="10"/>
        <v>貨4軽TRG</v>
      </c>
      <c r="B678" s="351" t="s">
        <v>1033</v>
      </c>
      <c r="C678" s="203" t="s">
        <v>535</v>
      </c>
      <c r="D678" s="203" t="s">
        <v>417</v>
      </c>
      <c r="E678" s="203" t="s">
        <v>682</v>
      </c>
      <c r="F678" s="203"/>
      <c r="G678" s="203"/>
      <c r="H678" s="347"/>
      <c r="I678" s="1" t="s">
        <v>647</v>
      </c>
      <c r="J678" s="203" t="s">
        <v>755</v>
      </c>
      <c r="K678" s="203"/>
      <c r="L678" s="203"/>
      <c r="M678" s="203"/>
      <c r="N678" s="203"/>
      <c r="O678" s="203"/>
      <c r="P678" s="203"/>
      <c r="Q678" s="203"/>
      <c r="R678" s="203"/>
      <c r="S678" s="203"/>
      <c r="T678" s="160" t="s">
        <v>635</v>
      </c>
      <c r="U678" s="170" t="s">
        <v>648</v>
      </c>
      <c r="V678" s="244" t="s">
        <v>1293</v>
      </c>
      <c r="W678" s="312" t="s">
        <v>417</v>
      </c>
      <c r="X678" s="171" t="s">
        <v>682</v>
      </c>
      <c r="Y678" s="7" t="s">
        <v>1388</v>
      </c>
      <c r="Z678" s="305" t="s">
        <v>1745</v>
      </c>
    </row>
    <row r="679" spans="1:26" ht="15" customHeight="1" x14ac:dyDescent="0.2">
      <c r="A679" s="203" t="str">
        <f t="shared" si="10"/>
        <v>貨4軽TTG</v>
      </c>
      <c r="B679" s="351" t="s">
        <v>1033</v>
      </c>
      <c r="C679" s="349" t="s">
        <v>535</v>
      </c>
      <c r="D679" s="351" t="s">
        <v>417</v>
      </c>
      <c r="E679" s="351" t="s">
        <v>1511</v>
      </c>
      <c r="F679" s="203"/>
      <c r="G679" s="203"/>
      <c r="H679" s="203"/>
      <c r="I679" s="1" t="s">
        <v>647</v>
      </c>
      <c r="J679" s="203" t="s">
        <v>755</v>
      </c>
      <c r="K679" s="203"/>
      <c r="L679" s="203"/>
      <c r="M679" s="203"/>
      <c r="N679" s="203"/>
      <c r="O679" s="203"/>
      <c r="P679" s="203"/>
      <c r="Q679" s="203"/>
      <c r="R679" s="203"/>
      <c r="S679" s="203"/>
      <c r="T679" s="160" t="s">
        <v>635</v>
      </c>
      <c r="U679" s="170" t="s">
        <v>648</v>
      </c>
      <c r="V679" s="244" t="s">
        <v>1293</v>
      </c>
      <c r="W679" s="312" t="s">
        <v>417</v>
      </c>
      <c r="X679" s="171" t="s">
        <v>1039</v>
      </c>
      <c r="Y679" s="7" t="s">
        <v>1388</v>
      </c>
      <c r="Z679" s="305" t="s">
        <v>1745</v>
      </c>
    </row>
    <row r="680" spans="1:26" ht="15" customHeight="1" x14ac:dyDescent="0.2">
      <c r="A680" s="203" t="str">
        <f t="shared" si="10"/>
        <v>貨4軽TCG</v>
      </c>
      <c r="B680" s="351" t="s">
        <v>1033</v>
      </c>
      <c r="C680" s="203" t="s">
        <v>535</v>
      </c>
      <c r="D680" s="203" t="s">
        <v>417</v>
      </c>
      <c r="E680" s="203" t="s">
        <v>683</v>
      </c>
      <c r="F680" s="203"/>
      <c r="G680" s="203"/>
      <c r="H680" s="347"/>
      <c r="I680" s="1" t="s">
        <v>835</v>
      </c>
      <c r="J680" s="203" t="s">
        <v>413</v>
      </c>
      <c r="K680" s="203"/>
      <c r="L680" s="203"/>
      <c r="M680" s="203"/>
      <c r="N680" s="203"/>
      <c r="O680" s="203"/>
      <c r="P680" s="203"/>
      <c r="Q680" s="203"/>
      <c r="R680" s="203"/>
      <c r="S680" s="203"/>
      <c r="T680" s="160" t="s">
        <v>635</v>
      </c>
      <c r="U680" s="170" t="s">
        <v>648</v>
      </c>
      <c r="V680" s="244" t="s">
        <v>1293</v>
      </c>
      <c r="W680" s="312" t="s">
        <v>417</v>
      </c>
      <c r="X680" s="171" t="s">
        <v>683</v>
      </c>
      <c r="Y680" s="7"/>
      <c r="Z680" s="305" t="s">
        <v>1733</v>
      </c>
    </row>
    <row r="681" spans="1:26" ht="15" customHeight="1" x14ac:dyDescent="0.2">
      <c r="A681" s="203" t="str">
        <f t="shared" si="10"/>
        <v>貨4軽TJG</v>
      </c>
      <c r="B681" s="351" t="s">
        <v>1033</v>
      </c>
      <c r="C681" s="349" t="s">
        <v>535</v>
      </c>
      <c r="D681" s="351" t="s">
        <v>417</v>
      </c>
      <c r="E681" s="203" t="s">
        <v>684</v>
      </c>
      <c r="F681" s="203"/>
      <c r="G681" s="203"/>
      <c r="H681" s="203"/>
      <c r="I681" s="1" t="s">
        <v>835</v>
      </c>
      <c r="J681" s="203" t="s">
        <v>413</v>
      </c>
      <c r="K681" s="203"/>
      <c r="L681" s="203"/>
      <c r="M681" s="203"/>
      <c r="N681" s="203"/>
      <c r="O681" s="203"/>
      <c r="P681" s="203"/>
      <c r="Q681" s="203"/>
      <c r="R681" s="203"/>
      <c r="S681" s="203"/>
      <c r="T681" s="160" t="s">
        <v>635</v>
      </c>
      <c r="U681" s="170" t="s">
        <v>648</v>
      </c>
      <c r="V681" s="244" t="s">
        <v>1293</v>
      </c>
      <c r="W681" s="312" t="s">
        <v>417</v>
      </c>
      <c r="X681" s="171" t="s">
        <v>684</v>
      </c>
      <c r="Y681" s="7"/>
      <c r="Z681" s="305" t="s">
        <v>1733</v>
      </c>
    </row>
    <row r="682" spans="1:26" ht="15" customHeight="1" x14ac:dyDescent="0.2">
      <c r="A682" s="203" t="str">
        <f t="shared" si="10"/>
        <v>貨4軽TNG</v>
      </c>
      <c r="B682" s="351" t="s">
        <v>1033</v>
      </c>
      <c r="C682" s="203" t="s">
        <v>535</v>
      </c>
      <c r="D682" s="203" t="s">
        <v>417</v>
      </c>
      <c r="E682" s="203" t="s">
        <v>685</v>
      </c>
      <c r="F682" s="203"/>
      <c r="G682" s="203"/>
      <c r="H682" s="347"/>
      <c r="I682" s="1" t="s">
        <v>835</v>
      </c>
      <c r="J682" s="203" t="s">
        <v>413</v>
      </c>
      <c r="K682" s="203"/>
      <c r="L682" s="203"/>
      <c r="M682" s="203"/>
      <c r="N682" s="203"/>
      <c r="O682" s="203"/>
      <c r="P682" s="203"/>
      <c r="Q682" s="203"/>
      <c r="R682" s="203"/>
      <c r="S682" s="203"/>
      <c r="T682" s="160" t="s">
        <v>635</v>
      </c>
      <c r="U682" s="170" t="s">
        <v>648</v>
      </c>
      <c r="V682" s="244" t="s">
        <v>1293</v>
      </c>
      <c r="W682" s="312" t="s">
        <v>417</v>
      </c>
      <c r="X682" s="171" t="s">
        <v>685</v>
      </c>
      <c r="Y682" s="7"/>
      <c r="Z682" s="305" t="s">
        <v>1733</v>
      </c>
    </row>
    <row r="683" spans="1:26" ht="15" customHeight="1" x14ac:dyDescent="0.2">
      <c r="A683" s="203" t="str">
        <f t="shared" si="10"/>
        <v>貨4軽TQG</v>
      </c>
      <c r="B683" s="351" t="s">
        <v>1033</v>
      </c>
      <c r="C683" s="349" t="s">
        <v>535</v>
      </c>
      <c r="D683" s="351" t="s">
        <v>417</v>
      </c>
      <c r="E683" s="203" t="s">
        <v>686</v>
      </c>
      <c r="F683" s="203"/>
      <c r="G683" s="203"/>
      <c r="H683" s="203"/>
      <c r="I683" s="1" t="s">
        <v>835</v>
      </c>
      <c r="J683" s="203" t="s">
        <v>413</v>
      </c>
      <c r="K683" s="349"/>
      <c r="L683" s="349"/>
      <c r="M683" s="349"/>
      <c r="N683" s="203"/>
      <c r="O683" s="203"/>
      <c r="P683" s="203"/>
      <c r="Q683" s="203"/>
      <c r="R683" s="203"/>
      <c r="S683" s="203"/>
      <c r="T683" s="160" t="s">
        <v>635</v>
      </c>
      <c r="U683" s="170" t="s">
        <v>648</v>
      </c>
      <c r="V683" s="244" t="s">
        <v>1293</v>
      </c>
      <c r="W683" s="312" t="s">
        <v>417</v>
      </c>
      <c r="X683" s="171" t="s">
        <v>686</v>
      </c>
      <c r="Y683" s="7"/>
      <c r="Z683" s="305" t="s">
        <v>1733</v>
      </c>
    </row>
    <row r="684" spans="1:26" ht="15" customHeight="1" x14ac:dyDescent="0.2">
      <c r="A684" s="203" t="str">
        <f t="shared" si="10"/>
        <v>貨4軽TSG</v>
      </c>
      <c r="B684" s="351" t="s">
        <v>1033</v>
      </c>
      <c r="C684" s="203" t="s">
        <v>535</v>
      </c>
      <c r="D684" s="203" t="s">
        <v>417</v>
      </c>
      <c r="E684" t="s">
        <v>1512</v>
      </c>
      <c r="F684" s="203"/>
      <c r="G684" s="203"/>
      <c r="H684" s="347"/>
      <c r="I684" s="1" t="s">
        <v>835</v>
      </c>
      <c r="J684" s="203" t="s">
        <v>413</v>
      </c>
      <c r="K684" s="349"/>
      <c r="L684" s="349"/>
      <c r="M684" s="349"/>
      <c r="N684" s="203"/>
      <c r="O684" s="203"/>
      <c r="P684" s="203"/>
      <c r="Q684" s="203"/>
      <c r="R684" s="203"/>
      <c r="S684" s="203"/>
      <c r="T684" s="160" t="s">
        <v>635</v>
      </c>
      <c r="U684" s="170" t="s">
        <v>648</v>
      </c>
      <c r="V684" s="244" t="s">
        <v>1293</v>
      </c>
      <c r="W684" s="312" t="s">
        <v>417</v>
      </c>
      <c r="X684" s="171" t="s">
        <v>834</v>
      </c>
      <c r="Y684" s="7"/>
      <c r="Z684" s="305" t="s">
        <v>1733</v>
      </c>
    </row>
    <row r="685" spans="1:26" ht="15" customHeight="1" x14ac:dyDescent="0.2">
      <c r="A685" s="203" t="str">
        <f t="shared" si="10"/>
        <v>貨4軽TMG</v>
      </c>
      <c r="B685" s="351" t="s">
        <v>1033</v>
      </c>
      <c r="C685" s="203" t="s">
        <v>535</v>
      </c>
      <c r="D685" s="203" t="s">
        <v>417</v>
      </c>
      <c r="E685" t="s">
        <v>1513</v>
      </c>
      <c r="F685" s="203"/>
      <c r="G685" s="203"/>
      <c r="H685" s="203"/>
      <c r="I685" s="1" t="s">
        <v>1393</v>
      </c>
      <c r="K685" s="349"/>
      <c r="L685" s="349"/>
      <c r="M685" s="349"/>
      <c r="N685" s="203"/>
      <c r="O685" s="203"/>
      <c r="P685" s="203"/>
      <c r="Q685" s="203"/>
      <c r="R685" s="203"/>
      <c r="S685" s="203"/>
      <c r="T685" s="160" t="s">
        <v>635</v>
      </c>
      <c r="U685" s="170" t="s">
        <v>648</v>
      </c>
      <c r="V685" s="244" t="s">
        <v>1293</v>
      </c>
      <c r="W685" s="312" t="s">
        <v>417</v>
      </c>
      <c r="X685" s="171" t="s">
        <v>1040</v>
      </c>
      <c r="Y685" s="7"/>
      <c r="Z685" s="305" t="s">
        <v>1734</v>
      </c>
    </row>
    <row r="686" spans="1:26" ht="15" customHeight="1" x14ac:dyDescent="0.2">
      <c r="A686" s="203" t="str">
        <f t="shared" si="10"/>
        <v>貨4軽2DG</v>
      </c>
      <c r="B686" s="351" t="s">
        <v>1041</v>
      </c>
      <c r="C686" s="203" t="s">
        <v>535</v>
      </c>
      <c r="D686" t="s">
        <v>1514</v>
      </c>
      <c r="E686" t="s">
        <v>1515</v>
      </c>
      <c r="F686"/>
      <c r="G686"/>
      <c r="H686" s="203"/>
      <c r="I686" s="1" t="s">
        <v>919</v>
      </c>
      <c r="K686" s="349"/>
      <c r="L686" s="349"/>
      <c r="M686" s="349"/>
      <c r="N686" s="203"/>
      <c r="O686" s="203"/>
      <c r="P686" s="203"/>
      <c r="Q686" s="203"/>
      <c r="R686" s="203"/>
      <c r="S686" s="203"/>
      <c r="T686" s="160" t="s">
        <v>635</v>
      </c>
      <c r="U686" s="170" t="s">
        <v>648</v>
      </c>
      <c r="V686" s="244" t="s">
        <v>1293</v>
      </c>
      <c r="W686" s="312" t="s">
        <v>1042</v>
      </c>
      <c r="X686" s="171" t="s">
        <v>1043</v>
      </c>
      <c r="Y686" s="7" t="s">
        <v>1389</v>
      </c>
      <c r="Z686" s="304" t="s">
        <v>1746</v>
      </c>
    </row>
    <row r="687" spans="1:26" ht="15" customHeight="1" x14ac:dyDescent="0.2">
      <c r="A687" s="203" t="str">
        <f t="shared" si="10"/>
        <v>貨4軽2KG</v>
      </c>
      <c r="B687" s="351" t="s">
        <v>1041</v>
      </c>
      <c r="C687" s="203" t="s">
        <v>535</v>
      </c>
      <c r="D687" t="s">
        <v>1514</v>
      </c>
      <c r="E687" t="s">
        <v>1516</v>
      </c>
      <c r="F687"/>
      <c r="G687"/>
      <c r="H687" s="347"/>
      <c r="I687" s="1" t="s">
        <v>919</v>
      </c>
      <c r="K687" s="349"/>
      <c r="L687" s="349"/>
      <c r="M687" s="349"/>
      <c r="N687" s="203"/>
      <c r="O687" s="203"/>
      <c r="P687" s="203"/>
      <c r="Q687" s="203"/>
      <c r="R687" s="203"/>
      <c r="S687" s="203"/>
      <c r="T687" s="160" t="s">
        <v>635</v>
      </c>
      <c r="U687" s="170" t="s">
        <v>648</v>
      </c>
      <c r="V687" s="244" t="s">
        <v>1293</v>
      </c>
      <c r="W687" s="312" t="s">
        <v>1042</v>
      </c>
      <c r="X687" s="171" t="s">
        <v>1044</v>
      </c>
      <c r="Y687" s="7" t="s">
        <v>1389</v>
      </c>
      <c r="Z687" s="304" t="s">
        <v>1746</v>
      </c>
    </row>
    <row r="688" spans="1:26" ht="15" customHeight="1" x14ac:dyDescent="0.2">
      <c r="A688" s="203" t="str">
        <f t="shared" si="10"/>
        <v>貨4軽2PG</v>
      </c>
      <c r="B688" s="351" t="s">
        <v>1045</v>
      </c>
      <c r="C688" s="203" t="s">
        <v>535</v>
      </c>
      <c r="D688" t="s">
        <v>1517</v>
      </c>
      <c r="E688" t="s">
        <v>1518</v>
      </c>
      <c r="F688"/>
      <c r="G688"/>
      <c r="H688" s="203"/>
      <c r="I688" s="1" t="s">
        <v>919</v>
      </c>
      <c r="K688" s="349"/>
      <c r="L688" s="349"/>
      <c r="M688" s="349"/>
      <c r="N688" s="203"/>
      <c r="O688" s="203"/>
      <c r="P688" s="203"/>
      <c r="Q688" s="203"/>
      <c r="R688" s="203"/>
      <c r="S688" s="203"/>
      <c r="T688" s="160" t="s">
        <v>635</v>
      </c>
      <c r="U688" s="170" t="s">
        <v>648</v>
      </c>
      <c r="V688" s="244" t="s">
        <v>1293</v>
      </c>
      <c r="W688" s="312" t="s">
        <v>1042</v>
      </c>
      <c r="X688" s="171" t="s">
        <v>1046</v>
      </c>
      <c r="Y688" s="7" t="s">
        <v>1389</v>
      </c>
      <c r="Z688" s="304" t="s">
        <v>1746</v>
      </c>
    </row>
    <row r="689" spans="1:26" ht="15" customHeight="1" x14ac:dyDescent="0.2">
      <c r="A689" s="203" t="str">
        <f t="shared" si="10"/>
        <v>貨4軽2RG</v>
      </c>
      <c r="B689" s="351" t="s">
        <v>1045</v>
      </c>
      <c r="C689" s="203" t="s">
        <v>535</v>
      </c>
      <c r="D689" t="s">
        <v>1517</v>
      </c>
      <c r="E689" t="s">
        <v>1519</v>
      </c>
      <c r="F689"/>
      <c r="G689"/>
      <c r="H689" s="347"/>
      <c r="I689" s="1" t="s">
        <v>919</v>
      </c>
      <c r="K689" s="352"/>
      <c r="L689" s="352"/>
      <c r="M689" s="352"/>
      <c r="N689" s="203"/>
      <c r="O689" s="203"/>
      <c r="P689" s="203"/>
      <c r="Q689" s="203"/>
      <c r="R689" s="203"/>
      <c r="S689" s="203"/>
      <c r="T689" s="160" t="s">
        <v>635</v>
      </c>
      <c r="U689" s="170" t="s">
        <v>648</v>
      </c>
      <c r="V689" s="244" t="s">
        <v>1293</v>
      </c>
      <c r="W689" s="312" t="s">
        <v>1042</v>
      </c>
      <c r="X689" s="171" t="s">
        <v>1047</v>
      </c>
      <c r="Y689" s="7" t="s">
        <v>1389</v>
      </c>
      <c r="Z689" s="304" t="s">
        <v>1746</v>
      </c>
    </row>
    <row r="690" spans="1:26" ht="15" customHeight="1" x14ac:dyDescent="0.2">
      <c r="A690" s="203" t="str">
        <f t="shared" si="10"/>
        <v>貨4軽2TG</v>
      </c>
      <c r="B690" s="351" t="s">
        <v>1045</v>
      </c>
      <c r="C690" s="203" t="s">
        <v>535</v>
      </c>
      <c r="D690" t="s">
        <v>1517</v>
      </c>
      <c r="E690" t="s">
        <v>1520</v>
      </c>
      <c r="F690"/>
      <c r="G690"/>
      <c r="H690" s="203"/>
      <c r="I690" s="1" t="s">
        <v>919</v>
      </c>
      <c r="K690" s="352"/>
      <c r="L690" s="352"/>
      <c r="M690" s="352"/>
      <c r="N690" s="203"/>
      <c r="O690" s="203"/>
      <c r="P690" s="203"/>
      <c r="Q690" s="203"/>
      <c r="R690" s="203"/>
      <c r="S690" s="203"/>
      <c r="T690" s="160" t="s">
        <v>635</v>
      </c>
      <c r="U690" s="170" t="s">
        <v>648</v>
      </c>
      <c r="V690" s="244" t="s">
        <v>1293</v>
      </c>
      <c r="W690" s="312" t="s">
        <v>1042</v>
      </c>
      <c r="X690" s="171" t="s">
        <v>1048</v>
      </c>
      <c r="Y690" s="7" t="s">
        <v>1389</v>
      </c>
      <c r="Z690" s="304" t="s">
        <v>1746</v>
      </c>
    </row>
    <row r="691" spans="1:26" ht="15" customHeight="1" x14ac:dyDescent="0.2">
      <c r="A691" s="203" t="str">
        <f t="shared" si="10"/>
        <v>貨4軽2CG</v>
      </c>
      <c r="B691" s="351" t="s">
        <v>1045</v>
      </c>
      <c r="C691" s="203" t="s">
        <v>535</v>
      </c>
      <c r="D691" t="s">
        <v>1517</v>
      </c>
      <c r="E691" t="s">
        <v>1521</v>
      </c>
      <c r="F691"/>
      <c r="G691"/>
      <c r="H691" s="347"/>
      <c r="I691" s="1" t="s">
        <v>835</v>
      </c>
      <c r="K691" s="203"/>
      <c r="L691" s="203"/>
      <c r="M691" s="203"/>
      <c r="N691" s="203"/>
      <c r="O691" s="203"/>
      <c r="P691" s="203"/>
      <c r="Q691" s="203"/>
      <c r="R691" s="203"/>
      <c r="S691" s="203"/>
      <c r="T691" s="160" t="s">
        <v>635</v>
      </c>
      <c r="U691" s="170" t="s">
        <v>648</v>
      </c>
      <c r="V691" s="244" t="s">
        <v>1293</v>
      </c>
      <c r="W691" s="312" t="s">
        <v>1042</v>
      </c>
      <c r="X691" s="171" t="s">
        <v>1049</v>
      </c>
      <c r="Y691" s="7"/>
      <c r="Z691" s="305" t="s">
        <v>1733</v>
      </c>
    </row>
    <row r="692" spans="1:26" ht="15" customHeight="1" x14ac:dyDescent="0.2">
      <c r="A692" s="203" t="str">
        <f t="shared" si="10"/>
        <v>貨4軽2JG</v>
      </c>
      <c r="B692" s="351" t="s">
        <v>1045</v>
      </c>
      <c r="C692" s="203" t="s">
        <v>535</v>
      </c>
      <c r="D692" t="s">
        <v>1517</v>
      </c>
      <c r="E692" t="s">
        <v>1522</v>
      </c>
      <c r="F692"/>
      <c r="G692"/>
      <c r="H692" s="203"/>
      <c r="I692" s="1" t="s">
        <v>835</v>
      </c>
      <c r="K692" s="203"/>
      <c r="L692" s="203"/>
      <c r="M692" s="203"/>
      <c r="N692" s="203"/>
      <c r="O692" s="203"/>
      <c r="P692" s="203"/>
      <c r="Q692" s="203"/>
      <c r="R692" s="203"/>
      <c r="S692" s="203"/>
      <c r="T692" s="160" t="s">
        <v>635</v>
      </c>
      <c r="U692" s="170" t="s">
        <v>648</v>
      </c>
      <c r="V692" s="244" t="s">
        <v>1293</v>
      </c>
      <c r="W692" s="312" t="s">
        <v>1042</v>
      </c>
      <c r="X692" s="171" t="s">
        <v>1050</v>
      </c>
      <c r="Y692" s="7"/>
      <c r="Z692" s="305" t="s">
        <v>1733</v>
      </c>
    </row>
    <row r="693" spans="1:26" ht="15" customHeight="1" x14ac:dyDescent="0.2">
      <c r="A693" s="203" t="str">
        <f t="shared" si="10"/>
        <v>貨4軽2NG</v>
      </c>
      <c r="B693" s="351" t="s">
        <v>1045</v>
      </c>
      <c r="C693" s="203" t="s">
        <v>535</v>
      </c>
      <c r="D693" t="s">
        <v>1517</v>
      </c>
      <c r="E693" t="s">
        <v>1523</v>
      </c>
      <c r="F693"/>
      <c r="G693"/>
      <c r="H693" s="347"/>
      <c r="I693" s="1" t="s">
        <v>835</v>
      </c>
      <c r="K693" s="203"/>
      <c r="L693" s="203"/>
      <c r="M693" s="203"/>
      <c r="N693" s="203"/>
      <c r="O693" s="203"/>
      <c r="P693" s="203"/>
      <c r="Q693" s="203"/>
      <c r="R693" s="203"/>
      <c r="S693" s="203"/>
      <c r="T693" s="160" t="s">
        <v>635</v>
      </c>
      <c r="U693" s="170" t="s">
        <v>648</v>
      </c>
      <c r="V693" s="244" t="s">
        <v>1293</v>
      </c>
      <c r="W693" s="312" t="s">
        <v>1042</v>
      </c>
      <c r="X693" s="171" t="s">
        <v>1051</v>
      </c>
      <c r="Y693" s="7"/>
      <c r="Z693" s="305" t="s">
        <v>1733</v>
      </c>
    </row>
    <row r="694" spans="1:26" ht="15" customHeight="1" x14ac:dyDescent="0.2">
      <c r="A694" s="203" t="str">
        <f t="shared" si="10"/>
        <v>貨4軽2QG</v>
      </c>
      <c r="B694" s="351" t="s">
        <v>1045</v>
      </c>
      <c r="C694" s="203" t="s">
        <v>535</v>
      </c>
      <c r="D694" t="s">
        <v>1517</v>
      </c>
      <c r="E694" t="s">
        <v>1524</v>
      </c>
      <c r="F694"/>
      <c r="G694"/>
      <c r="H694" s="203"/>
      <c r="I694" s="1" t="s">
        <v>835</v>
      </c>
      <c r="K694" s="203"/>
      <c r="L694" s="203"/>
      <c r="M694" s="203"/>
      <c r="N694" s="203"/>
      <c r="O694" s="203"/>
      <c r="P694" s="203"/>
      <c r="Q694" s="203"/>
      <c r="R694" s="203"/>
      <c r="S694" s="203"/>
      <c r="T694" s="160" t="s">
        <v>635</v>
      </c>
      <c r="U694" s="170" t="s">
        <v>648</v>
      </c>
      <c r="V694" s="244" t="s">
        <v>1293</v>
      </c>
      <c r="W694" s="312" t="s">
        <v>1042</v>
      </c>
      <c r="X694" s="171" t="s">
        <v>1052</v>
      </c>
      <c r="Y694" s="7"/>
      <c r="Z694" s="305" t="s">
        <v>1733</v>
      </c>
    </row>
    <row r="695" spans="1:26" ht="15" customHeight="1" x14ac:dyDescent="0.2">
      <c r="A695" s="203" t="str">
        <f t="shared" si="10"/>
        <v>貨4軽2SG</v>
      </c>
      <c r="B695" s="351" t="s">
        <v>1045</v>
      </c>
      <c r="C695" s="203" t="s">
        <v>535</v>
      </c>
      <c r="D695" t="s">
        <v>1517</v>
      </c>
      <c r="E695" t="s">
        <v>1525</v>
      </c>
      <c r="F695"/>
      <c r="G695"/>
      <c r="H695" s="203"/>
      <c r="I695" s="1" t="s">
        <v>835</v>
      </c>
      <c r="K695" s="203"/>
      <c r="L695" s="203"/>
      <c r="M695" s="203"/>
      <c r="N695" s="203"/>
      <c r="O695" s="203"/>
      <c r="P695" s="203"/>
      <c r="Q695" s="203"/>
      <c r="R695" s="203"/>
      <c r="S695" s="203"/>
      <c r="T695" s="160" t="s">
        <v>635</v>
      </c>
      <c r="U695" s="170" t="s">
        <v>648</v>
      </c>
      <c r="V695" s="244" t="s">
        <v>1293</v>
      </c>
      <c r="W695" s="312" t="s">
        <v>1042</v>
      </c>
      <c r="X695" s="171" t="s">
        <v>1053</v>
      </c>
      <c r="Y695" s="7"/>
      <c r="Z695" s="305" t="s">
        <v>1733</v>
      </c>
    </row>
    <row r="696" spans="1:26" ht="15" customHeight="1" x14ac:dyDescent="0.2">
      <c r="A696" s="203" t="str">
        <f t="shared" si="10"/>
        <v>貨4軽2MG</v>
      </c>
      <c r="B696" s="351" t="s">
        <v>1045</v>
      </c>
      <c r="C696" s="203" t="s">
        <v>535</v>
      </c>
      <c r="D696" t="s">
        <v>1517</v>
      </c>
      <c r="E696" t="s">
        <v>1526</v>
      </c>
      <c r="F696"/>
      <c r="G696"/>
      <c r="H696" s="347"/>
      <c r="I696" s="1" t="s">
        <v>1393</v>
      </c>
      <c r="K696" s="203"/>
      <c r="L696" s="203"/>
      <c r="M696" s="203"/>
      <c r="N696" s="203"/>
      <c r="O696" s="203"/>
      <c r="P696" s="203"/>
      <c r="Q696" s="203"/>
      <c r="R696" s="203"/>
      <c r="S696" s="203"/>
      <c r="T696" s="160" t="s">
        <v>635</v>
      </c>
      <c r="U696" s="170" t="s">
        <v>648</v>
      </c>
      <c r="V696" s="244" t="s">
        <v>1293</v>
      </c>
      <c r="W696" s="312" t="s">
        <v>1042</v>
      </c>
      <c r="X696" s="171" t="s">
        <v>1054</v>
      </c>
      <c r="Y696" s="7"/>
      <c r="Z696" s="305" t="s">
        <v>1734</v>
      </c>
    </row>
    <row r="697" spans="1:26" ht="15" customHeight="1" x14ac:dyDescent="0.2">
      <c r="A697" s="203" t="str">
        <f t="shared" si="10"/>
        <v>貨1CTP</v>
      </c>
      <c r="B697" s="203" t="s">
        <v>543</v>
      </c>
      <c r="C697" s="203" t="s">
        <v>542</v>
      </c>
      <c r="D697" s="203" t="s">
        <v>97</v>
      </c>
      <c r="E697" s="203" t="s">
        <v>163</v>
      </c>
      <c r="F697" s="347"/>
      <c r="G697" s="203"/>
      <c r="H697" s="203"/>
      <c r="I697" s="1" t="s">
        <v>127</v>
      </c>
      <c r="J697" s="203" t="s">
        <v>1055</v>
      </c>
      <c r="K697" s="203"/>
      <c r="L697" s="203"/>
      <c r="M697" s="203"/>
      <c r="N697" s="203"/>
      <c r="O697" s="203"/>
      <c r="P697" s="203"/>
      <c r="Q697" s="203"/>
      <c r="R697" s="203"/>
      <c r="S697" s="203"/>
      <c r="T697" s="160" t="s">
        <v>635</v>
      </c>
      <c r="U697" s="170" t="s">
        <v>690</v>
      </c>
      <c r="V697" s="244" t="s">
        <v>1295</v>
      </c>
      <c r="W697" s="312" t="s">
        <v>97</v>
      </c>
      <c r="X697" s="171" t="s">
        <v>163</v>
      </c>
      <c r="Y697" s="7"/>
      <c r="Z697" s="305" t="s">
        <v>1694</v>
      </c>
    </row>
    <row r="698" spans="1:26" ht="15" customHeight="1" x14ac:dyDescent="0.2">
      <c r="A698" s="203" t="str">
        <f t="shared" si="10"/>
        <v>貨1CLP</v>
      </c>
      <c r="B698" s="203" t="s">
        <v>543</v>
      </c>
      <c r="C698" s="203" t="s">
        <v>542</v>
      </c>
      <c r="D698" s="203" t="s">
        <v>97</v>
      </c>
      <c r="E698" s="203" t="s">
        <v>155</v>
      </c>
      <c r="F698" s="347"/>
      <c r="G698" s="203"/>
      <c r="H698" s="203"/>
      <c r="I698" s="1" t="s">
        <v>127</v>
      </c>
      <c r="J698" s="203" t="s">
        <v>1056</v>
      </c>
      <c r="K698" s="203"/>
      <c r="L698" s="203"/>
      <c r="M698" s="203"/>
      <c r="N698" s="203"/>
      <c r="O698" s="203"/>
      <c r="P698" s="203"/>
      <c r="Q698" s="203"/>
      <c r="R698" s="203"/>
      <c r="S698" s="203"/>
      <c r="T698" s="160" t="s">
        <v>635</v>
      </c>
      <c r="U698" s="170" t="s">
        <v>690</v>
      </c>
      <c r="V698" s="244" t="s">
        <v>1295</v>
      </c>
      <c r="W698" s="312" t="s">
        <v>97</v>
      </c>
      <c r="X698" s="171" t="s">
        <v>155</v>
      </c>
      <c r="Y698" s="7"/>
      <c r="Z698" s="305" t="s">
        <v>1694</v>
      </c>
    </row>
    <row r="699" spans="1:26" ht="15" customHeight="1" x14ac:dyDescent="0.2">
      <c r="A699" s="203" t="str">
        <f t="shared" si="10"/>
        <v>貨1CUP</v>
      </c>
      <c r="B699" s="203" t="s">
        <v>543</v>
      </c>
      <c r="C699" s="203" t="s">
        <v>542</v>
      </c>
      <c r="D699" s="203" t="s">
        <v>97</v>
      </c>
      <c r="E699" s="203" t="s">
        <v>170</v>
      </c>
      <c r="F699" s="203"/>
      <c r="G699" s="203"/>
      <c r="H699" s="203"/>
      <c r="I699" s="1" t="s">
        <v>127</v>
      </c>
      <c r="J699" t="s">
        <v>1057</v>
      </c>
      <c r="K699" s="203"/>
      <c r="L699" s="203"/>
      <c r="M699" s="203"/>
      <c r="N699" s="203"/>
      <c r="O699" s="203"/>
      <c r="P699" s="203"/>
      <c r="Q699" s="203"/>
      <c r="R699" s="203"/>
      <c r="S699" s="203"/>
      <c r="T699" s="160" t="s">
        <v>635</v>
      </c>
      <c r="U699" s="170" t="s">
        <v>690</v>
      </c>
      <c r="V699" s="244" t="s">
        <v>1295</v>
      </c>
      <c r="W699" s="312" t="s">
        <v>97</v>
      </c>
      <c r="X699" s="171" t="s">
        <v>170</v>
      </c>
      <c r="Y699" s="7"/>
      <c r="Z699" s="305" t="s">
        <v>1694</v>
      </c>
    </row>
    <row r="700" spans="1:26" ht="15" customHeight="1" x14ac:dyDescent="0.2">
      <c r="A700" s="203" t="str">
        <f t="shared" si="10"/>
        <v>貨1CAFE</v>
      </c>
      <c r="B700" s="203" t="s">
        <v>543</v>
      </c>
      <c r="C700" s="203" t="s">
        <v>542</v>
      </c>
      <c r="D700" s="203" t="s">
        <v>471</v>
      </c>
      <c r="E700" s="203" t="s">
        <v>1058</v>
      </c>
      <c r="F700" s="203"/>
      <c r="G700" s="203"/>
      <c r="H700" s="203"/>
      <c r="I700" s="1" t="s">
        <v>127</v>
      </c>
      <c r="J700" t="s">
        <v>690</v>
      </c>
      <c r="K700" s="203"/>
      <c r="L700" s="203"/>
      <c r="M700" s="203"/>
      <c r="N700" s="203"/>
      <c r="O700" s="203"/>
      <c r="P700" s="203"/>
      <c r="Q700" s="203"/>
      <c r="R700" s="203"/>
      <c r="S700" s="203"/>
      <c r="T700" s="160" t="s">
        <v>635</v>
      </c>
      <c r="U700" s="170" t="s">
        <v>690</v>
      </c>
      <c r="V700" s="244" t="s">
        <v>1295</v>
      </c>
      <c r="W700" s="312" t="s">
        <v>471</v>
      </c>
      <c r="X700" s="171" t="s">
        <v>1058</v>
      </c>
      <c r="Y700" s="7"/>
      <c r="Z700" s="305" t="s">
        <v>1694</v>
      </c>
    </row>
    <row r="701" spans="1:26" ht="15" customHeight="1" x14ac:dyDescent="0.2">
      <c r="A701" s="203" t="str">
        <f t="shared" si="10"/>
        <v>貨1CAEE</v>
      </c>
      <c r="B701" s="203" t="s">
        <v>543</v>
      </c>
      <c r="C701" s="203" t="s">
        <v>542</v>
      </c>
      <c r="D701" s="203" t="s">
        <v>471</v>
      </c>
      <c r="E701" s="203" t="s">
        <v>1059</v>
      </c>
      <c r="F701" s="203"/>
      <c r="G701" s="203"/>
      <c r="H701" s="203"/>
      <c r="I701" s="1" t="s">
        <v>127</v>
      </c>
      <c r="J701" t="s">
        <v>1060</v>
      </c>
      <c r="K701" s="203"/>
      <c r="L701" s="203"/>
      <c r="M701" s="203"/>
      <c r="N701" s="203"/>
      <c r="O701" s="203"/>
      <c r="P701" s="203"/>
      <c r="Q701" s="203"/>
      <c r="R701" s="203"/>
      <c r="S701" s="203"/>
      <c r="T701" s="160" t="s">
        <v>635</v>
      </c>
      <c r="U701" s="170" t="s">
        <v>690</v>
      </c>
      <c r="V701" s="244" t="s">
        <v>1295</v>
      </c>
      <c r="W701" s="312" t="s">
        <v>471</v>
      </c>
      <c r="X701" s="171" t="s">
        <v>1059</v>
      </c>
      <c r="Y701" s="7"/>
      <c r="Z701" s="305" t="s">
        <v>1694</v>
      </c>
    </row>
    <row r="702" spans="1:26" ht="15" customHeight="1" x14ac:dyDescent="0.2">
      <c r="A702" s="203" t="str">
        <f t="shared" si="10"/>
        <v>貨1CCEE</v>
      </c>
      <c r="B702" s="349" t="s">
        <v>543</v>
      </c>
      <c r="C702" s="349" t="s">
        <v>542</v>
      </c>
      <c r="D702" s="351" t="s">
        <v>471</v>
      </c>
      <c r="E702" s="351" t="s">
        <v>538</v>
      </c>
      <c r="F702" s="349"/>
      <c r="G702" s="349"/>
      <c r="H702" s="349"/>
      <c r="I702" s="162" t="s">
        <v>127</v>
      </c>
      <c r="J702" s="351" t="s">
        <v>442</v>
      </c>
      <c r="K702" s="203"/>
      <c r="L702" s="203"/>
      <c r="M702" s="203"/>
      <c r="N702" s="203"/>
      <c r="O702" s="203"/>
      <c r="P702" s="203"/>
      <c r="Q702" s="203"/>
      <c r="R702" s="203"/>
      <c r="S702" s="203"/>
      <c r="T702" s="160" t="s">
        <v>635</v>
      </c>
      <c r="U702" s="170" t="s">
        <v>690</v>
      </c>
      <c r="V702" s="244" t="s">
        <v>1295</v>
      </c>
      <c r="W702" s="312" t="s">
        <v>471</v>
      </c>
      <c r="X702" s="171" t="s">
        <v>538</v>
      </c>
      <c r="Y702" s="7"/>
      <c r="Z702" s="305" t="s">
        <v>1694</v>
      </c>
    </row>
    <row r="703" spans="1:26" ht="15" customHeight="1" x14ac:dyDescent="0.2">
      <c r="A703" s="203" t="str">
        <f t="shared" si="10"/>
        <v>貨1CCFE</v>
      </c>
      <c r="B703" s="349" t="s">
        <v>543</v>
      </c>
      <c r="C703" s="349" t="s">
        <v>542</v>
      </c>
      <c r="D703" s="351" t="s">
        <v>471</v>
      </c>
      <c r="E703" s="351" t="s">
        <v>539</v>
      </c>
      <c r="F703" s="349"/>
      <c r="G703" s="349"/>
      <c r="H703" s="349"/>
      <c r="I703" s="162" t="s">
        <v>127</v>
      </c>
      <c r="J703" s="351" t="s">
        <v>441</v>
      </c>
      <c r="K703" s="203"/>
      <c r="L703" s="203"/>
      <c r="M703" s="203"/>
      <c r="N703" s="203"/>
      <c r="O703" s="203"/>
      <c r="P703" s="203"/>
      <c r="Q703" s="203"/>
      <c r="R703" s="203"/>
      <c r="S703" s="203"/>
      <c r="T703" s="160" t="s">
        <v>635</v>
      </c>
      <c r="U703" s="170" t="s">
        <v>690</v>
      </c>
      <c r="V703" s="244" t="s">
        <v>1295</v>
      </c>
      <c r="W703" s="312" t="s">
        <v>471</v>
      </c>
      <c r="X703" s="171" t="s">
        <v>539</v>
      </c>
      <c r="Y703" s="7"/>
      <c r="Z703" s="305" t="s">
        <v>1694</v>
      </c>
    </row>
    <row r="704" spans="1:26" ht="15" customHeight="1" x14ac:dyDescent="0.2">
      <c r="A704" s="203" t="str">
        <f t="shared" si="10"/>
        <v>貨1CDEE</v>
      </c>
      <c r="B704" s="349" t="s">
        <v>543</v>
      </c>
      <c r="C704" s="349" t="s">
        <v>542</v>
      </c>
      <c r="D704" s="351" t="s">
        <v>471</v>
      </c>
      <c r="E704" s="351" t="s">
        <v>540</v>
      </c>
      <c r="F704" s="349"/>
      <c r="G704" s="349"/>
      <c r="H704" s="349"/>
      <c r="I704" s="162" t="s">
        <v>127</v>
      </c>
      <c r="J704" s="351" t="s">
        <v>687</v>
      </c>
      <c r="K704" s="203"/>
      <c r="L704" s="203"/>
      <c r="M704" s="203"/>
      <c r="N704" s="203"/>
      <c r="O704" s="203"/>
      <c r="P704" s="203"/>
      <c r="Q704" s="203"/>
      <c r="R704" s="203"/>
      <c r="S704" s="203"/>
      <c r="T704" s="160" t="s">
        <v>635</v>
      </c>
      <c r="U704" s="170" t="s">
        <v>690</v>
      </c>
      <c r="V704" s="244" t="s">
        <v>1295</v>
      </c>
      <c r="W704" s="312" t="s">
        <v>471</v>
      </c>
      <c r="X704" s="171" t="s">
        <v>540</v>
      </c>
      <c r="Y704" s="7"/>
      <c r="Z704" s="305" t="s">
        <v>1694</v>
      </c>
    </row>
    <row r="705" spans="1:26" ht="15" customHeight="1" x14ac:dyDescent="0.2">
      <c r="A705" s="203" t="str">
        <f t="shared" si="10"/>
        <v>貨1CDFE</v>
      </c>
      <c r="B705" s="349" t="s">
        <v>543</v>
      </c>
      <c r="C705" s="349" t="s">
        <v>542</v>
      </c>
      <c r="D705" s="351" t="s">
        <v>471</v>
      </c>
      <c r="E705" s="351" t="s">
        <v>541</v>
      </c>
      <c r="F705" s="349"/>
      <c r="G705" s="349"/>
      <c r="H705" s="349"/>
      <c r="I705" s="162" t="s">
        <v>127</v>
      </c>
      <c r="J705" s="351" t="s">
        <v>688</v>
      </c>
      <c r="K705" s="203"/>
      <c r="L705" s="203"/>
      <c r="M705" s="203"/>
      <c r="N705" s="203"/>
      <c r="O705" s="203"/>
      <c r="P705" s="203"/>
      <c r="Q705" s="203"/>
      <c r="R705" s="203"/>
      <c r="S705" s="203"/>
      <c r="T705" s="160" t="s">
        <v>635</v>
      </c>
      <c r="U705" s="170" t="s">
        <v>690</v>
      </c>
      <c r="V705" s="244" t="s">
        <v>1295</v>
      </c>
      <c r="W705" s="312" t="s">
        <v>471</v>
      </c>
      <c r="X705" s="171" t="s">
        <v>541</v>
      </c>
      <c r="Y705" s="7"/>
      <c r="Z705" s="305" t="s">
        <v>1694</v>
      </c>
    </row>
    <row r="706" spans="1:26" ht="15" customHeight="1" x14ac:dyDescent="0.2">
      <c r="A706" s="203" t="str">
        <f t="shared" si="10"/>
        <v>貨1CLFE</v>
      </c>
      <c r="B706" s="349" t="s">
        <v>543</v>
      </c>
      <c r="C706" s="349" t="s">
        <v>542</v>
      </c>
      <c r="D706" s="351" t="s">
        <v>403</v>
      </c>
      <c r="E706" s="351" t="s">
        <v>1061</v>
      </c>
      <c r="F706" s="349"/>
      <c r="G706" s="349"/>
      <c r="H706" s="349"/>
      <c r="I706" s="162" t="s">
        <v>127</v>
      </c>
      <c r="J706" s="351"/>
      <c r="K706" s="203"/>
      <c r="L706" s="203"/>
      <c r="M706" s="203"/>
      <c r="N706" s="203"/>
      <c r="O706" s="203"/>
      <c r="P706" s="203"/>
      <c r="Q706" s="203"/>
      <c r="R706" s="203"/>
      <c r="S706" s="203"/>
      <c r="T706" s="160" t="s">
        <v>635</v>
      </c>
      <c r="U706" s="170" t="s">
        <v>690</v>
      </c>
      <c r="V706" s="244" t="s">
        <v>1295</v>
      </c>
      <c r="W706" s="312" t="s">
        <v>403</v>
      </c>
      <c r="X706" s="171" t="s">
        <v>1061</v>
      </c>
      <c r="Y706" s="7"/>
      <c r="Z706" s="305" t="s">
        <v>1694</v>
      </c>
    </row>
    <row r="707" spans="1:26" ht="15" customHeight="1" x14ac:dyDescent="0.2">
      <c r="A707" s="203" t="str">
        <f t="shared" si="10"/>
        <v>貨1CLEE</v>
      </c>
      <c r="B707" s="203" t="s">
        <v>543</v>
      </c>
      <c r="C707" s="203" t="s">
        <v>542</v>
      </c>
      <c r="D707" s="203" t="s">
        <v>403</v>
      </c>
      <c r="E707" s="203" t="s">
        <v>1062</v>
      </c>
      <c r="F707" s="203"/>
      <c r="G707" s="203"/>
      <c r="H707" s="203"/>
      <c r="I707" s="1" t="s">
        <v>127</v>
      </c>
      <c r="J707" s="203" t="s">
        <v>838</v>
      </c>
      <c r="K707" s="203"/>
      <c r="L707" s="203"/>
      <c r="M707" s="203"/>
      <c r="N707" s="203"/>
      <c r="O707" s="203"/>
      <c r="P707" s="203"/>
      <c r="Q707" s="203"/>
      <c r="R707" s="203"/>
      <c r="S707" s="203"/>
      <c r="T707" s="160" t="s">
        <v>635</v>
      </c>
      <c r="U707" s="170" t="s">
        <v>690</v>
      </c>
      <c r="V707" s="244" t="s">
        <v>1295</v>
      </c>
      <c r="W707" s="312" t="s">
        <v>403</v>
      </c>
      <c r="X707" s="171" t="s">
        <v>1062</v>
      </c>
      <c r="Y707" s="7"/>
      <c r="Z707" s="305" t="s">
        <v>1694</v>
      </c>
    </row>
    <row r="708" spans="1:26" ht="15" customHeight="1" x14ac:dyDescent="0.2">
      <c r="A708" s="203" t="str">
        <f t="shared" ref="A708:A771" si="11">CONCATENATE(C708,E708)</f>
        <v>貨1CMFE</v>
      </c>
      <c r="B708" s="203" t="s">
        <v>543</v>
      </c>
      <c r="C708" s="203" t="s">
        <v>542</v>
      </c>
      <c r="D708" s="203" t="s">
        <v>403</v>
      </c>
      <c r="E708" s="203" t="s">
        <v>1063</v>
      </c>
      <c r="F708" s="203"/>
      <c r="G708" s="203"/>
      <c r="H708" s="203"/>
      <c r="I708" s="1" t="s">
        <v>127</v>
      </c>
      <c r="J708" s="203" t="s">
        <v>741</v>
      </c>
      <c r="K708" s="347"/>
      <c r="L708" s="347"/>
      <c r="M708" s="347"/>
      <c r="N708" s="203"/>
      <c r="O708" s="203"/>
      <c r="P708" s="203"/>
      <c r="Q708" s="203"/>
      <c r="R708" s="203"/>
      <c r="S708" s="203"/>
      <c r="T708" s="160" t="s">
        <v>635</v>
      </c>
      <c r="U708" s="170" t="s">
        <v>690</v>
      </c>
      <c r="V708" s="244" t="s">
        <v>1295</v>
      </c>
      <c r="W708" s="312" t="s">
        <v>403</v>
      </c>
      <c r="X708" s="171" t="s">
        <v>1063</v>
      </c>
      <c r="Y708" s="7"/>
      <c r="Z708" s="305" t="s">
        <v>1694</v>
      </c>
    </row>
    <row r="709" spans="1:26" ht="15" customHeight="1" x14ac:dyDescent="0.2">
      <c r="A709" s="203" t="str">
        <f t="shared" si="11"/>
        <v>貨1CMEE</v>
      </c>
      <c r="B709" s="203" t="s">
        <v>543</v>
      </c>
      <c r="C709" s="203" t="s">
        <v>542</v>
      </c>
      <c r="D709" s="203" t="s">
        <v>403</v>
      </c>
      <c r="E709" s="203" t="s">
        <v>1064</v>
      </c>
      <c r="F709" s="203"/>
      <c r="G709" s="203"/>
      <c r="H709" s="203"/>
      <c r="I709" s="1" t="s">
        <v>127</v>
      </c>
      <c r="J709" s="203" t="s">
        <v>421</v>
      </c>
      <c r="K709" s="203"/>
      <c r="L709" s="203"/>
      <c r="M709" s="203"/>
      <c r="N709" s="203"/>
      <c r="O709" s="203"/>
      <c r="P709" s="203"/>
      <c r="Q709" s="203"/>
      <c r="R709" s="203"/>
      <c r="S709" s="203"/>
      <c r="T709" s="160" t="s">
        <v>635</v>
      </c>
      <c r="U709" s="170" t="s">
        <v>690</v>
      </c>
      <c r="V709" s="244" t="s">
        <v>1295</v>
      </c>
      <c r="W709" s="312" t="s">
        <v>403</v>
      </c>
      <c r="X709" s="171" t="s">
        <v>1064</v>
      </c>
      <c r="Y709" s="7"/>
      <c r="Z709" s="305" t="s">
        <v>1694</v>
      </c>
    </row>
    <row r="710" spans="1:26" ht="15" customHeight="1" x14ac:dyDescent="0.2">
      <c r="A710" s="203" t="str">
        <f t="shared" si="11"/>
        <v>貨1CRFE</v>
      </c>
      <c r="B710" s="203" t="s">
        <v>543</v>
      </c>
      <c r="C710" s="203" t="s">
        <v>542</v>
      </c>
      <c r="D710" s="203" t="s">
        <v>403</v>
      </c>
      <c r="E710" s="203" t="s">
        <v>1065</v>
      </c>
      <c r="F710" s="203"/>
      <c r="G710" s="203"/>
      <c r="H710" s="203"/>
      <c r="I710" s="1" t="s">
        <v>127</v>
      </c>
      <c r="J710" s="203" t="s">
        <v>742</v>
      </c>
      <c r="K710" s="203"/>
      <c r="L710" s="203"/>
      <c r="M710" s="203"/>
      <c r="N710" s="203"/>
      <c r="O710" s="203"/>
      <c r="P710" s="203"/>
      <c r="Q710" s="203"/>
      <c r="R710" s="203"/>
      <c r="S710" s="203"/>
      <c r="T710" s="160" t="s">
        <v>635</v>
      </c>
      <c r="U710" s="170" t="s">
        <v>690</v>
      </c>
      <c r="V710" s="244" t="s">
        <v>1295</v>
      </c>
      <c r="W710" s="312" t="s">
        <v>403</v>
      </c>
      <c r="X710" s="171" t="s">
        <v>1065</v>
      </c>
      <c r="Y710" s="7"/>
      <c r="Z710" s="305" t="s">
        <v>1694</v>
      </c>
    </row>
    <row r="711" spans="1:26" ht="15" customHeight="1" x14ac:dyDescent="0.2">
      <c r="A711" s="203" t="str">
        <f t="shared" si="11"/>
        <v>貨1CREE</v>
      </c>
      <c r="B711" s="203" t="s">
        <v>543</v>
      </c>
      <c r="C711" s="203" t="s">
        <v>542</v>
      </c>
      <c r="D711" s="203" t="s">
        <v>403</v>
      </c>
      <c r="E711" s="203" t="s">
        <v>1066</v>
      </c>
      <c r="F711" s="203"/>
      <c r="G711" s="203"/>
      <c r="H711" s="203"/>
      <c r="I711" s="1" t="s">
        <v>127</v>
      </c>
      <c r="J711" s="203" t="s">
        <v>422</v>
      </c>
      <c r="K711" s="347"/>
      <c r="L711" s="347"/>
      <c r="M711" s="347"/>
      <c r="N711" s="203"/>
      <c r="O711" s="203"/>
      <c r="P711" s="203"/>
      <c r="Q711" s="203"/>
      <c r="R711" s="203"/>
      <c r="S711" s="203"/>
      <c r="T711" s="160" t="s">
        <v>635</v>
      </c>
      <c r="U711" s="170" t="s">
        <v>690</v>
      </c>
      <c r="V711" s="244" t="s">
        <v>1295</v>
      </c>
      <c r="W711" s="312" t="s">
        <v>403</v>
      </c>
      <c r="X711" s="171" t="s">
        <v>1066</v>
      </c>
      <c r="Y711" s="7"/>
      <c r="Z711" s="305" t="s">
        <v>1694</v>
      </c>
    </row>
    <row r="712" spans="1:26" ht="15" customHeight="1" x14ac:dyDescent="0.2">
      <c r="A712" s="203" t="str">
        <f t="shared" si="11"/>
        <v>貨1CQFE</v>
      </c>
      <c r="B712" s="203" t="s">
        <v>543</v>
      </c>
      <c r="C712" s="203" t="s">
        <v>542</v>
      </c>
      <c r="D712" s="203" t="s">
        <v>403</v>
      </c>
      <c r="E712" s="203" t="s">
        <v>689</v>
      </c>
      <c r="F712" s="347"/>
      <c r="G712" s="203"/>
      <c r="H712" s="349"/>
      <c r="I712" s="1" t="s">
        <v>127</v>
      </c>
      <c r="J712" s="203" t="s">
        <v>439</v>
      </c>
      <c r="K712" s="203"/>
      <c r="L712" s="203"/>
      <c r="M712" s="203"/>
      <c r="N712" s="203"/>
      <c r="O712" s="203"/>
      <c r="P712" s="203"/>
      <c r="Q712" s="203"/>
      <c r="R712" s="203"/>
      <c r="S712" s="203"/>
      <c r="T712" s="160" t="s">
        <v>635</v>
      </c>
      <c r="U712" s="170" t="s">
        <v>690</v>
      </c>
      <c r="V712" s="244" t="s">
        <v>1295</v>
      </c>
      <c r="W712" s="312" t="s">
        <v>403</v>
      </c>
      <c r="X712" s="171" t="s">
        <v>689</v>
      </c>
      <c r="Y712" s="7"/>
      <c r="Z712" s="305" t="s">
        <v>1694</v>
      </c>
    </row>
    <row r="713" spans="1:26" ht="15" customHeight="1" x14ac:dyDescent="0.2">
      <c r="A713" s="203" t="str">
        <f t="shared" si="11"/>
        <v>貨1CQEE</v>
      </c>
      <c r="B713" s="203" t="s">
        <v>543</v>
      </c>
      <c r="C713" s="203" t="s">
        <v>542</v>
      </c>
      <c r="D713" s="203" t="s">
        <v>403</v>
      </c>
      <c r="E713" s="203" t="s">
        <v>691</v>
      </c>
      <c r="F713" s="347"/>
      <c r="G713" s="203"/>
      <c r="H713" s="349"/>
      <c r="I713" s="1" t="s">
        <v>127</v>
      </c>
      <c r="J713" s="203" t="s">
        <v>440</v>
      </c>
      <c r="K713" s="203"/>
      <c r="L713" s="203"/>
      <c r="M713" s="203"/>
      <c r="N713" s="203"/>
      <c r="O713" s="203"/>
      <c r="P713" s="203"/>
      <c r="Q713" s="203"/>
      <c r="R713" s="203"/>
      <c r="S713" s="203"/>
      <c r="T713" s="160" t="s">
        <v>635</v>
      </c>
      <c r="U713" s="170" t="s">
        <v>690</v>
      </c>
      <c r="V713" s="244" t="s">
        <v>1295</v>
      </c>
      <c r="W713" s="312" t="s">
        <v>403</v>
      </c>
      <c r="X713" s="171" t="s">
        <v>691</v>
      </c>
      <c r="Y713" s="7"/>
      <c r="Z713" s="305" t="s">
        <v>1694</v>
      </c>
    </row>
    <row r="714" spans="1:26" ht="15" customHeight="1" x14ac:dyDescent="0.2">
      <c r="A714" s="203" t="str">
        <f t="shared" si="11"/>
        <v>貨1C3FE</v>
      </c>
      <c r="B714" s="203" t="s">
        <v>543</v>
      </c>
      <c r="C714" s="203" t="s">
        <v>542</v>
      </c>
      <c r="D714" t="s">
        <v>1400</v>
      </c>
      <c r="E714" t="s">
        <v>1527</v>
      </c>
      <c r="F714" s="347"/>
      <c r="G714" s="203"/>
      <c r="H714" s="349"/>
      <c r="I714" s="1" t="s">
        <v>127</v>
      </c>
      <c r="K714" s="347"/>
      <c r="L714" s="347"/>
      <c r="M714" s="347"/>
      <c r="N714" s="203"/>
      <c r="O714" s="203"/>
      <c r="P714" s="203"/>
      <c r="Q714" s="203"/>
      <c r="R714" s="203"/>
      <c r="S714" s="203"/>
      <c r="T714" s="160" t="s">
        <v>635</v>
      </c>
      <c r="U714" s="170" t="s">
        <v>690</v>
      </c>
      <c r="V714" s="244" t="s">
        <v>1295</v>
      </c>
      <c r="W714" s="312" t="s">
        <v>855</v>
      </c>
      <c r="X714" s="171" t="s">
        <v>1067</v>
      </c>
      <c r="Y714" s="7"/>
      <c r="Z714" s="305" t="s">
        <v>1694</v>
      </c>
    </row>
    <row r="715" spans="1:26" ht="15" customHeight="1" x14ac:dyDescent="0.2">
      <c r="A715" s="203" t="str">
        <f t="shared" si="11"/>
        <v>貨1C3EE</v>
      </c>
      <c r="B715" s="203" t="s">
        <v>543</v>
      </c>
      <c r="C715" s="203" t="s">
        <v>542</v>
      </c>
      <c r="D715" t="s">
        <v>1400</v>
      </c>
      <c r="E715" t="s">
        <v>1528</v>
      </c>
      <c r="F715" s="347"/>
      <c r="G715" s="203"/>
      <c r="H715" s="349"/>
      <c r="I715" s="1" t="s">
        <v>127</v>
      </c>
      <c r="K715" s="349"/>
      <c r="L715" s="349"/>
      <c r="M715" s="349"/>
      <c r="N715" s="203"/>
      <c r="O715" s="203"/>
      <c r="P715" s="203"/>
      <c r="Q715" s="203"/>
      <c r="R715" s="203"/>
      <c r="S715" s="203"/>
      <c r="T715" s="160" t="s">
        <v>635</v>
      </c>
      <c r="U715" s="170" t="s">
        <v>690</v>
      </c>
      <c r="V715" s="244" t="s">
        <v>1295</v>
      </c>
      <c r="W715" s="312" t="s">
        <v>855</v>
      </c>
      <c r="X715" s="171" t="s">
        <v>1068</v>
      </c>
      <c r="Y715" s="7"/>
      <c r="Z715" s="305" t="s">
        <v>1694</v>
      </c>
    </row>
    <row r="716" spans="1:26" ht="15" customHeight="1" x14ac:dyDescent="0.2">
      <c r="A716" s="203" t="str">
        <f t="shared" si="11"/>
        <v>貨1C4FE</v>
      </c>
      <c r="B716" s="203" t="s">
        <v>543</v>
      </c>
      <c r="C716" s="203" t="s">
        <v>542</v>
      </c>
      <c r="D716" t="s">
        <v>1404</v>
      </c>
      <c r="E716" t="s">
        <v>1529</v>
      </c>
      <c r="F716" s="347"/>
      <c r="G716" s="203"/>
      <c r="H716" s="349"/>
      <c r="I716" s="1" t="s">
        <v>127</v>
      </c>
      <c r="K716" s="349"/>
      <c r="L716" s="349"/>
      <c r="M716" s="349"/>
      <c r="N716" s="203"/>
      <c r="O716" s="203"/>
      <c r="P716" s="203"/>
      <c r="Q716" s="203"/>
      <c r="R716" s="203"/>
      <c r="S716" s="203"/>
      <c r="T716" s="160" t="s">
        <v>635</v>
      </c>
      <c r="U716" s="170" t="s">
        <v>690</v>
      </c>
      <c r="V716" s="244" t="s">
        <v>1295</v>
      </c>
      <c r="W716" s="312" t="s">
        <v>855</v>
      </c>
      <c r="X716" s="171" t="s">
        <v>1069</v>
      </c>
      <c r="Y716" s="7"/>
      <c r="Z716" s="305" t="s">
        <v>1694</v>
      </c>
    </row>
    <row r="717" spans="1:26" ht="15" customHeight="1" x14ac:dyDescent="0.2">
      <c r="A717" s="203" t="str">
        <f t="shared" si="11"/>
        <v>貨1C4EE</v>
      </c>
      <c r="B717" s="203" t="s">
        <v>543</v>
      </c>
      <c r="C717" s="203" t="s">
        <v>542</v>
      </c>
      <c r="D717" t="s">
        <v>1404</v>
      </c>
      <c r="E717" t="s">
        <v>1530</v>
      </c>
      <c r="F717" s="347"/>
      <c r="G717" s="203"/>
      <c r="H717" s="203"/>
      <c r="I717" s="1" t="s">
        <v>127</v>
      </c>
      <c r="K717" s="347"/>
      <c r="L717" s="347"/>
      <c r="M717" s="347"/>
      <c r="N717" s="203"/>
      <c r="O717" s="203"/>
      <c r="P717" s="203"/>
      <c r="Q717" s="203"/>
      <c r="R717" s="203"/>
      <c r="S717" s="203"/>
      <c r="T717" s="160" t="s">
        <v>635</v>
      </c>
      <c r="U717" s="170" t="s">
        <v>690</v>
      </c>
      <c r="V717" s="244" t="s">
        <v>1295</v>
      </c>
      <c r="W717" s="312" t="s">
        <v>855</v>
      </c>
      <c r="X717" s="171" t="s">
        <v>1070</v>
      </c>
      <c r="Y717" s="7"/>
      <c r="Z717" s="305" t="s">
        <v>1694</v>
      </c>
    </row>
    <row r="718" spans="1:26" ht="15" customHeight="1" x14ac:dyDescent="0.2">
      <c r="A718" s="203" t="str">
        <f t="shared" si="11"/>
        <v>貨1C5FE</v>
      </c>
      <c r="B718" s="203" t="s">
        <v>543</v>
      </c>
      <c r="C718" s="203" t="s">
        <v>542</v>
      </c>
      <c r="D718" t="s">
        <v>1404</v>
      </c>
      <c r="E718" t="s">
        <v>1531</v>
      </c>
      <c r="F718" s="347"/>
      <c r="G718" s="203"/>
      <c r="H718" s="203"/>
      <c r="I718" s="1" t="s">
        <v>127</v>
      </c>
      <c r="K718" s="349"/>
      <c r="L718" s="349"/>
      <c r="M718" s="349"/>
      <c r="N718" s="203"/>
      <c r="O718" s="203"/>
      <c r="P718" s="203"/>
      <c r="Q718" s="203"/>
      <c r="R718" s="203"/>
      <c r="S718" s="203"/>
      <c r="T718" s="160" t="s">
        <v>635</v>
      </c>
      <c r="U718" s="170" t="s">
        <v>690</v>
      </c>
      <c r="V718" s="244" t="s">
        <v>1295</v>
      </c>
      <c r="W718" s="312" t="s">
        <v>855</v>
      </c>
      <c r="X718" s="171" t="s">
        <v>1071</v>
      </c>
      <c r="Y718" s="7"/>
      <c r="Z718" s="305" t="s">
        <v>1694</v>
      </c>
    </row>
    <row r="719" spans="1:26" ht="15" customHeight="1" x14ac:dyDescent="0.2">
      <c r="A719" s="203" t="str">
        <f t="shared" si="11"/>
        <v>貨1C5EE</v>
      </c>
      <c r="B719" s="203" t="s">
        <v>543</v>
      </c>
      <c r="C719" s="203" t="s">
        <v>542</v>
      </c>
      <c r="D719" t="s">
        <v>1404</v>
      </c>
      <c r="E719" t="s">
        <v>1532</v>
      </c>
      <c r="F719" s="347"/>
      <c r="G719" s="203"/>
      <c r="H719" s="203"/>
      <c r="I719" s="1" t="s">
        <v>127</v>
      </c>
      <c r="K719" s="349"/>
      <c r="L719" s="349"/>
      <c r="M719" s="349"/>
      <c r="N719" s="203"/>
      <c r="O719" s="203"/>
      <c r="P719" s="203"/>
      <c r="Q719" s="203"/>
      <c r="R719" s="203"/>
      <c r="S719" s="203"/>
      <c r="T719" s="160" t="s">
        <v>635</v>
      </c>
      <c r="U719" s="170" t="s">
        <v>690</v>
      </c>
      <c r="V719" s="244" t="s">
        <v>1295</v>
      </c>
      <c r="W719" s="312" t="s">
        <v>855</v>
      </c>
      <c r="X719" s="171" t="s">
        <v>1072</v>
      </c>
      <c r="Y719" s="7"/>
      <c r="Z719" s="305" t="s">
        <v>1694</v>
      </c>
    </row>
    <row r="720" spans="1:26" ht="15" customHeight="1" x14ac:dyDescent="0.2">
      <c r="A720" s="203" t="str">
        <f t="shared" si="11"/>
        <v>貨1C6FE</v>
      </c>
      <c r="B720" s="203" t="s">
        <v>543</v>
      </c>
      <c r="C720" s="203" t="s">
        <v>542</v>
      </c>
      <c r="D720" t="s">
        <v>1404</v>
      </c>
      <c r="E720" t="s">
        <v>1533</v>
      </c>
      <c r="F720" s="347"/>
      <c r="G720" s="203"/>
      <c r="H720" s="203"/>
      <c r="I720" s="1" t="s">
        <v>127</v>
      </c>
      <c r="K720" s="347"/>
      <c r="L720" s="347"/>
      <c r="M720" s="347"/>
      <c r="N720" s="203"/>
      <c r="O720" s="203"/>
      <c r="P720" s="203"/>
      <c r="Q720" s="203"/>
      <c r="R720" s="203"/>
      <c r="S720" s="203"/>
      <c r="T720" s="160" t="s">
        <v>635</v>
      </c>
      <c r="U720" s="170" t="s">
        <v>690</v>
      </c>
      <c r="V720" s="244" t="s">
        <v>1295</v>
      </c>
      <c r="W720" s="312" t="s">
        <v>855</v>
      </c>
      <c r="X720" s="171" t="s">
        <v>1073</v>
      </c>
      <c r="Y720" s="7"/>
      <c r="Z720" s="305" t="s">
        <v>1694</v>
      </c>
    </row>
    <row r="721" spans="1:26" ht="15" customHeight="1" x14ac:dyDescent="0.2">
      <c r="A721" s="203" t="str">
        <f t="shared" si="11"/>
        <v>貨1C6EE</v>
      </c>
      <c r="B721" s="203" t="s">
        <v>543</v>
      </c>
      <c r="C721" s="203" t="s">
        <v>542</v>
      </c>
      <c r="D721" t="s">
        <v>1404</v>
      </c>
      <c r="E721" t="s">
        <v>1534</v>
      </c>
      <c r="F721" s="347"/>
      <c r="G721" s="203"/>
      <c r="H721" s="203"/>
      <c r="I721" s="1" t="s">
        <v>127</v>
      </c>
      <c r="K721" s="349"/>
      <c r="L721" s="349"/>
      <c r="M721" s="349"/>
      <c r="N721" s="203"/>
      <c r="O721" s="203"/>
      <c r="P721" s="203"/>
      <c r="Q721" s="203"/>
      <c r="R721" s="203"/>
      <c r="S721" s="203"/>
      <c r="T721" s="160" t="s">
        <v>635</v>
      </c>
      <c r="U721" s="170" t="s">
        <v>690</v>
      </c>
      <c r="V721" s="244" t="s">
        <v>1295</v>
      </c>
      <c r="W721" s="312" t="s">
        <v>855</v>
      </c>
      <c r="X721" s="171" t="s">
        <v>1074</v>
      </c>
      <c r="Y721" s="7"/>
      <c r="Z721" s="305" t="s">
        <v>1694</v>
      </c>
    </row>
    <row r="722" spans="1:26" ht="15" customHeight="1" x14ac:dyDescent="0.2">
      <c r="A722" s="203" t="str">
        <f t="shared" si="11"/>
        <v>貨2CTQ</v>
      </c>
      <c r="B722" s="203" t="s">
        <v>555</v>
      </c>
      <c r="C722" s="203" t="s">
        <v>544</v>
      </c>
      <c r="D722" s="203" t="s">
        <v>103</v>
      </c>
      <c r="E722" s="203" t="s">
        <v>164</v>
      </c>
      <c r="F722" s="203"/>
      <c r="G722" s="203"/>
      <c r="H722" s="349"/>
      <c r="I722" s="1" t="s">
        <v>127</v>
      </c>
      <c r="J722" t="s">
        <v>1055</v>
      </c>
      <c r="K722" s="349"/>
      <c r="L722" s="349"/>
      <c r="M722" s="349"/>
      <c r="N722" s="203"/>
      <c r="O722" s="203"/>
      <c r="P722" s="203"/>
      <c r="Q722" s="203"/>
      <c r="R722" s="203"/>
      <c r="S722" s="203"/>
      <c r="T722" s="160" t="s">
        <v>635</v>
      </c>
      <c r="U722" s="170" t="s">
        <v>690</v>
      </c>
      <c r="V722" s="244" t="s">
        <v>1296</v>
      </c>
      <c r="W722" s="312" t="s">
        <v>103</v>
      </c>
      <c r="X722" s="171" t="s">
        <v>164</v>
      </c>
      <c r="Y722" s="7"/>
      <c r="Z722" s="305" t="s">
        <v>1694</v>
      </c>
    </row>
    <row r="723" spans="1:26" ht="15" customHeight="1" x14ac:dyDescent="0.2">
      <c r="A723" s="203" t="str">
        <f t="shared" si="11"/>
        <v>貨2CLQ</v>
      </c>
      <c r="B723" s="203" t="s">
        <v>555</v>
      </c>
      <c r="C723" s="203" t="s">
        <v>544</v>
      </c>
      <c r="D723" s="203" t="s">
        <v>103</v>
      </c>
      <c r="E723" s="203" t="s">
        <v>156</v>
      </c>
      <c r="F723" s="203"/>
      <c r="G723" s="203"/>
      <c r="H723" s="349"/>
      <c r="I723" s="1" t="s">
        <v>127</v>
      </c>
      <c r="J723" t="s">
        <v>1056</v>
      </c>
      <c r="K723" s="347"/>
      <c r="L723" s="347"/>
      <c r="M723" s="347"/>
      <c r="N723" s="203"/>
      <c r="O723" s="203"/>
      <c r="P723" s="203"/>
      <c r="Q723" s="203"/>
      <c r="R723" s="203"/>
      <c r="S723" s="203"/>
      <c r="T723" s="160" t="s">
        <v>635</v>
      </c>
      <c r="U723" s="170" t="s">
        <v>690</v>
      </c>
      <c r="V723" s="244" t="s">
        <v>1296</v>
      </c>
      <c r="W723" s="312" t="s">
        <v>103</v>
      </c>
      <c r="X723" s="171" t="s">
        <v>156</v>
      </c>
      <c r="Y723" s="7"/>
      <c r="Z723" s="305" t="s">
        <v>1694</v>
      </c>
    </row>
    <row r="724" spans="1:26" ht="15" customHeight="1" x14ac:dyDescent="0.2">
      <c r="A724" s="203" t="str">
        <f t="shared" si="11"/>
        <v>貨2CUQ</v>
      </c>
      <c r="B724" s="203" t="s">
        <v>555</v>
      </c>
      <c r="C724" s="203" t="s">
        <v>544</v>
      </c>
      <c r="D724" s="203" t="s">
        <v>103</v>
      </c>
      <c r="E724" s="203" t="s">
        <v>171</v>
      </c>
      <c r="F724" s="203"/>
      <c r="G724" s="203"/>
      <c r="H724" s="349"/>
      <c r="I724" s="1" t="s">
        <v>127</v>
      </c>
      <c r="J724" t="s">
        <v>1057</v>
      </c>
      <c r="K724" s="203"/>
      <c r="L724" s="203"/>
      <c r="M724" s="203"/>
      <c r="N724" s="203"/>
      <c r="O724" s="203"/>
      <c r="P724" s="203"/>
      <c r="Q724" s="203"/>
      <c r="R724" s="203"/>
      <c r="S724" s="203"/>
      <c r="T724" s="160" t="s">
        <v>635</v>
      </c>
      <c r="U724" s="170" t="s">
        <v>690</v>
      </c>
      <c r="V724" s="244" t="s">
        <v>1296</v>
      </c>
      <c r="W724" s="312" t="s">
        <v>103</v>
      </c>
      <c r="X724" s="171" t="s">
        <v>171</v>
      </c>
      <c r="Y724" s="7"/>
      <c r="Z724" s="305" t="s">
        <v>1694</v>
      </c>
    </row>
    <row r="725" spans="1:26" ht="15" customHeight="1" x14ac:dyDescent="0.2">
      <c r="A725" s="203" t="str">
        <f t="shared" si="11"/>
        <v>貨2CAFF</v>
      </c>
      <c r="B725" s="203" t="s">
        <v>555</v>
      </c>
      <c r="C725" s="203" t="s">
        <v>544</v>
      </c>
      <c r="D725" s="203" t="s">
        <v>471</v>
      </c>
      <c r="E725" s="203" t="s">
        <v>1075</v>
      </c>
      <c r="F725" s="203"/>
      <c r="G725" s="203"/>
      <c r="H725" s="349"/>
      <c r="I725" s="1" t="s">
        <v>127</v>
      </c>
      <c r="J725" t="s">
        <v>690</v>
      </c>
      <c r="K725" s="203"/>
      <c r="L725" s="203"/>
      <c r="M725" s="203"/>
      <c r="N725" s="203"/>
      <c r="O725" s="203"/>
      <c r="P725" s="203"/>
      <c r="Q725" s="203"/>
      <c r="R725" s="203"/>
      <c r="S725" s="203"/>
      <c r="T725" s="160" t="s">
        <v>635</v>
      </c>
      <c r="U725" s="170" t="s">
        <v>690</v>
      </c>
      <c r="V725" s="244" t="s">
        <v>1296</v>
      </c>
      <c r="W725" s="312" t="s">
        <v>471</v>
      </c>
      <c r="X725" s="171" t="s">
        <v>1075</v>
      </c>
      <c r="Y725" s="7"/>
      <c r="Z725" s="305" t="s">
        <v>1694</v>
      </c>
    </row>
    <row r="726" spans="1:26" ht="15" customHeight="1" x14ac:dyDescent="0.2">
      <c r="A726" s="203" t="str">
        <f t="shared" si="11"/>
        <v>貨2CAEF</v>
      </c>
      <c r="B726" s="349" t="s">
        <v>555</v>
      </c>
      <c r="C726" s="349" t="s">
        <v>544</v>
      </c>
      <c r="D726" s="351" t="s">
        <v>471</v>
      </c>
      <c r="E726" s="351" t="s">
        <v>1076</v>
      </c>
      <c r="F726" s="349"/>
      <c r="G726" s="349"/>
      <c r="H726" s="349"/>
      <c r="I726" s="162" t="s">
        <v>127</v>
      </c>
      <c r="J726" s="349" t="s">
        <v>1060</v>
      </c>
      <c r="K726" s="203"/>
      <c r="L726" s="203"/>
      <c r="M726" s="203"/>
      <c r="N726" s="203"/>
      <c r="O726" s="203"/>
      <c r="P726" s="203"/>
      <c r="Q726" s="203"/>
      <c r="R726" s="203"/>
      <c r="S726" s="203"/>
      <c r="T726" s="160" t="s">
        <v>635</v>
      </c>
      <c r="U726" s="170" t="s">
        <v>690</v>
      </c>
      <c r="V726" s="244" t="s">
        <v>1296</v>
      </c>
      <c r="W726" s="312" t="s">
        <v>471</v>
      </c>
      <c r="X726" s="171" t="s">
        <v>1076</v>
      </c>
      <c r="Y726" s="7"/>
      <c r="Z726" s="305" t="s">
        <v>1694</v>
      </c>
    </row>
    <row r="727" spans="1:26" ht="15" customHeight="1" x14ac:dyDescent="0.2">
      <c r="A727" s="203" t="str">
        <f t="shared" si="11"/>
        <v>貨2CCEF</v>
      </c>
      <c r="B727" s="349" t="s">
        <v>555</v>
      </c>
      <c r="C727" s="349" t="s">
        <v>544</v>
      </c>
      <c r="D727" s="351" t="s">
        <v>471</v>
      </c>
      <c r="E727" s="351" t="s">
        <v>551</v>
      </c>
      <c r="F727" s="349"/>
      <c r="G727" s="349"/>
      <c r="H727" s="203"/>
      <c r="I727" s="162" t="s">
        <v>127</v>
      </c>
      <c r="J727" s="351" t="s">
        <v>442</v>
      </c>
      <c r="K727" s="203"/>
      <c r="L727" s="203"/>
      <c r="M727" s="203"/>
      <c r="N727" s="203"/>
      <c r="O727" s="203"/>
      <c r="P727" s="203"/>
      <c r="Q727" s="203"/>
      <c r="R727" s="203"/>
      <c r="S727" s="203"/>
      <c r="T727" s="160" t="s">
        <v>635</v>
      </c>
      <c r="U727" s="170" t="s">
        <v>690</v>
      </c>
      <c r="V727" s="244" t="s">
        <v>1296</v>
      </c>
      <c r="W727" s="312" t="s">
        <v>471</v>
      </c>
      <c r="X727" s="171" t="s">
        <v>551</v>
      </c>
      <c r="Y727" s="7"/>
      <c r="Z727" s="305" t="s">
        <v>1694</v>
      </c>
    </row>
    <row r="728" spans="1:26" ht="15" customHeight="1" x14ac:dyDescent="0.2">
      <c r="A728" s="203" t="str">
        <f t="shared" si="11"/>
        <v>貨2CCFF</v>
      </c>
      <c r="B728" s="349" t="s">
        <v>555</v>
      </c>
      <c r="C728" s="349" t="s">
        <v>544</v>
      </c>
      <c r="D728" s="351" t="s">
        <v>471</v>
      </c>
      <c r="E728" s="351" t="s">
        <v>552</v>
      </c>
      <c r="F728" s="349"/>
      <c r="G728" s="349"/>
      <c r="H728" s="203"/>
      <c r="I728" s="162" t="s">
        <v>127</v>
      </c>
      <c r="J728" s="351" t="s">
        <v>441</v>
      </c>
      <c r="K728" s="203"/>
      <c r="L728" s="203"/>
      <c r="M728" s="203"/>
      <c r="N728" s="203"/>
      <c r="O728" s="203"/>
      <c r="P728" s="203"/>
      <c r="Q728" s="203"/>
      <c r="R728" s="203"/>
      <c r="S728" s="203"/>
      <c r="T728" s="160" t="s">
        <v>635</v>
      </c>
      <c r="U728" s="170" t="s">
        <v>690</v>
      </c>
      <c r="V728" s="244" t="s">
        <v>1296</v>
      </c>
      <c r="W728" s="312" t="s">
        <v>471</v>
      </c>
      <c r="X728" s="171" t="s">
        <v>552</v>
      </c>
      <c r="Y728" s="7"/>
      <c r="Z728" s="305" t="s">
        <v>1694</v>
      </c>
    </row>
    <row r="729" spans="1:26" ht="15" customHeight="1" x14ac:dyDescent="0.2">
      <c r="A729" s="203" t="str">
        <f t="shared" si="11"/>
        <v>貨2CDEF</v>
      </c>
      <c r="B729" s="349" t="s">
        <v>555</v>
      </c>
      <c r="C729" s="349" t="s">
        <v>544</v>
      </c>
      <c r="D729" s="351" t="s">
        <v>471</v>
      </c>
      <c r="E729" s="351" t="s">
        <v>553</v>
      </c>
      <c r="F729" s="349"/>
      <c r="G729" s="349"/>
      <c r="H729" s="203"/>
      <c r="I729" s="162" t="s">
        <v>127</v>
      </c>
      <c r="J729" s="351" t="s">
        <v>687</v>
      </c>
      <c r="K729" s="203"/>
      <c r="L729" s="203"/>
      <c r="M729" s="203"/>
      <c r="N729" s="203"/>
      <c r="O729" s="203"/>
      <c r="P729" s="203"/>
      <c r="Q729" s="203"/>
      <c r="R729" s="203"/>
      <c r="S729" s="203"/>
      <c r="T729" s="160" t="s">
        <v>635</v>
      </c>
      <c r="U729" s="170" t="s">
        <v>690</v>
      </c>
      <c r="V729" s="244" t="s">
        <v>1296</v>
      </c>
      <c r="W729" s="312" t="s">
        <v>471</v>
      </c>
      <c r="X729" s="171" t="s">
        <v>553</v>
      </c>
      <c r="Y729" s="7"/>
      <c r="Z729" s="305" t="s">
        <v>1694</v>
      </c>
    </row>
    <row r="730" spans="1:26" ht="15" customHeight="1" x14ac:dyDescent="0.2">
      <c r="A730" s="203" t="str">
        <f t="shared" si="11"/>
        <v>貨2CDFF</v>
      </c>
      <c r="B730" s="203" t="s">
        <v>555</v>
      </c>
      <c r="C730" s="203" t="s">
        <v>544</v>
      </c>
      <c r="D730" s="203" t="s">
        <v>471</v>
      </c>
      <c r="E730" s="203" t="s">
        <v>554</v>
      </c>
      <c r="F730" s="203"/>
      <c r="G730" s="203"/>
      <c r="H730" s="203"/>
      <c r="I730" s="1" t="s">
        <v>127</v>
      </c>
      <c r="J730" s="203" t="s">
        <v>688</v>
      </c>
      <c r="K730" s="203"/>
      <c r="L730" s="203"/>
      <c r="M730" s="203"/>
      <c r="N730" s="203"/>
      <c r="O730" s="203"/>
      <c r="P730" s="203"/>
      <c r="Q730" s="203"/>
      <c r="R730" s="203"/>
      <c r="S730" s="203"/>
      <c r="T730" s="160" t="s">
        <v>635</v>
      </c>
      <c r="U730" s="170" t="s">
        <v>690</v>
      </c>
      <c r="V730" s="244" t="s">
        <v>1296</v>
      </c>
      <c r="W730" s="312" t="s">
        <v>471</v>
      </c>
      <c r="X730" s="171" t="s">
        <v>554</v>
      </c>
      <c r="Y730" s="7"/>
      <c r="Z730" s="305" t="s">
        <v>1694</v>
      </c>
    </row>
    <row r="731" spans="1:26" ht="15" customHeight="1" x14ac:dyDescent="0.2">
      <c r="A731" s="203" t="str">
        <f t="shared" si="11"/>
        <v>貨2CLFF</v>
      </c>
      <c r="B731" s="203" t="s">
        <v>555</v>
      </c>
      <c r="C731" s="203" t="s">
        <v>544</v>
      </c>
      <c r="D731" s="203" t="s">
        <v>403</v>
      </c>
      <c r="E731" s="203" t="s">
        <v>1077</v>
      </c>
      <c r="F731" s="203"/>
      <c r="G731" s="203"/>
      <c r="H731" s="203"/>
      <c r="I731" s="1" t="s">
        <v>127</v>
      </c>
      <c r="K731" s="203"/>
      <c r="L731" s="203"/>
      <c r="M731" s="203"/>
      <c r="N731" s="203"/>
      <c r="O731" s="203"/>
      <c r="P731" s="203"/>
      <c r="Q731" s="203"/>
      <c r="R731" s="203"/>
      <c r="S731" s="203"/>
      <c r="T731" s="160" t="s">
        <v>635</v>
      </c>
      <c r="U731" s="170" t="s">
        <v>690</v>
      </c>
      <c r="V731" s="244" t="s">
        <v>1296</v>
      </c>
      <c r="W731" s="312" t="s">
        <v>403</v>
      </c>
      <c r="X731" s="171" t="s">
        <v>1077</v>
      </c>
      <c r="Y731" s="7"/>
      <c r="Z731" s="305" t="s">
        <v>1694</v>
      </c>
    </row>
    <row r="732" spans="1:26" ht="15" customHeight="1" x14ac:dyDescent="0.2">
      <c r="A732" s="203" t="str">
        <f t="shared" si="11"/>
        <v>貨2CLEF</v>
      </c>
      <c r="B732" s="203" t="s">
        <v>555</v>
      </c>
      <c r="C732" s="203" t="s">
        <v>544</v>
      </c>
      <c r="D732" s="203" t="s">
        <v>403</v>
      </c>
      <c r="E732" s="203" t="s">
        <v>1078</v>
      </c>
      <c r="F732" s="203"/>
      <c r="G732" s="203"/>
      <c r="H732" s="349"/>
      <c r="I732" s="1" t="s">
        <v>127</v>
      </c>
      <c r="J732" s="203" t="s">
        <v>838</v>
      </c>
      <c r="K732" s="203"/>
      <c r="L732" s="203"/>
      <c r="M732" s="203"/>
      <c r="N732" s="203"/>
      <c r="O732" s="203"/>
      <c r="P732" s="203"/>
      <c r="Q732" s="203"/>
      <c r="R732" s="203"/>
      <c r="S732" s="203"/>
      <c r="T732" s="160" t="s">
        <v>635</v>
      </c>
      <c r="U732" s="170" t="s">
        <v>690</v>
      </c>
      <c r="V732" s="244" t="s">
        <v>1296</v>
      </c>
      <c r="W732" s="312" t="s">
        <v>403</v>
      </c>
      <c r="X732" s="171" t="s">
        <v>1078</v>
      </c>
      <c r="Y732" s="7"/>
      <c r="Z732" s="305" t="s">
        <v>1694</v>
      </c>
    </row>
    <row r="733" spans="1:26" ht="15" customHeight="1" x14ac:dyDescent="0.2">
      <c r="A733" s="203" t="str">
        <f t="shared" si="11"/>
        <v>貨2CMFF</v>
      </c>
      <c r="B733" s="203" t="s">
        <v>555</v>
      </c>
      <c r="C733" s="203" t="s">
        <v>544</v>
      </c>
      <c r="D733" s="203" t="s">
        <v>403</v>
      </c>
      <c r="E733" s="203" t="s">
        <v>1079</v>
      </c>
      <c r="F733" s="347"/>
      <c r="G733" s="203"/>
      <c r="H733" s="349"/>
      <c r="I733" s="1" t="s">
        <v>127</v>
      </c>
      <c r="J733" s="203" t="s">
        <v>741</v>
      </c>
      <c r="K733" s="203"/>
      <c r="L733" s="203"/>
      <c r="M733" s="203"/>
      <c r="N733" s="203"/>
      <c r="O733" s="203"/>
      <c r="P733" s="203"/>
      <c r="Q733" s="203"/>
      <c r="R733" s="203"/>
      <c r="S733" s="203"/>
      <c r="T733" s="160" t="s">
        <v>635</v>
      </c>
      <c r="U733" s="170" t="s">
        <v>690</v>
      </c>
      <c r="V733" s="244" t="s">
        <v>1296</v>
      </c>
      <c r="W733" s="312" t="s">
        <v>403</v>
      </c>
      <c r="X733" s="171" t="s">
        <v>1079</v>
      </c>
      <c r="Y733" s="7"/>
      <c r="Z733" s="305" t="s">
        <v>1694</v>
      </c>
    </row>
    <row r="734" spans="1:26" ht="15" customHeight="1" x14ac:dyDescent="0.2">
      <c r="A734" s="203" t="str">
        <f t="shared" si="11"/>
        <v>貨2CMEF</v>
      </c>
      <c r="B734" s="203" t="s">
        <v>555</v>
      </c>
      <c r="C734" s="203" t="s">
        <v>544</v>
      </c>
      <c r="D734" s="203" t="s">
        <v>403</v>
      </c>
      <c r="E734" s="203" t="s">
        <v>1080</v>
      </c>
      <c r="F734" s="347"/>
      <c r="G734" s="203"/>
      <c r="H734" s="349"/>
      <c r="I734" s="1" t="s">
        <v>127</v>
      </c>
      <c r="J734" s="203" t="s">
        <v>406</v>
      </c>
      <c r="K734" s="203"/>
      <c r="L734" s="203"/>
      <c r="M734" s="203"/>
      <c r="N734" s="203"/>
      <c r="O734" s="203"/>
      <c r="P734" s="203"/>
      <c r="Q734" s="203"/>
      <c r="R734" s="203"/>
      <c r="S734" s="203"/>
      <c r="T734" s="160" t="s">
        <v>635</v>
      </c>
      <c r="U734" s="170" t="s">
        <v>690</v>
      </c>
      <c r="V734" s="244" t="s">
        <v>1296</v>
      </c>
      <c r="W734" s="312" t="s">
        <v>403</v>
      </c>
      <c r="X734" s="171" t="s">
        <v>1080</v>
      </c>
      <c r="Y734" s="7"/>
      <c r="Z734" s="305" t="s">
        <v>1694</v>
      </c>
    </row>
    <row r="735" spans="1:26" ht="15" customHeight="1" x14ac:dyDescent="0.2">
      <c r="A735" s="203" t="str">
        <f t="shared" si="11"/>
        <v>貨2CRFF</v>
      </c>
      <c r="B735" s="203" t="s">
        <v>555</v>
      </c>
      <c r="C735" s="203" t="s">
        <v>544</v>
      </c>
      <c r="D735" s="203" t="s">
        <v>403</v>
      </c>
      <c r="E735" s="203" t="s">
        <v>1081</v>
      </c>
      <c r="F735" s="203"/>
      <c r="G735" s="203"/>
      <c r="H735" s="349"/>
      <c r="I735" s="1" t="s">
        <v>127</v>
      </c>
      <c r="J735" t="s">
        <v>742</v>
      </c>
      <c r="K735" s="203"/>
      <c r="L735" s="203"/>
      <c r="M735" s="203"/>
      <c r="N735" s="203"/>
      <c r="O735" s="203"/>
      <c r="P735" s="203"/>
      <c r="Q735" s="203"/>
      <c r="R735" s="203"/>
      <c r="S735" s="203"/>
      <c r="T735" s="160" t="s">
        <v>635</v>
      </c>
      <c r="U735" s="170" t="s">
        <v>690</v>
      </c>
      <c r="V735" s="244" t="s">
        <v>1296</v>
      </c>
      <c r="W735" s="312" t="s">
        <v>403</v>
      </c>
      <c r="X735" s="171" t="s">
        <v>1081</v>
      </c>
      <c r="Y735" s="7"/>
      <c r="Z735" s="305" t="s">
        <v>1694</v>
      </c>
    </row>
    <row r="736" spans="1:26" ht="15" customHeight="1" x14ac:dyDescent="0.2">
      <c r="A736" s="203" t="str">
        <f t="shared" si="11"/>
        <v>貨2CREF</v>
      </c>
      <c r="B736" s="203" t="s">
        <v>555</v>
      </c>
      <c r="C736" s="203" t="s">
        <v>544</v>
      </c>
      <c r="D736" s="203" t="s">
        <v>403</v>
      </c>
      <c r="E736" s="203" t="s">
        <v>1082</v>
      </c>
      <c r="F736" s="203"/>
      <c r="G736" s="203"/>
      <c r="H736" s="349"/>
      <c r="I736" s="1" t="s">
        <v>127</v>
      </c>
      <c r="J736" t="s">
        <v>407</v>
      </c>
      <c r="K736" s="203"/>
      <c r="L736" s="203"/>
      <c r="M736" s="203"/>
      <c r="N736" s="203"/>
      <c r="O736" s="203"/>
      <c r="P736" s="203"/>
      <c r="Q736" s="203"/>
      <c r="R736" s="203"/>
      <c r="S736" s="203"/>
      <c r="T736" s="160" t="s">
        <v>635</v>
      </c>
      <c r="U736" s="170" t="s">
        <v>690</v>
      </c>
      <c r="V736" s="244" t="s">
        <v>1296</v>
      </c>
      <c r="W736" s="312" t="s">
        <v>403</v>
      </c>
      <c r="X736" s="171" t="s">
        <v>1082</v>
      </c>
      <c r="Y736" s="7"/>
      <c r="Z736" s="305" t="s">
        <v>1694</v>
      </c>
    </row>
    <row r="737" spans="1:26" ht="15" customHeight="1" x14ac:dyDescent="0.2">
      <c r="A737" s="203" t="str">
        <f t="shared" si="11"/>
        <v>貨2CQFF</v>
      </c>
      <c r="B737" s="203" t="s">
        <v>555</v>
      </c>
      <c r="C737" s="203" t="s">
        <v>544</v>
      </c>
      <c r="D737" s="203" t="s">
        <v>403</v>
      </c>
      <c r="E737" s="203" t="s">
        <v>692</v>
      </c>
      <c r="F737" s="203"/>
      <c r="G737" s="203"/>
      <c r="H737" s="203"/>
      <c r="I737" s="1" t="s">
        <v>127</v>
      </c>
      <c r="J737" t="s">
        <v>439</v>
      </c>
      <c r="K737" s="203"/>
      <c r="L737" s="203"/>
      <c r="M737" s="203"/>
      <c r="N737" s="203"/>
      <c r="O737" s="203"/>
      <c r="P737" s="203"/>
      <c r="Q737" s="203"/>
      <c r="R737" s="203"/>
      <c r="S737" s="203"/>
      <c r="T737" s="160" t="s">
        <v>635</v>
      </c>
      <c r="U737" s="170" t="s">
        <v>690</v>
      </c>
      <c r="V737" s="244" t="s">
        <v>1296</v>
      </c>
      <c r="W737" s="312" t="s">
        <v>403</v>
      </c>
      <c r="X737" s="171" t="s">
        <v>692</v>
      </c>
      <c r="Y737" s="7"/>
      <c r="Z737" s="305" t="s">
        <v>1694</v>
      </c>
    </row>
    <row r="738" spans="1:26" ht="15" customHeight="1" x14ac:dyDescent="0.2">
      <c r="A738" s="203" t="str">
        <f t="shared" si="11"/>
        <v>貨2CQEF</v>
      </c>
      <c r="B738" s="203" t="s">
        <v>555</v>
      </c>
      <c r="C738" s="203" t="s">
        <v>544</v>
      </c>
      <c r="D738" s="203" t="s">
        <v>403</v>
      </c>
      <c r="E738" s="203" t="s">
        <v>693</v>
      </c>
      <c r="F738" s="203"/>
      <c r="G738" s="203"/>
      <c r="H738" s="203"/>
      <c r="I738" s="1" t="s">
        <v>127</v>
      </c>
      <c r="J738" t="s">
        <v>440</v>
      </c>
      <c r="K738" s="203"/>
      <c r="L738" s="203"/>
      <c r="M738" s="203"/>
      <c r="N738" s="203"/>
      <c r="O738" s="203"/>
      <c r="P738" s="203"/>
      <c r="Q738" s="203"/>
      <c r="R738" s="203"/>
      <c r="S738" s="203"/>
      <c r="T738" s="160" t="s">
        <v>635</v>
      </c>
      <c r="U738" s="170" t="s">
        <v>690</v>
      </c>
      <c r="V738" s="244" t="s">
        <v>1296</v>
      </c>
      <c r="W738" s="312" t="s">
        <v>403</v>
      </c>
      <c r="X738" s="171" t="s">
        <v>693</v>
      </c>
      <c r="Y738" s="7"/>
      <c r="Z738" s="305" t="s">
        <v>1694</v>
      </c>
    </row>
    <row r="739" spans="1:26" ht="15" customHeight="1" x14ac:dyDescent="0.2">
      <c r="A739" s="203" t="str">
        <f t="shared" si="11"/>
        <v>貨2C3FF</v>
      </c>
      <c r="B739" s="203" t="s">
        <v>555</v>
      </c>
      <c r="C739" s="203" t="s">
        <v>544</v>
      </c>
      <c r="D739" t="s">
        <v>1400</v>
      </c>
      <c r="E739" t="s">
        <v>1535</v>
      </c>
      <c r="F739" s="203"/>
      <c r="G739" s="203"/>
      <c r="H739" s="203"/>
      <c r="I739" s="1" t="s">
        <v>127</v>
      </c>
      <c r="J739"/>
      <c r="K739" s="203"/>
      <c r="L739" s="203"/>
      <c r="M739" s="203"/>
      <c r="N739" s="203"/>
      <c r="O739" s="203"/>
      <c r="P739" s="203"/>
      <c r="Q739" s="203"/>
      <c r="R739" s="203"/>
      <c r="S739" s="203"/>
      <c r="T739" s="160" t="s">
        <v>635</v>
      </c>
      <c r="U739" s="170" t="s">
        <v>690</v>
      </c>
      <c r="V739" s="244" t="s">
        <v>1296</v>
      </c>
      <c r="W739" s="312" t="s">
        <v>855</v>
      </c>
      <c r="X739" s="171" t="s">
        <v>1083</v>
      </c>
      <c r="Y739" s="7"/>
      <c r="Z739" s="305" t="s">
        <v>1694</v>
      </c>
    </row>
    <row r="740" spans="1:26" ht="15" customHeight="1" x14ac:dyDescent="0.2">
      <c r="A740" s="203" t="str">
        <f t="shared" si="11"/>
        <v>貨2C3EF</v>
      </c>
      <c r="B740" s="203" t="s">
        <v>555</v>
      </c>
      <c r="C740" s="203" t="s">
        <v>544</v>
      </c>
      <c r="D740" t="s">
        <v>1400</v>
      </c>
      <c r="E740" t="s">
        <v>1536</v>
      </c>
      <c r="F740" s="203"/>
      <c r="G740" s="203"/>
      <c r="H740" s="203"/>
      <c r="I740" s="1" t="s">
        <v>127</v>
      </c>
      <c r="J740"/>
      <c r="K740" s="203"/>
      <c r="L740" s="203"/>
      <c r="M740" s="203"/>
      <c r="N740" s="203"/>
      <c r="O740" s="203"/>
      <c r="P740" s="203"/>
      <c r="Q740" s="203"/>
      <c r="R740" s="203"/>
      <c r="S740" s="203"/>
      <c r="T740" s="160" t="s">
        <v>635</v>
      </c>
      <c r="U740" s="170" t="s">
        <v>690</v>
      </c>
      <c r="V740" s="244" t="s">
        <v>1296</v>
      </c>
      <c r="W740" s="312" t="s">
        <v>855</v>
      </c>
      <c r="X740" s="171" t="s">
        <v>1084</v>
      </c>
      <c r="Y740" s="7"/>
      <c r="Z740" s="305" t="s">
        <v>1694</v>
      </c>
    </row>
    <row r="741" spans="1:26" ht="15" customHeight="1" x14ac:dyDescent="0.2">
      <c r="A741" s="203" t="str">
        <f t="shared" si="11"/>
        <v>貨2C4FF</v>
      </c>
      <c r="B741" s="203" t="s">
        <v>555</v>
      </c>
      <c r="C741" s="203" t="s">
        <v>544</v>
      </c>
      <c r="D741" t="s">
        <v>1404</v>
      </c>
      <c r="E741" t="s">
        <v>1537</v>
      </c>
      <c r="F741" s="203"/>
      <c r="G741" s="203"/>
      <c r="H741" s="203"/>
      <c r="I741" s="1" t="s">
        <v>127</v>
      </c>
      <c r="J741"/>
      <c r="K741" s="347"/>
      <c r="L741" s="347"/>
      <c r="M741" s="347"/>
      <c r="N741" s="203"/>
      <c r="O741" s="203"/>
      <c r="P741" s="203"/>
      <c r="Q741" s="203"/>
      <c r="R741" s="203"/>
      <c r="S741" s="203"/>
      <c r="T741" s="160" t="s">
        <v>635</v>
      </c>
      <c r="U741" s="170" t="s">
        <v>690</v>
      </c>
      <c r="V741" s="244" t="s">
        <v>1296</v>
      </c>
      <c r="W741" s="312" t="s">
        <v>855</v>
      </c>
      <c r="X741" s="171" t="s">
        <v>1085</v>
      </c>
      <c r="Y741" s="7"/>
      <c r="Z741" s="305" t="s">
        <v>1694</v>
      </c>
    </row>
    <row r="742" spans="1:26" ht="15" customHeight="1" x14ac:dyDescent="0.2">
      <c r="A742" s="203" t="str">
        <f t="shared" si="11"/>
        <v>貨2C4EF</v>
      </c>
      <c r="B742" s="203" t="s">
        <v>555</v>
      </c>
      <c r="C742" s="203" t="s">
        <v>544</v>
      </c>
      <c r="D742" t="s">
        <v>1404</v>
      </c>
      <c r="E742" t="s">
        <v>1538</v>
      </c>
      <c r="F742" s="203"/>
      <c r="G742" s="203"/>
      <c r="H742" s="349"/>
      <c r="I742" s="1" t="s">
        <v>127</v>
      </c>
      <c r="J742"/>
      <c r="K742" s="203"/>
      <c r="L742" s="203"/>
      <c r="M742" s="203"/>
      <c r="N742" s="203"/>
      <c r="O742" s="203"/>
      <c r="P742" s="203"/>
      <c r="Q742" s="203"/>
      <c r="R742" s="203"/>
      <c r="S742" s="203"/>
      <c r="T742" s="160" t="s">
        <v>635</v>
      </c>
      <c r="U742" s="170" t="s">
        <v>690</v>
      </c>
      <c r="V742" s="244" t="s">
        <v>1296</v>
      </c>
      <c r="W742" s="312" t="s">
        <v>855</v>
      </c>
      <c r="X742" s="171" t="s">
        <v>1086</v>
      </c>
      <c r="Y742" s="7"/>
      <c r="Z742" s="305" t="s">
        <v>1694</v>
      </c>
    </row>
    <row r="743" spans="1:26" ht="15" customHeight="1" x14ac:dyDescent="0.2">
      <c r="A743" s="203" t="str">
        <f t="shared" si="11"/>
        <v>貨2C5FF</v>
      </c>
      <c r="B743" s="203" t="s">
        <v>555</v>
      </c>
      <c r="C743" s="203" t="s">
        <v>544</v>
      </c>
      <c r="D743" t="s">
        <v>1404</v>
      </c>
      <c r="E743" t="s">
        <v>1539</v>
      </c>
      <c r="F743" s="203"/>
      <c r="G743" s="203"/>
      <c r="H743" s="349"/>
      <c r="I743" s="1" t="s">
        <v>127</v>
      </c>
      <c r="J743"/>
      <c r="K743" s="203"/>
      <c r="L743" s="203"/>
      <c r="M743" s="203"/>
      <c r="N743" s="203"/>
      <c r="O743" s="203"/>
      <c r="P743" s="203"/>
      <c r="Q743" s="203"/>
      <c r="R743" s="203"/>
      <c r="S743" s="203"/>
      <c r="T743" s="160" t="s">
        <v>635</v>
      </c>
      <c r="U743" s="170" t="s">
        <v>690</v>
      </c>
      <c r="V743" s="244" t="s">
        <v>1296</v>
      </c>
      <c r="W743" s="312" t="s">
        <v>855</v>
      </c>
      <c r="X743" s="171" t="s">
        <v>1087</v>
      </c>
      <c r="Y743" s="7"/>
      <c r="Z743" s="305" t="s">
        <v>1694</v>
      </c>
    </row>
    <row r="744" spans="1:26" ht="15" customHeight="1" x14ac:dyDescent="0.2">
      <c r="A744" s="203" t="str">
        <f t="shared" si="11"/>
        <v>貨2C5EF</v>
      </c>
      <c r="B744" s="203" t="s">
        <v>555</v>
      </c>
      <c r="C744" s="203" t="s">
        <v>544</v>
      </c>
      <c r="D744" t="s">
        <v>1404</v>
      </c>
      <c r="E744" t="s">
        <v>1540</v>
      </c>
      <c r="F744" s="203"/>
      <c r="G744" s="203"/>
      <c r="H744" s="349"/>
      <c r="I744" s="1" t="s">
        <v>127</v>
      </c>
      <c r="J744"/>
      <c r="K744" s="347"/>
      <c r="L744" s="347"/>
      <c r="M744" s="347"/>
      <c r="N744" s="203"/>
      <c r="O744" s="203"/>
      <c r="P744" s="203"/>
      <c r="Q744" s="203"/>
      <c r="R744" s="203"/>
      <c r="S744" s="203"/>
      <c r="T744" s="160" t="s">
        <v>635</v>
      </c>
      <c r="U744" s="170" t="s">
        <v>690</v>
      </c>
      <c r="V744" s="244" t="s">
        <v>1296</v>
      </c>
      <c r="W744" s="312" t="s">
        <v>855</v>
      </c>
      <c r="X744" s="171" t="s">
        <v>1088</v>
      </c>
      <c r="Y744" s="7"/>
      <c r="Z744" s="305" t="s">
        <v>1694</v>
      </c>
    </row>
    <row r="745" spans="1:26" ht="15" customHeight="1" x14ac:dyDescent="0.2">
      <c r="A745" s="203" t="str">
        <f t="shared" si="11"/>
        <v>貨2C6FF</v>
      </c>
      <c r="B745" s="203" t="s">
        <v>555</v>
      </c>
      <c r="C745" s="203" t="s">
        <v>544</v>
      </c>
      <c r="D745" t="s">
        <v>1404</v>
      </c>
      <c r="E745" t="s">
        <v>1541</v>
      </c>
      <c r="F745" s="203"/>
      <c r="G745" s="203"/>
      <c r="H745" s="349"/>
      <c r="I745" s="1" t="s">
        <v>127</v>
      </c>
      <c r="J745"/>
      <c r="K745" s="203"/>
      <c r="L745" s="203"/>
      <c r="M745" s="203"/>
      <c r="N745" s="203"/>
      <c r="O745" s="203"/>
      <c r="P745" s="203"/>
      <c r="Q745" s="203"/>
      <c r="R745" s="203"/>
      <c r="S745" s="203"/>
      <c r="T745" s="160" t="s">
        <v>635</v>
      </c>
      <c r="U745" s="170" t="s">
        <v>690</v>
      </c>
      <c r="V745" s="244" t="s">
        <v>1296</v>
      </c>
      <c r="W745" s="312" t="s">
        <v>855</v>
      </c>
      <c r="X745" s="171" t="s">
        <v>1089</v>
      </c>
      <c r="Y745" s="7"/>
      <c r="Z745" s="305" t="s">
        <v>1694</v>
      </c>
    </row>
    <row r="746" spans="1:26" ht="15" customHeight="1" x14ac:dyDescent="0.2">
      <c r="A746" s="203" t="str">
        <f t="shared" si="11"/>
        <v>貨2C6EF</v>
      </c>
      <c r="B746" s="203" t="s">
        <v>555</v>
      </c>
      <c r="C746" s="203" t="s">
        <v>544</v>
      </c>
      <c r="D746" t="s">
        <v>1404</v>
      </c>
      <c r="E746" t="s">
        <v>1542</v>
      </c>
      <c r="F746" s="203"/>
      <c r="G746" s="203"/>
      <c r="H746" s="349"/>
      <c r="I746" s="1" t="s">
        <v>127</v>
      </c>
      <c r="J746"/>
      <c r="K746" s="203"/>
      <c r="L746" s="203"/>
      <c r="M746" s="203"/>
      <c r="N746" s="203"/>
      <c r="O746" s="203"/>
      <c r="P746" s="203"/>
      <c r="Q746" s="203"/>
      <c r="R746" s="203"/>
      <c r="S746" s="203"/>
      <c r="T746" s="160" t="s">
        <v>635</v>
      </c>
      <c r="U746" s="170" t="s">
        <v>690</v>
      </c>
      <c r="V746" s="244" t="s">
        <v>1296</v>
      </c>
      <c r="W746" s="312" t="s">
        <v>855</v>
      </c>
      <c r="X746" s="171" t="s">
        <v>1090</v>
      </c>
      <c r="Y746" s="7"/>
      <c r="Z746" s="305" t="s">
        <v>1694</v>
      </c>
    </row>
    <row r="747" spans="1:26" ht="15" customHeight="1" x14ac:dyDescent="0.2">
      <c r="A747" s="203" t="str">
        <f t="shared" si="11"/>
        <v>貨3CTQ</v>
      </c>
      <c r="B747" s="349" t="s">
        <v>557</v>
      </c>
      <c r="C747" s="349" t="s">
        <v>556</v>
      </c>
      <c r="D747" s="351" t="s">
        <v>103</v>
      </c>
      <c r="E747" s="351" t="s">
        <v>164</v>
      </c>
      <c r="F747" s="349"/>
      <c r="G747" s="349"/>
      <c r="H747" s="203"/>
      <c r="I747" s="162" t="s">
        <v>127</v>
      </c>
      <c r="J747" s="349" t="s">
        <v>1055</v>
      </c>
      <c r="K747" s="347"/>
      <c r="L747" s="347"/>
      <c r="M747" s="347"/>
      <c r="N747" s="203"/>
      <c r="O747" s="203"/>
      <c r="P747" s="203"/>
      <c r="Q747" s="203"/>
      <c r="R747" s="203"/>
      <c r="S747" s="203"/>
      <c r="T747" s="160" t="s">
        <v>635</v>
      </c>
      <c r="U747" s="170" t="s">
        <v>690</v>
      </c>
      <c r="V747" s="244" t="s">
        <v>1297</v>
      </c>
      <c r="W747" s="312" t="s">
        <v>103</v>
      </c>
      <c r="X747" s="171" t="s">
        <v>164</v>
      </c>
      <c r="Y747" s="7"/>
      <c r="Z747" s="305" t="s">
        <v>1694</v>
      </c>
    </row>
    <row r="748" spans="1:26" ht="15" customHeight="1" x14ac:dyDescent="0.2">
      <c r="A748" s="203" t="str">
        <f t="shared" si="11"/>
        <v>貨3CLQ</v>
      </c>
      <c r="B748" s="349" t="s">
        <v>557</v>
      </c>
      <c r="C748" s="349" t="s">
        <v>556</v>
      </c>
      <c r="D748" s="351" t="s">
        <v>103</v>
      </c>
      <c r="E748" s="351" t="s">
        <v>156</v>
      </c>
      <c r="F748" s="349"/>
      <c r="G748" s="349"/>
      <c r="H748" s="203"/>
      <c r="I748" s="162" t="s">
        <v>127</v>
      </c>
      <c r="J748" s="351" t="s">
        <v>1056</v>
      </c>
      <c r="K748" s="349"/>
      <c r="L748" s="349"/>
      <c r="M748" s="349"/>
      <c r="N748" s="203"/>
      <c r="O748" s="203"/>
      <c r="P748" s="203"/>
      <c r="Q748" s="203"/>
      <c r="R748" s="203"/>
      <c r="S748" s="203"/>
      <c r="T748" s="160" t="s">
        <v>635</v>
      </c>
      <c r="U748" s="170" t="s">
        <v>690</v>
      </c>
      <c r="V748" s="244" t="s">
        <v>1297</v>
      </c>
      <c r="W748" s="312" t="s">
        <v>103</v>
      </c>
      <c r="X748" s="171" t="s">
        <v>156</v>
      </c>
      <c r="Y748" s="7"/>
      <c r="Z748" s="305" t="s">
        <v>1694</v>
      </c>
    </row>
    <row r="749" spans="1:26" ht="15" customHeight="1" x14ac:dyDescent="0.2">
      <c r="A749" s="203" t="str">
        <f t="shared" si="11"/>
        <v>貨3CUQ</v>
      </c>
      <c r="B749" s="349" t="s">
        <v>557</v>
      </c>
      <c r="C749" s="349" t="s">
        <v>556</v>
      </c>
      <c r="D749" s="351" t="s">
        <v>103</v>
      </c>
      <c r="E749" s="351" t="s">
        <v>171</v>
      </c>
      <c r="F749" s="349"/>
      <c r="G749" s="349"/>
      <c r="H749" s="203"/>
      <c r="I749" s="162" t="s">
        <v>127</v>
      </c>
      <c r="J749" s="351" t="s">
        <v>1057</v>
      </c>
      <c r="K749" s="349"/>
      <c r="L749" s="349"/>
      <c r="M749" s="349"/>
      <c r="N749" s="203"/>
      <c r="O749" s="203"/>
      <c r="P749" s="203"/>
      <c r="Q749" s="203"/>
      <c r="R749" s="203"/>
      <c r="S749" s="203"/>
      <c r="T749" s="160" t="s">
        <v>635</v>
      </c>
      <c r="U749" s="170" t="s">
        <v>690</v>
      </c>
      <c r="V749" s="244" t="s">
        <v>1297</v>
      </c>
      <c r="W749" s="312" t="s">
        <v>103</v>
      </c>
      <c r="X749" s="171" t="s">
        <v>171</v>
      </c>
      <c r="Y749" s="7"/>
      <c r="Z749" s="305" t="s">
        <v>1694</v>
      </c>
    </row>
    <row r="750" spans="1:26" ht="15" customHeight="1" x14ac:dyDescent="0.2">
      <c r="A750" s="203" t="str">
        <f t="shared" si="11"/>
        <v>貨3CAFF</v>
      </c>
      <c r="B750" s="349" t="s">
        <v>557</v>
      </c>
      <c r="C750" s="349" t="s">
        <v>556</v>
      </c>
      <c r="D750" s="351" t="s">
        <v>471</v>
      </c>
      <c r="E750" s="351" t="s">
        <v>1075</v>
      </c>
      <c r="F750" s="349"/>
      <c r="G750" s="349"/>
      <c r="H750" s="203"/>
      <c r="I750" s="162" t="s">
        <v>127</v>
      </c>
      <c r="J750" s="351" t="s">
        <v>690</v>
      </c>
      <c r="K750" s="347"/>
      <c r="L750" s="347"/>
      <c r="M750" s="347"/>
      <c r="N750" s="203"/>
      <c r="O750" s="203"/>
      <c r="P750" s="203"/>
      <c r="Q750" s="203"/>
      <c r="R750" s="203"/>
      <c r="S750" s="203"/>
      <c r="T750" s="160" t="s">
        <v>635</v>
      </c>
      <c r="U750" s="170" t="s">
        <v>690</v>
      </c>
      <c r="V750" s="244" t="s">
        <v>1297</v>
      </c>
      <c r="W750" s="312" t="s">
        <v>471</v>
      </c>
      <c r="X750" s="171" t="s">
        <v>1075</v>
      </c>
      <c r="Y750" s="7"/>
      <c r="Z750" s="305" t="s">
        <v>1694</v>
      </c>
    </row>
    <row r="751" spans="1:26" ht="15" customHeight="1" x14ac:dyDescent="0.2">
      <c r="A751" s="203" t="str">
        <f t="shared" si="11"/>
        <v>貨3CAEF</v>
      </c>
      <c r="B751" s="349" t="s">
        <v>557</v>
      </c>
      <c r="C751" s="349" t="s">
        <v>556</v>
      </c>
      <c r="D751" s="351" t="s">
        <v>471</v>
      </c>
      <c r="E751" s="351" t="s">
        <v>1076</v>
      </c>
      <c r="F751" s="349"/>
      <c r="G751" s="349"/>
      <c r="H751" s="203"/>
      <c r="I751" s="162" t="s">
        <v>127</v>
      </c>
      <c r="J751" s="351" t="s">
        <v>1060</v>
      </c>
      <c r="K751" s="349"/>
      <c r="L751" s="349"/>
      <c r="M751" s="349"/>
      <c r="N751" s="203"/>
      <c r="O751" s="203"/>
      <c r="P751" s="203"/>
      <c r="Q751" s="203"/>
      <c r="R751" s="203"/>
      <c r="S751" s="203"/>
      <c r="T751" s="160" t="s">
        <v>635</v>
      </c>
      <c r="U751" s="170" t="s">
        <v>690</v>
      </c>
      <c r="V751" s="244" t="s">
        <v>1297</v>
      </c>
      <c r="W751" s="312" t="s">
        <v>471</v>
      </c>
      <c r="X751" s="171" t="s">
        <v>1076</v>
      </c>
      <c r="Y751" s="7"/>
      <c r="Z751" s="305" t="s">
        <v>1694</v>
      </c>
    </row>
    <row r="752" spans="1:26" ht="15" customHeight="1" x14ac:dyDescent="0.2">
      <c r="A752" s="203" t="str">
        <f t="shared" si="11"/>
        <v>貨3CCEF</v>
      </c>
      <c r="B752" s="352" t="s">
        <v>557</v>
      </c>
      <c r="C752" s="352" t="s">
        <v>556</v>
      </c>
      <c r="D752" s="353" t="s">
        <v>471</v>
      </c>
      <c r="E752" s="353" t="s">
        <v>551</v>
      </c>
      <c r="F752" s="352"/>
      <c r="G752" s="352"/>
      <c r="H752" s="349"/>
      <c r="I752" s="354" t="s">
        <v>127</v>
      </c>
      <c r="J752" s="353" t="s">
        <v>442</v>
      </c>
      <c r="K752" s="349"/>
      <c r="L752" s="349"/>
      <c r="M752" s="349"/>
      <c r="N752" s="203"/>
      <c r="O752" s="203"/>
      <c r="P752" s="203"/>
      <c r="Q752" s="203"/>
      <c r="R752" s="203"/>
      <c r="S752" s="203"/>
      <c r="T752" s="160" t="s">
        <v>635</v>
      </c>
      <c r="U752" s="170" t="s">
        <v>690</v>
      </c>
      <c r="V752" s="244" t="s">
        <v>1297</v>
      </c>
      <c r="W752" s="312" t="s">
        <v>471</v>
      </c>
      <c r="X752" s="171" t="s">
        <v>551</v>
      </c>
      <c r="Y752" s="7"/>
      <c r="Z752" s="305" t="s">
        <v>1694</v>
      </c>
    </row>
    <row r="753" spans="1:26" ht="15" customHeight="1" x14ac:dyDescent="0.2">
      <c r="A753" s="203" t="str">
        <f t="shared" si="11"/>
        <v>貨3CCFF</v>
      </c>
      <c r="B753" s="203" t="s">
        <v>557</v>
      </c>
      <c r="C753" s="203" t="s">
        <v>556</v>
      </c>
      <c r="D753" s="203" t="s">
        <v>471</v>
      </c>
      <c r="E753" s="203" t="s">
        <v>552</v>
      </c>
      <c r="F753" s="203"/>
      <c r="G753" s="203"/>
      <c r="H753" s="349"/>
      <c r="I753" s="1" t="s">
        <v>127</v>
      </c>
      <c r="J753" s="203" t="s">
        <v>441</v>
      </c>
      <c r="K753" s="347"/>
      <c r="L753" s="347"/>
      <c r="M753" s="347"/>
      <c r="N753" s="203"/>
      <c r="O753" s="203"/>
      <c r="P753" s="203"/>
      <c r="Q753" s="203"/>
      <c r="R753" s="203"/>
      <c r="S753" s="203"/>
      <c r="T753" s="160" t="s">
        <v>635</v>
      </c>
      <c r="U753" s="170" t="s">
        <v>690</v>
      </c>
      <c r="V753" s="244" t="s">
        <v>1297</v>
      </c>
      <c r="W753" s="312" t="s">
        <v>471</v>
      </c>
      <c r="X753" s="171" t="s">
        <v>552</v>
      </c>
      <c r="Y753" s="7"/>
      <c r="Z753" s="305" t="s">
        <v>1694</v>
      </c>
    </row>
    <row r="754" spans="1:26" ht="15" customHeight="1" x14ac:dyDescent="0.2">
      <c r="A754" s="203" t="str">
        <f t="shared" si="11"/>
        <v>貨3CDEF</v>
      </c>
      <c r="B754" s="203" t="s">
        <v>557</v>
      </c>
      <c r="C754" s="203" t="s">
        <v>556</v>
      </c>
      <c r="D754" s="203" t="s">
        <v>471</v>
      </c>
      <c r="E754" s="203" t="s">
        <v>553</v>
      </c>
      <c r="F754" s="203"/>
      <c r="G754" s="203"/>
      <c r="H754" s="349"/>
      <c r="I754" s="1" t="s">
        <v>127</v>
      </c>
      <c r="J754" s="203" t="s">
        <v>687</v>
      </c>
      <c r="K754" s="349"/>
      <c r="L754" s="349"/>
      <c r="M754" s="349"/>
      <c r="N754" s="203"/>
      <c r="O754" s="203"/>
      <c r="P754" s="203"/>
      <c r="Q754" s="203"/>
      <c r="R754" s="203"/>
      <c r="S754" s="203"/>
      <c r="T754" s="160" t="s">
        <v>635</v>
      </c>
      <c r="U754" s="170" t="s">
        <v>690</v>
      </c>
      <c r="V754" s="244" t="s">
        <v>1297</v>
      </c>
      <c r="W754" s="312" t="s">
        <v>471</v>
      </c>
      <c r="X754" s="171" t="s">
        <v>553</v>
      </c>
      <c r="Y754" s="7"/>
      <c r="Z754" s="305" t="s">
        <v>1694</v>
      </c>
    </row>
    <row r="755" spans="1:26" ht="15" customHeight="1" x14ac:dyDescent="0.2">
      <c r="A755" s="203" t="str">
        <f t="shared" si="11"/>
        <v>貨3CDFF</v>
      </c>
      <c r="B755" s="203" t="s">
        <v>557</v>
      </c>
      <c r="C755" s="203" t="s">
        <v>556</v>
      </c>
      <c r="D755" s="203" t="s">
        <v>471</v>
      </c>
      <c r="E755" s="203" t="s">
        <v>554</v>
      </c>
      <c r="F755" s="203"/>
      <c r="G755" s="203"/>
      <c r="H755" s="349"/>
      <c r="I755" s="1" t="s">
        <v>127</v>
      </c>
      <c r="J755" s="203" t="s">
        <v>688</v>
      </c>
      <c r="K755" s="349"/>
      <c r="L755" s="349"/>
      <c r="M755" s="349"/>
      <c r="N755" s="203"/>
      <c r="O755" s="203"/>
      <c r="P755" s="203"/>
      <c r="Q755" s="203"/>
      <c r="R755" s="203"/>
      <c r="S755" s="203"/>
      <c r="T755" s="160" t="s">
        <v>635</v>
      </c>
      <c r="U755" s="170" t="s">
        <v>690</v>
      </c>
      <c r="V755" s="244" t="s">
        <v>1297</v>
      </c>
      <c r="W755" s="312" t="s">
        <v>471</v>
      </c>
      <c r="X755" s="171" t="s">
        <v>554</v>
      </c>
      <c r="Y755" s="7"/>
      <c r="Z755" s="305" t="s">
        <v>1694</v>
      </c>
    </row>
    <row r="756" spans="1:26" ht="15" customHeight="1" x14ac:dyDescent="0.2">
      <c r="A756" s="203" t="str">
        <f t="shared" si="11"/>
        <v>貨3CLFF</v>
      </c>
      <c r="B756" s="203" t="s">
        <v>557</v>
      </c>
      <c r="C756" s="203" t="s">
        <v>556</v>
      </c>
      <c r="D756" s="203" t="s">
        <v>403</v>
      </c>
      <c r="E756" s="203" t="s">
        <v>1077</v>
      </c>
      <c r="F756" s="203"/>
      <c r="G756" s="203"/>
      <c r="H756" s="349"/>
      <c r="I756" s="1" t="s">
        <v>127</v>
      </c>
      <c r="K756" s="347"/>
      <c r="L756" s="347"/>
      <c r="M756" s="347"/>
      <c r="N756" s="203"/>
      <c r="O756" s="203"/>
      <c r="P756" s="203"/>
      <c r="Q756" s="203"/>
      <c r="R756" s="203"/>
      <c r="S756" s="203"/>
      <c r="T756" s="160" t="s">
        <v>635</v>
      </c>
      <c r="U756" s="170" t="s">
        <v>690</v>
      </c>
      <c r="V756" s="244" t="s">
        <v>1297</v>
      </c>
      <c r="W756" s="312" t="s">
        <v>403</v>
      </c>
      <c r="X756" s="171" t="s">
        <v>1077</v>
      </c>
      <c r="Y756" s="7"/>
      <c r="Z756" s="305" t="s">
        <v>1694</v>
      </c>
    </row>
    <row r="757" spans="1:26" ht="15" customHeight="1" x14ac:dyDescent="0.2">
      <c r="A757" s="203" t="str">
        <f t="shared" si="11"/>
        <v>貨3CLEF</v>
      </c>
      <c r="B757" s="203" t="s">
        <v>557</v>
      </c>
      <c r="C757" s="203" t="s">
        <v>556</v>
      </c>
      <c r="D757" s="203" t="s">
        <v>403</v>
      </c>
      <c r="E757" s="203" t="s">
        <v>1078</v>
      </c>
      <c r="F757" s="203"/>
      <c r="G757" s="203"/>
      <c r="H757" s="203"/>
      <c r="I757" s="1" t="s">
        <v>127</v>
      </c>
      <c r="J757" s="203" t="s">
        <v>838</v>
      </c>
      <c r="K757" s="203"/>
      <c r="L757" s="203"/>
      <c r="M757" s="203"/>
      <c r="N757" s="203"/>
      <c r="O757" s="203"/>
      <c r="P757" s="203"/>
      <c r="Q757" s="203"/>
      <c r="R757" s="203"/>
      <c r="S757" s="203"/>
      <c r="T757" s="160" t="s">
        <v>635</v>
      </c>
      <c r="U757" s="170" t="s">
        <v>690</v>
      </c>
      <c r="V757" s="244" t="s">
        <v>1297</v>
      </c>
      <c r="W757" s="312" t="s">
        <v>403</v>
      </c>
      <c r="X757" s="171" t="s">
        <v>1078</v>
      </c>
      <c r="Y757" s="7"/>
      <c r="Z757" s="305" t="s">
        <v>1694</v>
      </c>
    </row>
    <row r="758" spans="1:26" ht="15" customHeight="1" x14ac:dyDescent="0.2">
      <c r="A758" s="203" t="str">
        <f t="shared" si="11"/>
        <v>貨3CMFF</v>
      </c>
      <c r="B758" s="203" t="s">
        <v>557</v>
      </c>
      <c r="C758" s="203" t="s">
        <v>556</v>
      </c>
      <c r="D758" s="203" t="s">
        <v>403</v>
      </c>
      <c r="E758" s="203" t="s">
        <v>1079</v>
      </c>
      <c r="F758" s="203"/>
      <c r="G758" s="203"/>
      <c r="H758" s="203"/>
      <c r="I758" s="1" t="s">
        <v>127</v>
      </c>
      <c r="J758" s="203" t="s">
        <v>741</v>
      </c>
      <c r="K758" s="203"/>
      <c r="L758" s="203"/>
      <c r="M758" s="203"/>
      <c r="N758" s="203"/>
      <c r="O758" s="203"/>
      <c r="P758" s="203"/>
      <c r="Q758" s="203"/>
      <c r="R758" s="203"/>
      <c r="S758" s="203"/>
      <c r="T758" s="160" t="s">
        <v>635</v>
      </c>
      <c r="U758" s="170" t="s">
        <v>690</v>
      </c>
      <c r="V758" s="244" t="s">
        <v>1297</v>
      </c>
      <c r="W758" s="312" t="s">
        <v>403</v>
      </c>
      <c r="X758" s="171" t="s">
        <v>1079</v>
      </c>
      <c r="Y758" s="7"/>
      <c r="Z758" s="305" t="s">
        <v>1694</v>
      </c>
    </row>
    <row r="759" spans="1:26" ht="15" customHeight="1" x14ac:dyDescent="0.2">
      <c r="A759" s="203" t="str">
        <f t="shared" si="11"/>
        <v>貨3CMEF</v>
      </c>
      <c r="B759" s="203" t="s">
        <v>557</v>
      </c>
      <c r="C759" s="203" t="s">
        <v>556</v>
      </c>
      <c r="D759" s="203" t="s">
        <v>403</v>
      </c>
      <c r="E759" s="203" t="s">
        <v>1080</v>
      </c>
      <c r="F759" s="203"/>
      <c r="G759" s="203"/>
      <c r="H759" s="203"/>
      <c r="I759" s="1" t="s">
        <v>127</v>
      </c>
      <c r="J759" s="203" t="s">
        <v>406</v>
      </c>
      <c r="K759" s="203"/>
      <c r="L759" s="203"/>
      <c r="M759" s="203"/>
      <c r="N759" s="203"/>
      <c r="O759" s="203"/>
      <c r="P759" s="203"/>
      <c r="Q759" s="203"/>
      <c r="R759" s="203"/>
      <c r="S759" s="203"/>
      <c r="T759" s="160" t="s">
        <v>635</v>
      </c>
      <c r="U759" s="170" t="s">
        <v>690</v>
      </c>
      <c r="V759" s="244" t="s">
        <v>1297</v>
      </c>
      <c r="W759" s="312" t="s">
        <v>403</v>
      </c>
      <c r="X759" s="171" t="s">
        <v>1080</v>
      </c>
      <c r="Y759" s="7"/>
      <c r="Z759" s="305" t="s">
        <v>1694</v>
      </c>
    </row>
    <row r="760" spans="1:26" ht="15" customHeight="1" x14ac:dyDescent="0.2">
      <c r="A760" s="203" t="str">
        <f t="shared" si="11"/>
        <v>貨3CRFF</v>
      </c>
      <c r="B760" s="203" t="s">
        <v>557</v>
      </c>
      <c r="C760" s="203" t="s">
        <v>556</v>
      </c>
      <c r="D760" s="203" t="s">
        <v>403</v>
      </c>
      <c r="E760" s="203" t="s">
        <v>1081</v>
      </c>
      <c r="F760" s="203"/>
      <c r="G760" s="203"/>
      <c r="H760" s="203"/>
      <c r="I760" s="1" t="s">
        <v>127</v>
      </c>
      <c r="J760" s="203" t="s">
        <v>742</v>
      </c>
      <c r="K760" s="203"/>
      <c r="L760" s="203"/>
      <c r="M760" s="203"/>
      <c r="N760" s="203"/>
      <c r="O760" s="203"/>
      <c r="P760" s="203"/>
      <c r="Q760" s="203"/>
      <c r="R760" s="203"/>
      <c r="S760" s="203"/>
      <c r="T760" s="160" t="s">
        <v>635</v>
      </c>
      <c r="U760" s="170" t="s">
        <v>690</v>
      </c>
      <c r="V760" s="244" t="s">
        <v>1297</v>
      </c>
      <c r="W760" s="312" t="s">
        <v>403</v>
      </c>
      <c r="X760" s="171" t="s">
        <v>1081</v>
      </c>
      <c r="Y760" s="7"/>
      <c r="Z760" s="305" t="s">
        <v>1694</v>
      </c>
    </row>
    <row r="761" spans="1:26" ht="15" customHeight="1" x14ac:dyDescent="0.2">
      <c r="A761" s="203" t="str">
        <f t="shared" si="11"/>
        <v>貨3CREF</v>
      </c>
      <c r="B761" s="203" t="s">
        <v>557</v>
      </c>
      <c r="C761" s="203" t="s">
        <v>556</v>
      </c>
      <c r="D761" s="203" t="s">
        <v>403</v>
      </c>
      <c r="E761" s="203" t="s">
        <v>1082</v>
      </c>
      <c r="F761" s="203"/>
      <c r="G761" s="203"/>
      <c r="H761" s="203"/>
      <c r="I761" s="1" t="s">
        <v>127</v>
      </c>
      <c r="J761" s="203" t="s">
        <v>407</v>
      </c>
      <c r="K761" s="203"/>
      <c r="L761" s="203"/>
      <c r="M761" s="203"/>
      <c r="N761" s="203"/>
      <c r="O761" s="203"/>
      <c r="P761" s="203"/>
      <c r="Q761" s="203"/>
      <c r="R761" s="203"/>
      <c r="S761" s="203"/>
      <c r="T761" s="160" t="s">
        <v>635</v>
      </c>
      <c r="U761" s="170" t="s">
        <v>690</v>
      </c>
      <c r="V761" s="244" t="s">
        <v>1297</v>
      </c>
      <c r="W761" s="312" t="s">
        <v>403</v>
      </c>
      <c r="X761" s="171" t="s">
        <v>1082</v>
      </c>
      <c r="Y761" s="7"/>
      <c r="Z761" s="305" t="s">
        <v>1694</v>
      </c>
    </row>
    <row r="762" spans="1:26" ht="15" customHeight="1" x14ac:dyDescent="0.2">
      <c r="A762" s="203" t="str">
        <f t="shared" si="11"/>
        <v>貨3CQFF</v>
      </c>
      <c r="B762" s="203" t="s">
        <v>557</v>
      </c>
      <c r="C762" s="203" t="s">
        <v>556</v>
      </c>
      <c r="D762" s="203" t="s">
        <v>403</v>
      </c>
      <c r="E762" s="203" t="s">
        <v>692</v>
      </c>
      <c r="F762" s="203"/>
      <c r="G762" s="203"/>
      <c r="H762" s="349"/>
      <c r="I762" s="1" t="s">
        <v>127</v>
      </c>
      <c r="J762" s="203" t="s">
        <v>439</v>
      </c>
      <c r="K762" s="203"/>
      <c r="L762" s="203"/>
      <c r="M762" s="203"/>
      <c r="N762" s="203"/>
      <c r="O762" s="203"/>
      <c r="P762" s="203"/>
      <c r="Q762" s="203"/>
      <c r="R762" s="203"/>
      <c r="S762" s="203"/>
      <c r="T762" s="160" t="s">
        <v>635</v>
      </c>
      <c r="U762" s="170" t="s">
        <v>690</v>
      </c>
      <c r="V762" s="244" t="s">
        <v>1297</v>
      </c>
      <c r="W762" s="312" t="s">
        <v>403</v>
      </c>
      <c r="X762" s="171" t="s">
        <v>692</v>
      </c>
      <c r="Y762" s="7"/>
      <c r="Z762" s="305" t="s">
        <v>1694</v>
      </c>
    </row>
    <row r="763" spans="1:26" ht="15" customHeight="1" x14ac:dyDescent="0.2">
      <c r="A763" s="203" t="str">
        <f t="shared" si="11"/>
        <v>貨3CQEF</v>
      </c>
      <c r="B763" s="203" t="s">
        <v>557</v>
      </c>
      <c r="C763" s="203" t="s">
        <v>556</v>
      </c>
      <c r="D763" s="203" t="s">
        <v>403</v>
      </c>
      <c r="E763" s="203" t="s">
        <v>693</v>
      </c>
      <c r="F763" s="203"/>
      <c r="G763" s="203"/>
      <c r="H763" s="349"/>
      <c r="I763" s="1" t="s">
        <v>127</v>
      </c>
      <c r="J763" s="203" t="s">
        <v>440</v>
      </c>
      <c r="K763" s="203"/>
      <c r="L763" s="203"/>
      <c r="M763" s="203"/>
      <c r="N763" s="203"/>
      <c r="O763" s="203"/>
      <c r="P763" s="203"/>
      <c r="Q763" s="203"/>
      <c r="R763" s="203"/>
      <c r="S763" s="203"/>
      <c r="T763" s="160" t="s">
        <v>635</v>
      </c>
      <c r="U763" s="170" t="s">
        <v>690</v>
      </c>
      <c r="V763" s="244" t="s">
        <v>1297</v>
      </c>
      <c r="W763" s="312" t="s">
        <v>403</v>
      </c>
      <c r="X763" s="171" t="s">
        <v>693</v>
      </c>
      <c r="Y763" s="7"/>
      <c r="Z763" s="305" t="s">
        <v>1694</v>
      </c>
    </row>
    <row r="764" spans="1:26" ht="15" customHeight="1" x14ac:dyDescent="0.2">
      <c r="A764" s="203" t="str">
        <f t="shared" si="11"/>
        <v>貨3C3FF</v>
      </c>
      <c r="B764" s="203" t="s">
        <v>557</v>
      </c>
      <c r="C764" s="203" t="s">
        <v>556</v>
      </c>
      <c r="D764" s="203" t="s">
        <v>855</v>
      </c>
      <c r="E764" s="203" t="s">
        <v>1083</v>
      </c>
      <c r="F764" s="203"/>
      <c r="G764" s="203"/>
      <c r="H764" s="349"/>
      <c r="I764" s="1" t="s">
        <v>127</v>
      </c>
      <c r="K764" s="203"/>
      <c r="L764" s="203"/>
      <c r="M764" s="203"/>
      <c r="N764" s="203"/>
      <c r="O764" s="203"/>
      <c r="P764" s="203"/>
      <c r="Q764" s="203"/>
      <c r="R764" s="203"/>
      <c r="S764" s="203"/>
      <c r="T764" s="160" t="s">
        <v>635</v>
      </c>
      <c r="U764" s="170" t="s">
        <v>690</v>
      </c>
      <c r="V764" s="244" t="s">
        <v>1297</v>
      </c>
      <c r="W764" s="312" t="s">
        <v>855</v>
      </c>
      <c r="X764" s="171" t="s">
        <v>1083</v>
      </c>
      <c r="Y764" s="7"/>
      <c r="Z764" s="305" t="s">
        <v>1694</v>
      </c>
    </row>
    <row r="765" spans="1:26" ht="15" customHeight="1" x14ac:dyDescent="0.2">
      <c r="A765" s="203" t="str">
        <f t="shared" si="11"/>
        <v>貨3C3EF</v>
      </c>
      <c r="B765" s="203" t="s">
        <v>557</v>
      </c>
      <c r="C765" s="203" t="s">
        <v>556</v>
      </c>
      <c r="D765" s="203" t="s">
        <v>855</v>
      </c>
      <c r="E765" s="203" t="s">
        <v>1084</v>
      </c>
      <c r="F765" s="203"/>
      <c r="G765" s="203"/>
      <c r="H765" s="349"/>
      <c r="I765" s="1" t="s">
        <v>127</v>
      </c>
      <c r="K765" s="203"/>
      <c r="L765" s="203"/>
      <c r="M765" s="203"/>
      <c r="N765" s="203"/>
      <c r="O765" s="203"/>
      <c r="P765" s="203"/>
      <c r="Q765" s="203"/>
      <c r="R765" s="203"/>
      <c r="S765" s="203"/>
      <c r="T765" s="160" t="s">
        <v>635</v>
      </c>
      <c r="U765" s="170" t="s">
        <v>690</v>
      </c>
      <c r="V765" s="244" t="s">
        <v>1297</v>
      </c>
      <c r="W765" s="312" t="s">
        <v>855</v>
      </c>
      <c r="X765" s="171" t="s">
        <v>1084</v>
      </c>
      <c r="Y765" s="7"/>
      <c r="Z765" s="305" t="s">
        <v>1694</v>
      </c>
    </row>
    <row r="766" spans="1:26" ht="15" customHeight="1" x14ac:dyDescent="0.2">
      <c r="A766" s="203" t="str">
        <f t="shared" si="11"/>
        <v>貨3C4FF</v>
      </c>
      <c r="B766" s="203" t="s">
        <v>557</v>
      </c>
      <c r="C766" s="203" t="s">
        <v>556</v>
      </c>
      <c r="D766" s="203" t="s">
        <v>855</v>
      </c>
      <c r="E766" s="203" t="s">
        <v>1085</v>
      </c>
      <c r="F766" s="203"/>
      <c r="G766" s="203"/>
      <c r="H766" s="349"/>
      <c r="I766" s="1" t="s">
        <v>127</v>
      </c>
      <c r="K766" s="203"/>
      <c r="L766" s="203"/>
      <c r="M766" s="203"/>
      <c r="N766" s="203"/>
      <c r="O766" s="203"/>
      <c r="P766" s="203"/>
      <c r="Q766" s="203"/>
      <c r="R766" s="203"/>
      <c r="S766" s="203"/>
      <c r="T766" s="160" t="s">
        <v>635</v>
      </c>
      <c r="U766" s="170" t="s">
        <v>690</v>
      </c>
      <c r="V766" s="244" t="s">
        <v>1297</v>
      </c>
      <c r="W766" s="312" t="s">
        <v>855</v>
      </c>
      <c r="X766" s="171" t="s">
        <v>1085</v>
      </c>
      <c r="Y766" s="7"/>
      <c r="Z766" s="305" t="s">
        <v>1694</v>
      </c>
    </row>
    <row r="767" spans="1:26" ht="15" customHeight="1" x14ac:dyDescent="0.2">
      <c r="A767" s="203" t="str">
        <f t="shared" si="11"/>
        <v>貨3C4EF</v>
      </c>
      <c r="B767" s="203" t="s">
        <v>557</v>
      </c>
      <c r="C767" s="203" t="s">
        <v>556</v>
      </c>
      <c r="D767" s="203" t="s">
        <v>855</v>
      </c>
      <c r="E767" s="203" t="s">
        <v>1086</v>
      </c>
      <c r="F767" s="203"/>
      <c r="G767" s="203"/>
      <c r="H767" s="203"/>
      <c r="I767" s="1" t="s">
        <v>127</v>
      </c>
      <c r="K767" s="203"/>
      <c r="L767" s="203"/>
      <c r="M767" s="203"/>
      <c r="N767" s="203"/>
      <c r="O767" s="203"/>
      <c r="P767" s="203"/>
      <c r="Q767" s="203"/>
      <c r="R767" s="203"/>
      <c r="S767" s="203"/>
      <c r="T767" s="160" t="s">
        <v>635</v>
      </c>
      <c r="U767" s="170" t="s">
        <v>690</v>
      </c>
      <c r="V767" s="244" t="s">
        <v>1297</v>
      </c>
      <c r="W767" s="312" t="s">
        <v>855</v>
      </c>
      <c r="X767" s="171" t="s">
        <v>1086</v>
      </c>
      <c r="Y767" s="7"/>
      <c r="Z767" s="305" t="s">
        <v>1694</v>
      </c>
    </row>
    <row r="768" spans="1:26" ht="15" customHeight="1" x14ac:dyDescent="0.2">
      <c r="A768" s="203" t="str">
        <f t="shared" si="11"/>
        <v>貨3C5FF</v>
      </c>
      <c r="B768" s="203" t="s">
        <v>557</v>
      </c>
      <c r="C768" s="203" t="s">
        <v>556</v>
      </c>
      <c r="D768" s="203" t="s">
        <v>855</v>
      </c>
      <c r="E768" s="203" t="s">
        <v>1087</v>
      </c>
      <c r="F768" s="203"/>
      <c r="G768" s="203"/>
      <c r="H768" s="203"/>
      <c r="I768" s="1" t="s">
        <v>127</v>
      </c>
      <c r="K768" s="203"/>
      <c r="L768" s="203"/>
      <c r="M768" s="203"/>
      <c r="N768" s="203"/>
      <c r="O768" s="203"/>
      <c r="P768" s="203"/>
      <c r="Q768" s="203"/>
      <c r="R768" s="203"/>
      <c r="S768" s="203"/>
      <c r="T768" s="160" t="s">
        <v>635</v>
      </c>
      <c r="U768" s="170" t="s">
        <v>690</v>
      </c>
      <c r="V768" s="244" t="s">
        <v>1297</v>
      </c>
      <c r="W768" s="312" t="s">
        <v>855</v>
      </c>
      <c r="X768" s="171" t="s">
        <v>1087</v>
      </c>
      <c r="Y768" s="7"/>
      <c r="Z768" s="305" t="s">
        <v>1694</v>
      </c>
    </row>
    <row r="769" spans="1:26" ht="15" customHeight="1" x14ac:dyDescent="0.2">
      <c r="A769" s="203" t="str">
        <f t="shared" si="11"/>
        <v>貨3C5EF</v>
      </c>
      <c r="B769" s="203" t="s">
        <v>557</v>
      </c>
      <c r="C769" s="203" t="s">
        <v>556</v>
      </c>
      <c r="D769" s="203" t="s">
        <v>855</v>
      </c>
      <c r="E769" s="203" t="s">
        <v>1088</v>
      </c>
      <c r="F769" s="203"/>
      <c r="G769" s="203"/>
      <c r="H769" s="203"/>
      <c r="I769" s="1" t="s">
        <v>127</v>
      </c>
      <c r="K769" s="203"/>
      <c r="L769" s="203"/>
      <c r="M769" s="203"/>
      <c r="N769" s="203"/>
      <c r="O769" s="203"/>
      <c r="P769" s="203"/>
      <c r="Q769" s="203"/>
      <c r="R769" s="203"/>
      <c r="S769" s="203"/>
      <c r="T769" s="160" t="s">
        <v>635</v>
      </c>
      <c r="U769" s="170" t="s">
        <v>690</v>
      </c>
      <c r="V769" s="244" t="s">
        <v>1297</v>
      </c>
      <c r="W769" s="312" t="s">
        <v>855</v>
      </c>
      <c r="X769" s="171" t="s">
        <v>1088</v>
      </c>
      <c r="Y769" s="7"/>
      <c r="Z769" s="305" t="s">
        <v>1694</v>
      </c>
    </row>
    <row r="770" spans="1:26" ht="15" customHeight="1" x14ac:dyDescent="0.2">
      <c r="A770" s="203" t="str">
        <f t="shared" si="11"/>
        <v>貨3C6FF</v>
      </c>
      <c r="B770" s="203" t="s">
        <v>557</v>
      </c>
      <c r="C770" s="203" t="s">
        <v>556</v>
      </c>
      <c r="D770" s="203" t="s">
        <v>855</v>
      </c>
      <c r="E770" s="203" t="s">
        <v>1089</v>
      </c>
      <c r="F770" s="203"/>
      <c r="G770" s="203"/>
      <c r="H770" s="203"/>
      <c r="I770" s="1" t="s">
        <v>127</v>
      </c>
      <c r="K770" s="203"/>
      <c r="L770" s="203"/>
      <c r="M770" s="203"/>
      <c r="N770" s="203"/>
      <c r="O770" s="203"/>
      <c r="P770" s="203"/>
      <c r="Q770" s="203"/>
      <c r="R770" s="203"/>
      <c r="S770" s="203"/>
      <c r="T770" s="160" t="s">
        <v>635</v>
      </c>
      <c r="U770" s="170" t="s">
        <v>690</v>
      </c>
      <c r="V770" s="244" t="s">
        <v>1297</v>
      </c>
      <c r="W770" s="312" t="s">
        <v>855</v>
      </c>
      <c r="X770" s="171" t="s">
        <v>1089</v>
      </c>
      <c r="Y770" s="7"/>
      <c r="Z770" s="305" t="s">
        <v>1694</v>
      </c>
    </row>
    <row r="771" spans="1:26" ht="15" customHeight="1" x14ac:dyDescent="0.2">
      <c r="A771" s="203" t="str">
        <f t="shared" si="11"/>
        <v>貨3C6EF</v>
      </c>
      <c r="B771" s="203" t="s">
        <v>557</v>
      </c>
      <c r="C771" s="203" t="s">
        <v>556</v>
      </c>
      <c r="D771" s="203" t="s">
        <v>855</v>
      </c>
      <c r="E771" s="203" t="s">
        <v>1090</v>
      </c>
      <c r="F771" s="203"/>
      <c r="G771" s="203"/>
      <c r="H771" s="203"/>
      <c r="I771" s="1" t="s">
        <v>127</v>
      </c>
      <c r="K771" s="203"/>
      <c r="L771" s="203"/>
      <c r="M771" s="203"/>
      <c r="N771" s="203"/>
      <c r="O771" s="203"/>
      <c r="P771" s="203"/>
      <c r="Q771" s="203"/>
      <c r="R771" s="203"/>
      <c r="S771" s="203"/>
      <c r="T771" s="160" t="s">
        <v>635</v>
      </c>
      <c r="U771" s="170" t="s">
        <v>690</v>
      </c>
      <c r="V771" s="244" t="s">
        <v>1297</v>
      </c>
      <c r="W771" s="312" t="s">
        <v>855</v>
      </c>
      <c r="X771" s="171" t="s">
        <v>1090</v>
      </c>
      <c r="Y771" s="7"/>
      <c r="Z771" s="305" t="s">
        <v>1694</v>
      </c>
    </row>
    <row r="772" spans="1:26" ht="15" customHeight="1" x14ac:dyDescent="0.2">
      <c r="A772" s="203" t="str">
        <f t="shared" ref="A772:A835" si="12">CONCATENATE(C772,E772)</f>
        <v>貨4CTR</v>
      </c>
      <c r="B772" s="203" t="s">
        <v>561</v>
      </c>
      <c r="C772" s="203" t="s">
        <v>560</v>
      </c>
      <c r="D772" s="203" t="s">
        <v>111</v>
      </c>
      <c r="E772" s="203" t="s">
        <v>1091</v>
      </c>
      <c r="F772" s="203"/>
      <c r="G772" s="203"/>
      <c r="H772" s="349"/>
      <c r="I772" s="1" t="s">
        <v>127</v>
      </c>
      <c r="J772" s="203" t="s">
        <v>1055</v>
      </c>
      <c r="K772" s="203"/>
      <c r="L772" s="203"/>
      <c r="M772" s="203"/>
      <c r="N772" s="203"/>
      <c r="O772" s="203"/>
      <c r="P772" s="203"/>
      <c r="Q772" s="203"/>
      <c r="R772" s="203"/>
      <c r="S772" s="203"/>
      <c r="T772" s="160" t="s">
        <v>635</v>
      </c>
      <c r="U772" s="170" t="s">
        <v>690</v>
      </c>
      <c r="V772" s="244" t="s">
        <v>1293</v>
      </c>
      <c r="W772" s="312" t="s">
        <v>111</v>
      </c>
      <c r="X772" s="171" t="s">
        <v>1091</v>
      </c>
      <c r="Y772" s="7"/>
      <c r="Z772" s="305" t="s">
        <v>1694</v>
      </c>
    </row>
    <row r="773" spans="1:26" ht="15" customHeight="1" x14ac:dyDescent="0.2">
      <c r="A773" s="203" t="str">
        <f t="shared" si="12"/>
        <v>貨4CLR</v>
      </c>
      <c r="B773" s="203" t="s">
        <v>561</v>
      </c>
      <c r="C773" s="203" t="s">
        <v>560</v>
      </c>
      <c r="D773" s="203" t="s">
        <v>111</v>
      </c>
      <c r="E773" s="203" t="s">
        <v>1092</v>
      </c>
      <c r="F773" s="203"/>
      <c r="G773" s="203"/>
      <c r="H773" s="349"/>
      <c r="I773" s="1" t="s">
        <v>127</v>
      </c>
      <c r="J773" s="203" t="s">
        <v>1056</v>
      </c>
      <c r="K773" s="203"/>
      <c r="L773" s="203"/>
      <c r="M773" s="203"/>
      <c r="N773" s="203"/>
      <c r="O773" s="203"/>
      <c r="P773" s="203"/>
      <c r="Q773" s="203"/>
      <c r="R773" s="203"/>
      <c r="S773" s="203"/>
      <c r="T773" s="160" t="s">
        <v>635</v>
      </c>
      <c r="U773" s="170" t="s">
        <v>690</v>
      </c>
      <c r="V773" s="244" t="s">
        <v>1293</v>
      </c>
      <c r="W773" s="312" t="s">
        <v>111</v>
      </c>
      <c r="X773" s="171" t="s">
        <v>1092</v>
      </c>
      <c r="Y773" s="7"/>
      <c r="Z773" s="305" t="s">
        <v>1694</v>
      </c>
    </row>
    <row r="774" spans="1:26" ht="15" customHeight="1" x14ac:dyDescent="0.2">
      <c r="A774" s="203" t="str">
        <f t="shared" si="12"/>
        <v>貨4CUR</v>
      </c>
      <c r="B774" s="203" t="s">
        <v>561</v>
      </c>
      <c r="C774" s="203" t="s">
        <v>560</v>
      </c>
      <c r="D774" s="203" t="s">
        <v>111</v>
      </c>
      <c r="E774" s="203" t="s">
        <v>1093</v>
      </c>
      <c r="F774" s="203"/>
      <c r="G774" s="203"/>
      <c r="H774" s="349"/>
      <c r="I774" s="1" t="s">
        <v>127</v>
      </c>
      <c r="J774" s="203" t="s">
        <v>1057</v>
      </c>
      <c r="K774" s="203"/>
      <c r="L774" s="203"/>
      <c r="M774" s="203"/>
      <c r="N774" s="203"/>
      <c r="O774" s="203"/>
      <c r="P774" s="203"/>
      <c r="Q774" s="203"/>
      <c r="R774" s="203"/>
      <c r="S774" s="203"/>
      <c r="T774" s="160" t="s">
        <v>635</v>
      </c>
      <c r="U774" s="170" t="s">
        <v>690</v>
      </c>
      <c r="V774" s="244" t="s">
        <v>1293</v>
      </c>
      <c r="W774" s="312" t="s">
        <v>111</v>
      </c>
      <c r="X774" s="171" t="s">
        <v>1093</v>
      </c>
      <c r="Y774" s="7"/>
      <c r="Z774" s="305" t="s">
        <v>1694</v>
      </c>
    </row>
    <row r="775" spans="1:26" ht="15" customHeight="1" x14ac:dyDescent="0.2">
      <c r="A775" s="203" t="str">
        <f t="shared" si="12"/>
        <v>貨4CAFG</v>
      </c>
      <c r="B775" s="203" t="s">
        <v>561</v>
      </c>
      <c r="C775" s="203" t="s">
        <v>560</v>
      </c>
      <c r="D775" s="203" t="s">
        <v>471</v>
      </c>
      <c r="E775" s="203" t="s">
        <v>1094</v>
      </c>
      <c r="F775" s="203"/>
      <c r="G775" s="203"/>
      <c r="H775" s="349"/>
      <c r="I775" s="1" t="s">
        <v>127</v>
      </c>
      <c r="J775" s="203" t="s">
        <v>690</v>
      </c>
      <c r="K775" s="203"/>
      <c r="L775" s="203"/>
      <c r="M775" s="203"/>
      <c r="N775" s="203"/>
      <c r="O775" s="203"/>
      <c r="P775" s="203"/>
      <c r="Q775" s="203"/>
      <c r="R775" s="203"/>
      <c r="S775" s="203"/>
      <c r="T775" s="160" t="s">
        <v>635</v>
      </c>
      <c r="U775" s="170" t="s">
        <v>690</v>
      </c>
      <c r="V775" s="244" t="s">
        <v>1293</v>
      </c>
      <c r="W775" s="312" t="s">
        <v>471</v>
      </c>
      <c r="X775" s="171" t="s">
        <v>1094</v>
      </c>
      <c r="Y775" s="7"/>
      <c r="Z775" s="305" t="s">
        <v>1694</v>
      </c>
    </row>
    <row r="776" spans="1:26" ht="15" customHeight="1" x14ac:dyDescent="0.2">
      <c r="A776" s="203" t="str">
        <f t="shared" si="12"/>
        <v>貨4CAEG</v>
      </c>
      <c r="B776" s="203" t="s">
        <v>561</v>
      </c>
      <c r="C776" s="203" t="s">
        <v>560</v>
      </c>
      <c r="D776" s="203" t="s">
        <v>471</v>
      </c>
      <c r="E776" s="350" t="s">
        <v>1095</v>
      </c>
      <c r="F776" s="203"/>
      <c r="G776" s="203"/>
      <c r="H776" s="349"/>
      <c r="I776" s="348" t="s">
        <v>127</v>
      </c>
      <c r="J776" t="s">
        <v>1060</v>
      </c>
      <c r="K776" s="203"/>
      <c r="L776" s="203"/>
      <c r="M776" s="203"/>
      <c r="N776" s="203"/>
      <c r="O776" s="203"/>
      <c r="P776" s="203"/>
      <c r="Q776" s="203"/>
      <c r="R776" s="203"/>
      <c r="S776" s="203"/>
      <c r="T776" s="160" t="s">
        <v>635</v>
      </c>
      <c r="U776" s="170" t="s">
        <v>690</v>
      </c>
      <c r="V776" s="244" t="s">
        <v>1293</v>
      </c>
      <c r="W776" s="312" t="s">
        <v>471</v>
      </c>
      <c r="X776" s="171" t="s">
        <v>1095</v>
      </c>
      <c r="Y776" s="7"/>
      <c r="Z776" s="305" t="s">
        <v>1694</v>
      </c>
    </row>
    <row r="777" spans="1:26" ht="15" customHeight="1" x14ac:dyDescent="0.2">
      <c r="A777" s="203" t="str">
        <f t="shared" si="12"/>
        <v>貨4CBEG</v>
      </c>
      <c r="B777" s="203" t="s">
        <v>561</v>
      </c>
      <c r="C777" s="203" t="s">
        <v>560</v>
      </c>
      <c r="D777" s="203" t="s">
        <v>471</v>
      </c>
      <c r="E777" s="203" t="s">
        <v>558</v>
      </c>
      <c r="F777" s="203"/>
      <c r="G777" s="203"/>
      <c r="H777" s="203"/>
      <c r="I777" s="1" t="s">
        <v>127</v>
      </c>
      <c r="J777" t="s">
        <v>440</v>
      </c>
      <c r="K777" s="203"/>
      <c r="L777" s="203"/>
      <c r="M777" s="203"/>
      <c r="N777" s="203"/>
      <c r="O777" s="203"/>
      <c r="P777" s="203"/>
      <c r="Q777" s="203"/>
      <c r="R777" s="203"/>
      <c r="S777" s="203"/>
      <c r="T777" s="160" t="s">
        <v>635</v>
      </c>
      <c r="U777" s="170" t="s">
        <v>690</v>
      </c>
      <c r="V777" s="244" t="s">
        <v>1293</v>
      </c>
      <c r="W777" s="312" t="s">
        <v>471</v>
      </c>
      <c r="X777" s="171" t="s">
        <v>558</v>
      </c>
      <c r="Y777" s="7"/>
      <c r="Z777" s="305" t="s">
        <v>1694</v>
      </c>
    </row>
    <row r="778" spans="1:26" ht="15" customHeight="1" x14ac:dyDescent="0.2">
      <c r="A778" s="203" t="str">
        <f t="shared" si="12"/>
        <v>貨4CBFG</v>
      </c>
      <c r="B778" s="203" t="s">
        <v>561</v>
      </c>
      <c r="C778" s="203" t="s">
        <v>560</v>
      </c>
      <c r="D778" s="203" t="s">
        <v>471</v>
      </c>
      <c r="E778" s="203" t="s">
        <v>559</v>
      </c>
      <c r="F778" s="203"/>
      <c r="G778" s="203"/>
      <c r="H778" s="203"/>
      <c r="I778" s="1" t="s">
        <v>127</v>
      </c>
      <c r="J778" t="s">
        <v>439</v>
      </c>
      <c r="K778" s="203"/>
      <c r="L778" s="203"/>
      <c r="M778" s="203"/>
      <c r="N778" s="203"/>
      <c r="O778" s="203"/>
      <c r="P778" s="203"/>
      <c r="Q778" s="203"/>
      <c r="R778" s="203"/>
      <c r="S778" s="203"/>
      <c r="T778" s="160" t="s">
        <v>635</v>
      </c>
      <c r="U778" s="170" t="s">
        <v>690</v>
      </c>
      <c r="V778" s="244" t="s">
        <v>1293</v>
      </c>
      <c r="W778" s="312" t="s">
        <v>471</v>
      </c>
      <c r="X778" s="171" t="s">
        <v>559</v>
      </c>
      <c r="Y778" s="7"/>
      <c r="Z778" s="305" t="s">
        <v>1694</v>
      </c>
    </row>
    <row r="779" spans="1:26" ht="15" customHeight="1" x14ac:dyDescent="0.2">
      <c r="A779" s="203" t="str">
        <f t="shared" si="12"/>
        <v>貨4CNEG</v>
      </c>
      <c r="B779" s="349" t="s">
        <v>561</v>
      </c>
      <c r="C779" s="349" t="s">
        <v>560</v>
      </c>
      <c r="D779" s="351" t="s">
        <v>471</v>
      </c>
      <c r="E779" s="351" t="s">
        <v>1096</v>
      </c>
      <c r="F779" s="349"/>
      <c r="G779" s="349"/>
      <c r="H779" s="203"/>
      <c r="I779" s="162" t="s">
        <v>127</v>
      </c>
      <c r="J779" s="349" t="s">
        <v>838</v>
      </c>
      <c r="K779" s="203"/>
      <c r="L779" s="203"/>
      <c r="M779" s="203"/>
      <c r="N779" s="203"/>
      <c r="O779" s="203"/>
      <c r="P779" s="203"/>
      <c r="Q779" s="203"/>
      <c r="R779" s="203"/>
      <c r="S779" s="203"/>
      <c r="T779" s="160" t="s">
        <v>635</v>
      </c>
      <c r="U779" s="170" t="s">
        <v>690</v>
      </c>
      <c r="V779" s="244" t="s">
        <v>1293</v>
      </c>
      <c r="W779" s="312" t="s">
        <v>471</v>
      </c>
      <c r="X779" s="171" t="s">
        <v>1096</v>
      </c>
      <c r="Y779" s="7"/>
      <c r="Z779" s="305" t="s">
        <v>1694</v>
      </c>
    </row>
    <row r="780" spans="1:26" ht="15" customHeight="1" x14ac:dyDescent="0.2">
      <c r="A780" s="203" t="str">
        <f t="shared" si="12"/>
        <v>貨4CNFG</v>
      </c>
      <c r="B780" s="349" t="s">
        <v>561</v>
      </c>
      <c r="C780" s="349" t="s">
        <v>560</v>
      </c>
      <c r="D780" s="351" t="s">
        <v>471</v>
      </c>
      <c r="E780" s="351" t="s">
        <v>1097</v>
      </c>
      <c r="F780" s="349"/>
      <c r="G780" s="349"/>
      <c r="H780" s="203"/>
      <c r="I780" s="1" t="s">
        <v>127</v>
      </c>
      <c r="J780" s="351"/>
      <c r="K780" s="203"/>
      <c r="L780" s="203"/>
      <c r="M780" s="203"/>
      <c r="N780" s="203"/>
      <c r="O780" s="203"/>
      <c r="P780" s="203"/>
      <c r="Q780" s="203"/>
      <c r="R780" s="203"/>
      <c r="S780" s="203"/>
      <c r="T780" s="160" t="s">
        <v>635</v>
      </c>
      <c r="U780" s="170" t="s">
        <v>690</v>
      </c>
      <c r="V780" s="244" t="s">
        <v>1293</v>
      </c>
      <c r="W780" s="312" t="s">
        <v>471</v>
      </c>
      <c r="X780" s="171" t="s">
        <v>1097</v>
      </c>
      <c r="Y780" s="7"/>
      <c r="Z780" s="305" t="s">
        <v>1694</v>
      </c>
    </row>
    <row r="781" spans="1:26" ht="15" customHeight="1" x14ac:dyDescent="0.2">
      <c r="A781" s="203" t="str">
        <f t="shared" si="12"/>
        <v>貨4CPEG</v>
      </c>
      <c r="B781" s="349" t="s">
        <v>561</v>
      </c>
      <c r="C781" s="349" t="s">
        <v>560</v>
      </c>
      <c r="D781" s="351" t="s">
        <v>471</v>
      </c>
      <c r="E781" s="350" t="s">
        <v>1098</v>
      </c>
      <c r="F781" s="349"/>
      <c r="G781" s="349"/>
      <c r="H781" s="203"/>
      <c r="I781" s="348" t="s">
        <v>127</v>
      </c>
      <c r="J781" t="s">
        <v>838</v>
      </c>
      <c r="K781" s="203"/>
      <c r="L781" s="203"/>
      <c r="M781" s="203"/>
      <c r="N781" s="203"/>
      <c r="O781" s="203"/>
      <c r="P781" s="203"/>
      <c r="Q781" s="203"/>
      <c r="R781" s="203"/>
      <c r="S781" s="203"/>
      <c r="T781" s="160" t="s">
        <v>635</v>
      </c>
      <c r="U781" s="170" t="s">
        <v>690</v>
      </c>
      <c r="V781" s="244" t="s">
        <v>1293</v>
      </c>
      <c r="W781" s="312" t="s">
        <v>471</v>
      </c>
      <c r="X781" s="171" t="s">
        <v>1098</v>
      </c>
      <c r="Y781" s="7"/>
      <c r="Z781" s="305" t="s">
        <v>1694</v>
      </c>
    </row>
    <row r="782" spans="1:26" ht="15" customHeight="1" x14ac:dyDescent="0.2">
      <c r="A782" s="203" t="str">
        <f t="shared" si="12"/>
        <v>貨4CPFG</v>
      </c>
      <c r="B782" s="349" t="s">
        <v>561</v>
      </c>
      <c r="C782" s="349" t="s">
        <v>560</v>
      </c>
      <c r="D782" s="351" t="s">
        <v>471</v>
      </c>
      <c r="E782" s="351" t="s">
        <v>1099</v>
      </c>
      <c r="F782" s="349"/>
      <c r="G782" s="349"/>
      <c r="H782" s="349"/>
      <c r="I782" s="162" t="s">
        <v>127</v>
      </c>
      <c r="J782" s="351"/>
      <c r="K782" s="203"/>
      <c r="L782" s="203"/>
      <c r="M782" s="203"/>
      <c r="N782" s="203"/>
      <c r="O782" s="203"/>
      <c r="P782" s="203"/>
      <c r="Q782" s="203"/>
      <c r="R782" s="203"/>
      <c r="S782" s="203"/>
      <c r="T782" s="160" t="s">
        <v>635</v>
      </c>
      <c r="U782" s="170" t="s">
        <v>690</v>
      </c>
      <c r="V782" s="244" t="s">
        <v>1293</v>
      </c>
      <c r="W782" s="312" t="s">
        <v>471</v>
      </c>
      <c r="X782" s="171" t="s">
        <v>1099</v>
      </c>
      <c r="Y782" s="7"/>
      <c r="Z782" s="305" t="s">
        <v>1694</v>
      </c>
    </row>
    <row r="783" spans="1:26" ht="15" customHeight="1" x14ac:dyDescent="0.2">
      <c r="A783" s="203" t="str">
        <f t="shared" si="12"/>
        <v>貨4CLFG</v>
      </c>
      <c r="B783" s="351" t="s">
        <v>1100</v>
      </c>
      <c r="C783" s="351" t="s">
        <v>560</v>
      </c>
      <c r="D783" s="351" t="s">
        <v>403</v>
      </c>
      <c r="E783" s="351" t="s">
        <v>1101</v>
      </c>
      <c r="F783" s="349"/>
      <c r="G783" s="349"/>
      <c r="H783" s="349"/>
      <c r="I783" s="1" t="s">
        <v>127</v>
      </c>
      <c r="J783" s="351"/>
      <c r="K783" s="203"/>
      <c r="L783" s="203"/>
      <c r="M783" s="203"/>
      <c r="N783" s="203"/>
      <c r="O783" s="203"/>
      <c r="P783" s="203"/>
      <c r="Q783" s="203"/>
      <c r="R783" s="203"/>
      <c r="S783" s="203"/>
      <c r="T783" s="160" t="s">
        <v>635</v>
      </c>
      <c r="U783" s="170" t="s">
        <v>690</v>
      </c>
      <c r="V783" s="244" t="s">
        <v>1294</v>
      </c>
      <c r="W783" s="312" t="s">
        <v>403</v>
      </c>
      <c r="X783" s="171" t="s">
        <v>1101</v>
      </c>
      <c r="Y783" s="7"/>
      <c r="Z783" s="305" t="s">
        <v>1694</v>
      </c>
    </row>
    <row r="784" spans="1:26" ht="15" customHeight="1" x14ac:dyDescent="0.2">
      <c r="A784" s="203" t="str">
        <f t="shared" si="12"/>
        <v>貨4CLEG</v>
      </c>
      <c r="B784" s="351" t="s">
        <v>1100</v>
      </c>
      <c r="C784" s="351" t="s">
        <v>560</v>
      </c>
      <c r="D784" s="351" t="s">
        <v>403</v>
      </c>
      <c r="E784" s="350" t="s">
        <v>1102</v>
      </c>
      <c r="F784" s="349"/>
      <c r="G784" s="349"/>
      <c r="H784" s="349"/>
      <c r="I784" s="348" t="s">
        <v>127</v>
      </c>
      <c r="J784" t="s">
        <v>838</v>
      </c>
      <c r="K784" s="203"/>
      <c r="L784" s="203"/>
      <c r="M784" s="203"/>
      <c r="N784" s="203"/>
      <c r="O784" s="203"/>
      <c r="P784" s="203"/>
      <c r="Q784" s="203"/>
      <c r="R784" s="203"/>
      <c r="S784" s="203"/>
      <c r="T784" s="160" t="s">
        <v>635</v>
      </c>
      <c r="U784" s="170" t="s">
        <v>690</v>
      </c>
      <c r="V784" s="244" t="s">
        <v>1294</v>
      </c>
      <c r="W784" s="312" t="s">
        <v>403</v>
      </c>
      <c r="X784" s="171" t="s">
        <v>1102</v>
      </c>
      <c r="Y784" s="7"/>
      <c r="Z784" s="305" t="s">
        <v>1694</v>
      </c>
    </row>
    <row r="785" spans="1:26" ht="15" customHeight="1" x14ac:dyDescent="0.2">
      <c r="A785" s="203" t="str">
        <f t="shared" si="12"/>
        <v>貨4CMFG</v>
      </c>
      <c r="B785" s="351" t="s">
        <v>1103</v>
      </c>
      <c r="C785" s="351" t="s">
        <v>560</v>
      </c>
      <c r="D785" s="351" t="s">
        <v>403</v>
      </c>
      <c r="E785" s="351" t="s">
        <v>1104</v>
      </c>
      <c r="F785" s="349"/>
      <c r="G785" s="349"/>
      <c r="H785" s="349"/>
      <c r="I785" s="162" t="s">
        <v>127</v>
      </c>
      <c r="J785" s="351" t="s">
        <v>741</v>
      </c>
      <c r="K785" s="203"/>
      <c r="L785" s="203"/>
      <c r="M785" s="203"/>
      <c r="N785" s="203"/>
      <c r="O785" s="203"/>
      <c r="P785" s="203"/>
      <c r="Q785" s="203"/>
      <c r="R785" s="203"/>
      <c r="S785" s="203"/>
      <c r="T785" s="160" t="s">
        <v>635</v>
      </c>
      <c r="U785" s="170" t="s">
        <v>690</v>
      </c>
      <c r="V785" s="244" t="s">
        <v>1294</v>
      </c>
      <c r="W785" s="312" t="s">
        <v>403</v>
      </c>
      <c r="X785" s="171" t="s">
        <v>1104</v>
      </c>
      <c r="Y785" s="7"/>
      <c r="Z785" s="305" t="s">
        <v>1694</v>
      </c>
    </row>
    <row r="786" spans="1:26" ht="15" customHeight="1" x14ac:dyDescent="0.2">
      <c r="A786" s="203" t="str">
        <f t="shared" si="12"/>
        <v>貨4CMEG</v>
      </c>
      <c r="B786" s="351" t="s">
        <v>1103</v>
      </c>
      <c r="C786" s="351" t="s">
        <v>560</v>
      </c>
      <c r="D786" s="351" t="s">
        <v>403</v>
      </c>
      <c r="E786" s="351" t="s">
        <v>1105</v>
      </c>
      <c r="F786" s="349"/>
      <c r="G786" s="349"/>
      <c r="H786" s="349"/>
      <c r="I786" s="1" t="s">
        <v>127</v>
      </c>
      <c r="J786" s="351" t="s">
        <v>406</v>
      </c>
      <c r="K786" s="203"/>
      <c r="L786" s="203"/>
      <c r="M786" s="203"/>
      <c r="N786" s="203"/>
      <c r="O786" s="203"/>
      <c r="P786" s="203"/>
      <c r="Q786" s="203"/>
      <c r="R786" s="203"/>
      <c r="S786" s="203"/>
      <c r="T786" s="160" t="s">
        <v>635</v>
      </c>
      <c r="U786" s="170" t="s">
        <v>690</v>
      </c>
      <c r="V786" s="244" t="s">
        <v>1294</v>
      </c>
      <c r="W786" s="312" t="s">
        <v>403</v>
      </c>
      <c r="X786" s="171" t="s">
        <v>1105</v>
      </c>
      <c r="Y786" s="7"/>
      <c r="Z786" s="305" t="s">
        <v>1694</v>
      </c>
    </row>
    <row r="787" spans="1:26" ht="15" customHeight="1" x14ac:dyDescent="0.2">
      <c r="A787" s="203" t="str">
        <f t="shared" si="12"/>
        <v>貨4CRFG</v>
      </c>
      <c r="B787" s="351" t="s">
        <v>1103</v>
      </c>
      <c r="C787" s="351" t="s">
        <v>560</v>
      </c>
      <c r="D787" s="351" t="s">
        <v>403</v>
      </c>
      <c r="E787" s="350" t="s">
        <v>1106</v>
      </c>
      <c r="F787" s="349"/>
      <c r="G787" s="349"/>
      <c r="H787" s="203"/>
      <c r="I787" s="348" t="s">
        <v>127</v>
      </c>
      <c r="J787" t="s">
        <v>742</v>
      </c>
      <c r="K787" s="203"/>
      <c r="L787" s="203"/>
      <c r="M787" s="203"/>
      <c r="N787" s="203"/>
      <c r="O787" s="203"/>
      <c r="P787" s="203"/>
      <c r="Q787" s="203"/>
      <c r="R787" s="203"/>
      <c r="S787" s="203"/>
      <c r="T787" s="160" t="s">
        <v>635</v>
      </c>
      <c r="U787" s="170" t="s">
        <v>690</v>
      </c>
      <c r="V787" s="244" t="s">
        <v>1294</v>
      </c>
      <c r="W787" s="312" t="s">
        <v>403</v>
      </c>
      <c r="X787" s="171" t="s">
        <v>1106</v>
      </c>
      <c r="Y787" s="7"/>
      <c r="Z787" s="305" t="s">
        <v>1694</v>
      </c>
    </row>
    <row r="788" spans="1:26" ht="15" customHeight="1" x14ac:dyDescent="0.2">
      <c r="A788" s="203" t="str">
        <f t="shared" si="12"/>
        <v>貨4CREG</v>
      </c>
      <c r="B788" s="351" t="s">
        <v>1103</v>
      </c>
      <c r="C788" s="351" t="s">
        <v>560</v>
      </c>
      <c r="D788" s="203" t="s">
        <v>403</v>
      </c>
      <c r="E788" s="203" t="s">
        <v>1107</v>
      </c>
      <c r="F788" s="203"/>
      <c r="G788" s="203"/>
      <c r="H788" s="203"/>
      <c r="I788" s="1" t="s">
        <v>127</v>
      </c>
      <c r="J788" s="203" t="s">
        <v>416</v>
      </c>
      <c r="K788" s="203"/>
      <c r="L788" s="203"/>
      <c r="M788" s="203"/>
      <c r="N788" s="203"/>
      <c r="O788" s="203"/>
      <c r="P788" s="203"/>
      <c r="Q788" s="203"/>
      <c r="R788" s="203"/>
      <c r="S788" s="203"/>
      <c r="T788" s="160" t="s">
        <v>635</v>
      </c>
      <c r="U788" s="170" t="s">
        <v>690</v>
      </c>
      <c r="V788" s="244" t="s">
        <v>1294</v>
      </c>
      <c r="W788" s="312" t="s">
        <v>403</v>
      </c>
      <c r="X788" s="171" t="s">
        <v>1107</v>
      </c>
      <c r="Y788" s="7"/>
      <c r="Z788" s="305" t="s">
        <v>1694</v>
      </c>
    </row>
    <row r="789" spans="1:26" ht="15" customHeight="1" x14ac:dyDescent="0.2">
      <c r="A789" s="203" t="str">
        <f t="shared" si="12"/>
        <v>貨4CQFG</v>
      </c>
      <c r="B789" s="351" t="s">
        <v>1103</v>
      </c>
      <c r="C789" t="s">
        <v>560</v>
      </c>
      <c r="D789" s="203" t="s">
        <v>403</v>
      </c>
      <c r="E789" s="203" t="s">
        <v>696</v>
      </c>
      <c r="F789" s="203"/>
      <c r="G789" s="203"/>
      <c r="H789" s="203"/>
      <c r="I789" s="1" t="s">
        <v>127</v>
      </c>
      <c r="J789" s="203" t="s">
        <v>439</v>
      </c>
      <c r="K789" s="203"/>
      <c r="L789" s="203"/>
      <c r="M789" s="203"/>
      <c r="N789" s="203"/>
      <c r="O789" s="203"/>
      <c r="P789" s="203"/>
      <c r="Q789" s="203"/>
      <c r="R789" s="203"/>
      <c r="S789" s="203"/>
      <c r="T789" s="160" t="s">
        <v>635</v>
      </c>
      <c r="U789" s="170" t="s">
        <v>690</v>
      </c>
      <c r="V789" s="244" t="s">
        <v>1294</v>
      </c>
      <c r="W789" s="312" t="s">
        <v>403</v>
      </c>
      <c r="X789" s="171" t="s">
        <v>696</v>
      </c>
      <c r="Y789" s="7"/>
      <c r="Z789" s="305" t="s">
        <v>1694</v>
      </c>
    </row>
    <row r="790" spans="1:26" ht="15" customHeight="1" x14ac:dyDescent="0.2">
      <c r="A790" s="203" t="str">
        <f t="shared" si="12"/>
        <v>貨4CQEG</v>
      </c>
      <c r="B790" s="351" t="s">
        <v>1103</v>
      </c>
      <c r="C790" t="s">
        <v>560</v>
      </c>
      <c r="D790" s="203" t="s">
        <v>403</v>
      </c>
      <c r="E790" s="203" t="s">
        <v>697</v>
      </c>
      <c r="F790" s="203"/>
      <c r="G790" s="203"/>
      <c r="H790" s="203"/>
      <c r="I790" s="1" t="s">
        <v>127</v>
      </c>
      <c r="J790" s="203" t="s">
        <v>440</v>
      </c>
      <c r="K790" s="203"/>
      <c r="L790" s="203"/>
      <c r="M790" s="203"/>
      <c r="N790" s="203"/>
      <c r="O790" s="203"/>
      <c r="P790" s="203"/>
      <c r="Q790" s="203"/>
      <c r="R790" s="203"/>
      <c r="S790" s="203"/>
      <c r="T790" s="160" t="s">
        <v>635</v>
      </c>
      <c r="U790" s="170" t="s">
        <v>690</v>
      </c>
      <c r="V790" s="244" t="s">
        <v>1294</v>
      </c>
      <c r="W790" s="312" t="s">
        <v>403</v>
      </c>
      <c r="X790" s="171" t="s">
        <v>697</v>
      </c>
      <c r="Y790" s="7"/>
      <c r="Z790" s="305" t="s">
        <v>1694</v>
      </c>
    </row>
    <row r="791" spans="1:26" ht="15" customHeight="1" x14ac:dyDescent="0.2">
      <c r="A791" s="203" t="str">
        <f t="shared" si="12"/>
        <v>貨4CSFG</v>
      </c>
      <c r="B791" t="s">
        <v>1108</v>
      </c>
      <c r="C791" s="203" t="s">
        <v>560</v>
      </c>
      <c r="D791" s="203" t="s">
        <v>417</v>
      </c>
      <c r="E791" s="203" t="s">
        <v>1109</v>
      </c>
      <c r="F791" s="203"/>
      <c r="G791" s="203"/>
      <c r="H791" s="203"/>
      <c r="I791" s="1" t="s">
        <v>127</v>
      </c>
      <c r="K791" s="203"/>
      <c r="L791" s="203"/>
      <c r="M791" s="203"/>
      <c r="N791" s="203"/>
      <c r="O791" s="203"/>
      <c r="P791" s="203"/>
      <c r="Q791" s="203"/>
      <c r="R791" s="203"/>
      <c r="S791" s="203"/>
      <c r="T791" s="160" t="s">
        <v>635</v>
      </c>
      <c r="U791" s="170" t="s">
        <v>690</v>
      </c>
      <c r="V791" s="244" t="s">
        <v>1293</v>
      </c>
      <c r="W791" s="312" t="s">
        <v>417</v>
      </c>
      <c r="X791" s="171" t="s">
        <v>1109</v>
      </c>
      <c r="Y791" s="7"/>
      <c r="Z791" s="305" t="s">
        <v>1694</v>
      </c>
    </row>
    <row r="792" spans="1:26" ht="15" customHeight="1" x14ac:dyDescent="0.2">
      <c r="A792" s="203" t="str">
        <f t="shared" si="12"/>
        <v>貨4CSEG</v>
      </c>
      <c r="B792" t="s">
        <v>1108</v>
      </c>
      <c r="C792" s="203" t="s">
        <v>560</v>
      </c>
      <c r="D792" s="203" t="s">
        <v>417</v>
      </c>
      <c r="E792" s="203" t="s">
        <v>1110</v>
      </c>
      <c r="F792" s="203"/>
      <c r="G792" s="203"/>
      <c r="H792" s="349"/>
      <c r="I792" s="1" t="s">
        <v>127</v>
      </c>
      <c r="J792" s="203" t="s">
        <v>838</v>
      </c>
      <c r="K792" s="203"/>
      <c r="L792" s="203"/>
      <c r="M792" s="203"/>
      <c r="N792" s="203"/>
      <c r="O792" s="203"/>
      <c r="P792" s="203"/>
      <c r="Q792" s="203"/>
      <c r="R792" s="203"/>
      <c r="S792" s="203"/>
      <c r="T792" s="160" t="s">
        <v>635</v>
      </c>
      <c r="U792" s="170" t="s">
        <v>690</v>
      </c>
      <c r="V792" s="244" t="s">
        <v>1293</v>
      </c>
      <c r="W792" s="312" t="s">
        <v>417</v>
      </c>
      <c r="X792" s="171" t="s">
        <v>1110</v>
      </c>
      <c r="Y792" s="7"/>
      <c r="Z792" s="305" t="s">
        <v>1694</v>
      </c>
    </row>
    <row r="793" spans="1:26" ht="15" customHeight="1" x14ac:dyDescent="0.2">
      <c r="A793" s="203" t="str">
        <f t="shared" si="12"/>
        <v>貨4CTFG</v>
      </c>
      <c r="B793" t="s">
        <v>1111</v>
      </c>
      <c r="C793" s="203" t="s">
        <v>560</v>
      </c>
      <c r="D793" s="203" t="s">
        <v>417</v>
      </c>
      <c r="E793" s="203" t="s">
        <v>694</v>
      </c>
      <c r="F793" s="203"/>
      <c r="G793" s="203"/>
      <c r="H793" s="349"/>
      <c r="I793" s="1" t="s">
        <v>127</v>
      </c>
      <c r="J793" s="203" t="s">
        <v>439</v>
      </c>
      <c r="K793" s="203"/>
      <c r="L793" s="203"/>
      <c r="M793" s="203"/>
      <c r="N793" s="203"/>
      <c r="O793" s="203"/>
      <c r="P793" s="203"/>
      <c r="Q793" s="203"/>
      <c r="R793" s="203"/>
      <c r="S793" s="203"/>
      <c r="T793" s="160" t="s">
        <v>635</v>
      </c>
      <c r="U793" s="170" t="s">
        <v>690</v>
      </c>
      <c r="V793" s="244" t="s">
        <v>1293</v>
      </c>
      <c r="W793" s="312" t="s">
        <v>417</v>
      </c>
      <c r="X793" s="171" t="s">
        <v>694</v>
      </c>
      <c r="Y793" s="7"/>
      <c r="Z793" s="305" t="s">
        <v>1694</v>
      </c>
    </row>
    <row r="794" spans="1:26" ht="15" customHeight="1" x14ac:dyDescent="0.2">
      <c r="A794" s="203" t="str">
        <f t="shared" si="12"/>
        <v>貨4CTEG</v>
      </c>
      <c r="B794" t="s">
        <v>1111</v>
      </c>
      <c r="C794" s="203" t="s">
        <v>560</v>
      </c>
      <c r="D794" s="203" t="s">
        <v>417</v>
      </c>
      <c r="E794" s="203" t="s">
        <v>695</v>
      </c>
      <c r="F794" s="203"/>
      <c r="G794" s="203"/>
      <c r="H794" s="349"/>
      <c r="I794" s="1" t="s">
        <v>127</v>
      </c>
      <c r="J794" s="203" t="s">
        <v>440</v>
      </c>
      <c r="K794" s="203"/>
      <c r="L794" s="203"/>
      <c r="M794" s="203"/>
      <c r="N794" s="203"/>
      <c r="O794" s="203"/>
      <c r="P794" s="203"/>
      <c r="Q794" s="203"/>
      <c r="R794" s="203"/>
      <c r="S794" s="203"/>
      <c r="T794" s="160" t="s">
        <v>635</v>
      </c>
      <c r="U794" s="170" t="s">
        <v>690</v>
      </c>
      <c r="V794" s="244" t="s">
        <v>1293</v>
      </c>
      <c r="W794" s="312" t="s">
        <v>417</v>
      </c>
      <c r="X794" s="171" t="s">
        <v>695</v>
      </c>
      <c r="Y794" s="7"/>
      <c r="Z794" s="305" t="s">
        <v>1694</v>
      </c>
    </row>
    <row r="795" spans="1:26" ht="15" customHeight="1" x14ac:dyDescent="0.2">
      <c r="A795" s="203" t="str">
        <f t="shared" si="12"/>
        <v>貨4C2FG</v>
      </c>
      <c r="B795" t="s">
        <v>1111</v>
      </c>
      <c r="C795" s="203" t="s">
        <v>560</v>
      </c>
      <c r="D795" t="s">
        <v>1543</v>
      </c>
      <c r="E795" t="s">
        <v>1544</v>
      </c>
      <c r="F795" s="203"/>
      <c r="G795" s="203"/>
      <c r="H795" s="349"/>
      <c r="I795" s="1" t="s">
        <v>127</v>
      </c>
      <c r="K795" s="203"/>
      <c r="L795" s="203"/>
      <c r="M795" s="203"/>
      <c r="N795" s="203"/>
      <c r="O795" s="203"/>
      <c r="P795" s="203"/>
      <c r="Q795" s="203"/>
      <c r="R795" s="203"/>
      <c r="S795" s="203"/>
      <c r="T795" s="160" t="s">
        <v>635</v>
      </c>
      <c r="U795" s="170" t="s">
        <v>690</v>
      </c>
      <c r="V795" s="244" t="s">
        <v>1293</v>
      </c>
      <c r="W795" s="312" t="s">
        <v>1042</v>
      </c>
      <c r="X795" s="171" t="s">
        <v>1112</v>
      </c>
      <c r="Y795" s="7"/>
      <c r="Z795" s="305" t="s">
        <v>1694</v>
      </c>
    </row>
    <row r="796" spans="1:26" ht="15" customHeight="1" x14ac:dyDescent="0.2">
      <c r="A796" s="203" t="str">
        <f t="shared" si="12"/>
        <v>貨4C2EG</v>
      </c>
      <c r="B796" t="s">
        <v>1111</v>
      </c>
      <c r="C796" s="203" t="s">
        <v>560</v>
      </c>
      <c r="D796" t="s">
        <v>1514</v>
      </c>
      <c r="E796" t="s">
        <v>1545</v>
      </c>
      <c r="F796" s="203"/>
      <c r="G796" s="203"/>
      <c r="H796" s="349"/>
      <c r="I796" s="1" t="s">
        <v>127</v>
      </c>
      <c r="K796" s="203"/>
      <c r="L796" s="203"/>
      <c r="M796" s="203"/>
      <c r="N796" s="203"/>
      <c r="O796" s="203"/>
      <c r="P796" s="203"/>
      <c r="Q796" s="203"/>
      <c r="R796" s="203"/>
      <c r="S796" s="203"/>
      <c r="T796" s="160" t="s">
        <v>635</v>
      </c>
      <c r="U796" s="170" t="s">
        <v>690</v>
      </c>
      <c r="V796" s="244" t="s">
        <v>1293</v>
      </c>
      <c r="W796" s="312" t="s">
        <v>1042</v>
      </c>
      <c r="X796" s="171" t="s">
        <v>1113</v>
      </c>
      <c r="Y796" s="7"/>
      <c r="Z796" s="305" t="s">
        <v>1694</v>
      </c>
    </row>
    <row r="797" spans="1:26" ht="15" customHeight="1" x14ac:dyDescent="0.2">
      <c r="A797" s="203" t="str">
        <f t="shared" si="12"/>
        <v>貨1メTP</v>
      </c>
      <c r="B797" s="203" t="s">
        <v>563</v>
      </c>
      <c r="C797" s="203" t="s">
        <v>562</v>
      </c>
      <c r="D797" s="203" t="s">
        <v>98</v>
      </c>
      <c r="E797" s="203" t="s">
        <v>163</v>
      </c>
      <c r="F797" s="203"/>
      <c r="G797" s="203"/>
      <c r="H797" s="203"/>
      <c r="I797" s="1" t="s">
        <v>1114</v>
      </c>
      <c r="J797" s="203" t="s">
        <v>1115</v>
      </c>
      <c r="K797" s="203"/>
      <c r="L797" s="203"/>
      <c r="M797" s="203"/>
      <c r="N797" s="203"/>
      <c r="O797" s="203"/>
      <c r="P797" s="203"/>
      <c r="Q797" s="203"/>
      <c r="R797" s="203"/>
      <c r="S797" s="203"/>
      <c r="T797" s="160" t="s">
        <v>635</v>
      </c>
      <c r="U797" s="170" t="s">
        <v>701</v>
      </c>
      <c r="V797" s="244" t="s">
        <v>1295</v>
      </c>
      <c r="W797" s="312" t="s">
        <v>98</v>
      </c>
      <c r="X797" s="171" t="s">
        <v>163</v>
      </c>
      <c r="Y797" s="7"/>
      <c r="Z797" s="305" t="s">
        <v>305</v>
      </c>
    </row>
    <row r="798" spans="1:26" ht="15" customHeight="1" x14ac:dyDescent="0.2">
      <c r="A798" s="203" t="str">
        <f t="shared" si="12"/>
        <v>貨1メLP</v>
      </c>
      <c r="B798" s="203" t="s">
        <v>563</v>
      </c>
      <c r="C798" s="203" t="s">
        <v>562</v>
      </c>
      <c r="D798" s="203" t="s">
        <v>98</v>
      </c>
      <c r="E798" s="203" t="s">
        <v>155</v>
      </c>
      <c r="F798" s="203"/>
      <c r="G798" s="203"/>
      <c r="H798" s="203"/>
      <c r="I798" s="1" t="s">
        <v>1114</v>
      </c>
      <c r="J798" s="203" t="s">
        <v>1116</v>
      </c>
      <c r="K798" s="203"/>
      <c r="L798" s="203"/>
      <c r="M798" s="203"/>
      <c r="N798" s="203"/>
      <c r="O798" s="203"/>
      <c r="P798" s="203"/>
      <c r="Q798" s="203"/>
      <c r="R798" s="203"/>
      <c r="S798" s="203"/>
      <c r="T798" s="160" t="s">
        <v>635</v>
      </c>
      <c r="U798" s="170" t="s">
        <v>701</v>
      </c>
      <c r="V798" s="244" t="s">
        <v>1295</v>
      </c>
      <c r="W798" s="312" t="s">
        <v>98</v>
      </c>
      <c r="X798" s="171" t="s">
        <v>155</v>
      </c>
      <c r="Y798" s="7"/>
      <c r="Z798" s="305" t="s">
        <v>305</v>
      </c>
    </row>
    <row r="799" spans="1:26" ht="15" customHeight="1" x14ac:dyDescent="0.2">
      <c r="A799" s="203" t="str">
        <f t="shared" si="12"/>
        <v>貨1メUP</v>
      </c>
      <c r="B799" s="203" t="s">
        <v>563</v>
      </c>
      <c r="C799" s="203" t="s">
        <v>562</v>
      </c>
      <c r="D799" s="203" t="s">
        <v>98</v>
      </c>
      <c r="E799" s="203" t="s">
        <v>170</v>
      </c>
      <c r="F799" s="203"/>
      <c r="G799" s="203"/>
      <c r="H799" s="203"/>
      <c r="I799" s="1" t="s">
        <v>1114</v>
      </c>
      <c r="J799" s="203" t="s">
        <v>1117</v>
      </c>
      <c r="K799" s="203"/>
      <c r="L799" s="203"/>
      <c r="M799" s="203"/>
      <c r="N799" s="203"/>
      <c r="O799" s="203"/>
      <c r="P799" s="203"/>
      <c r="Q799" s="203"/>
      <c r="R799" s="203"/>
      <c r="S799" s="203"/>
      <c r="T799" s="160" t="s">
        <v>635</v>
      </c>
      <c r="U799" s="170" t="s">
        <v>701</v>
      </c>
      <c r="V799" s="244" t="s">
        <v>1295</v>
      </c>
      <c r="W799" s="312" t="s">
        <v>98</v>
      </c>
      <c r="X799" s="171" t="s">
        <v>170</v>
      </c>
      <c r="Y799" s="7"/>
      <c r="Z799" s="305" t="s">
        <v>305</v>
      </c>
    </row>
    <row r="800" spans="1:26" ht="15" customHeight="1" x14ac:dyDescent="0.2">
      <c r="A800" s="203" t="str">
        <f t="shared" si="12"/>
        <v>貨1メAHE</v>
      </c>
      <c r="B800" s="203" t="s">
        <v>563</v>
      </c>
      <c r="C800" s="203" t="s">
        <v>562</v>
      </c>
      <c r="D800" s="203" t="s">
        <v>471</v>
      </c>
      <c r="E800" s="203" t="s">
        <v>1118</v>
      </c>
      <c r="F800" s="203"/>
      <c r="G800" s="203"/>
      <c r="H800" s="203"/>
      <c r="I800" s="1" t="s">
        <v>1114</v>
      </c>
      <c r="J800" s="203" t="s">
        <v>701</v>
      </c>
      <c r="K800" s="203"/>
      <c r="L800" s="203"/>
      <c r="M800" s="203"/>
      <c r="N800" s="203"/>
      <c r="O800" s="203"/>
      <c r="P800" s="203"/>
      <c r="Q800" s="203"/>
      <c r="R800" s="203"/>
      <c r="S800" s="203"/>
      <c r="T800" s="160" t="s">
        <v>635</v>
      </c>
      <c r="U800" s="170" t="s">
        <v>701</v>
      </c>
      <c r="V800" s="244" t="s">
        <v>1295</v>
      </c>
      <c r="W800" s="312" t="s">
        <v>471</v>
      </c>
      <c r="X800" s="171" t="s">
        <v>1118</v>
      </c>
      <c r="Y800" s="7"/>
      <c r="Z800" s="305" t="s">
        <v>305</v>
      </c>
    </row>
    <row r="801" spans="1:26" ht="15" customHeight="1" x14ac:dyDescent="0.2">
      <c r="A801" s="203" t="str">
        <f t="shared" si="12"/>
        <v>貨1メAGE</v>
      </c>
      <c r="B801" s="203" t="s">
        <v>563</v>
      </c>
      <c r="C801" s="203" t="s">
        <v>562</v>
      </c>
      <c r="D801" s="203" t="s">
        <v>471</v>
      </c>
      <c r="E801" s="203" t="s">
        <v>1119</v>
      </c>
      <c r="F801" s="203"/>
      <c r="G801" s="203"/>
      <c r="H801" s="203"/>
      <c r="I801" s="1" t="s">
        <v>1114</v>
      </c>
      <c r="J801" s="203" t="s">
        <v>1120</v>
      </c>
      <c r="K801" s="347"/>
      <c r="L801" s="347"/>
      <c r="M801" s="347"/>
      <c r="N801" s="203"/>
      <c r="O801" s="203"/>
      <c r="P801" s="203"/>
      <c r="Q801" s="203"/>
      <c r="R801" s="203"/>
      <c r="S801" s="203"/>
      <c r="T801" s="160" t="s">
        <v>635</v>
      </c>
      <c r="U801" s="170" t="s">
        <v>701</v>
      </c>
      <c r="V801" s="244" t="s">
        <v>1295</v>
      </c>
      <c r="W801" s="312" t="s">
        <v>471</v>
      </c>
      <c r="X801" s="171" t="s">
        <v>1119</v>
      </c>
      <c r="Y801" s="7"/>
      <c r="Z801" s="305" t="s">
        <v>305</v>
      </c>
    </row>
    <row r="802" spans="1:26" ht="15" customHeight="1" x14ac:dyDescent="0.2">
      <c r="A802" s="203" t="str">
        <f t="shared" si="12"/>
        <v>貨1メCGE</v>
      </c>
      <c r="B802" s="203" t="s">
        <v>563</v>
      </c>
      <c r="C802" s="203" t="s">
        <v>562</v>
      </c>
      <c r="D802" s="203" t="s">
        <v>471</v>
      </c>
      <c r="E802" s="203" t="s">
        <v>1121</v>
      </c>
      <c r="F802" s="203"/>
      <c r="G802" s="203"/>
      <c r="H802" s="203"/>
      <c r="I802" s="1" t="s">
        <v>1114</v>
      </c>
      <c r="J802" s="203" t="s">
        <v>455</v>
      </c>
      <c r="K802" s="347"/>
      <c r="L802" s="347"/>
      <c r="M802" s="347"/>
      <c r="N802" s="203"/>
      <c r="O802" s="203"/>
      <c r="P802" s="203"/>
      <c r="Q802" s="203"/>
      <c r="R802" s="203"/>
      <c r="S802" s="203"/>
      <c r="T802" s="160" t="s">
        <v>635</v>
      </c>
      <c r="U802" s="170" t="s">
        <v>701</v>
      </c>
      <c r="V802" s="244" t="s">
        <v>1295</v>
      </c>
      <c r="W802" s="312" t="s">
        <v>471</v>
      </c>
      <c r="X802" s="171" t="s">
        <v>1121</v>
      </c>
      <c r="Y802" s="7"/>
      <c r="Z802" s="305" t="s">
        <v>305</v>
      </c>
    </row>
    <row r="803" spans="1:26" ht="15" customHeight="1" x14ac:dyDescent="0.2">
      <c r="A803" s="203" t="str">
        <f t="shared" si="12"/>
        <v>貨1メCHE</v>
      </c>
      <c r="B803" s="203" t="s">
        <v>563</v>
      </c>
      <c r="C803" s="203" t="s">
        <v>562</v>
      </c>
      <c r="D803" s="203" t="s">
        <v>471</v>
      </c>
      <c r="E803" s="203" t="s">
        <v>1122</v>
      </c>
      <c r="F803" s="203"/>
      <c r="G803" s="203"/>
      <c r="H803" s="203"/>
      <c r="I803" s="1" t="s">
        <v>1114</v>
      </c>
      <c r="J803" s="203" t="s">
        <v>454</v>
      </c>
      <c r="K803" s="203"/>
      <c r="L803" s="203"/>
      <c r="M803" s="203"/>
      <c r="N803" s="203"/>
      <c r="O803" s="203"/>
      <c r="P803" s="203"/>
      <c r="Q803" s="203"/>
      <c r="R803" s="203"/>
      <c r="S803" s="203"/>
      <c r="T803" s="160" t="s">
        <v>635</v>
      </c>
      <c r="U803" s="170" t="s">
        <v>701</v>
      </c>
      <c r="V803" s="244" t="s">
        <v>1295</v>
      </c>
      <c r="W803" s="312" t="s">
        <v>471</v>
      </c>
      <c r="X803" s="171" t="s">
        <v>1122</v>
      </c>
      <c r="Y803" s="7"/>
      <c r="Z803" s="305" t="s">
        <v>305</v>
      </c>
    </row>
    <row r="804" spans="1:26" ht="15" customHeight="1" x14ac:dyDescent="0.2">
      <c r="A804" s="203" t="str">
        <f t="shared" si="12"/>
        <v>貨1メDGE</v>
      </c>
      <c r="B804" s="203" t="s">
        <v>563</v>
      </c>
      <c r="C804" s="203" t="s">
        <v>562</v>
      </c>
      <c r="D804" s="203" t="s">
        <v>471</v>
      </c>
      <c r="E804" s="203" t="s">
        <v>1123</v>
      </c>
      <c r="F804" s="203"/>
      <c r="G804" s="203"/>
      <c r="H804" s="203"/>
      <c r="I804" s="1" t="s">
        <v>1114</v>
      </c>
      <c r="J804" s="203" t="s">
        <v>698</v>
      </c>
      <c r="K804" s="203"/>
      <c r="L804" s="203"/>
      <c r="M804" s="203"/>
      <c r="N804" s="203"/>
      <c r="O804" s="203"/>
      <c r="P804" s="203"/>
      <c r="Q804" s="203"/>
      <c r="R804" s="203"/>
      <c r="S804" s="203"/>
      <c r="T804" s="160" t="s">
        <v>635</v>
      </c>
      <c r="U804" s="170" t="s">
        <v>701</v>
      </c>
      <c r="V804" s="244" t="s">
        <v>1295</v>
      </c>
      <c r="W804" s="312" t="s">
        <v>471</v>
      </c>
      <c r="X804" s="171" t="s">
        <v>1123</v>
      </c>
      <c r="Y804" s="7"/>
      <c r="Z804" s="305" t="s">
        <v>305</v>
      </c>
    </row>
    <row r="805" spans="1:26" ht="15" customHeight="1" x14ac:dyDescent="0.2">
      <c r="A805" s="203" t="str">
        <f t="shared" si="12"/>
        <v>貨1メDHE</v>
      </c>
      <c r="B805" s="347" t="s">
        <v>563</v>
      </c>
      <c r="C805" s="347" t="s">
        <v>562</v>
      </c>
      <c r="D805" s="347" t="s">
        <v>471</v>
      </c>
      <c r="E805" s="350" t="s">
        <v>1124</v>
      </c>
      <c r="F805" s="347"/>
      <c r="G805" s="347"/>
      <c r="H805" s="347"/>
      <c r="I805" s="348" t="s">
        <v>1114</v>
      </c>
      <c r="J805" s="350" t="s">
        <v>699</v>
      </c>
      <c r="K805" s="203"/>
      <c r="L805" s="203"/>
      <c r="M805" s="203"/>
      <c r="N805" s="203"/>
      <c r="O805" s="203"/>
      <c r="P805" s="203"/>
      <c r="Q805" s="203"/>
      <c r="R805" s="203"/>
      <c r="S805" s="203"/>
      <c r="T805" s="160" t="s">
        <v>635</v>
      </c>
      <c r="U805" s="170" t="s">
        <v>701</v>
      </c>
      <c r="V805" s="242" t="s">
        <v>1295</v>
      </c>
      <c r="W805" s="312" t="s">
        <v>471</v>
      </c>
      <c r="X805" s="171" t="s">
        <v>1124</v>
      </c>
      <c r="Y805" s="7"/>
      <c r="Z805" s="305" t="s">
        <v>305</v>
      </c>
    </row>
    <row r="806" spans="1:26" ht="15" customHeight="1" x14ac:dyDescent="0.2">
      <c r="A806" s="203" t="str">
        <f t="shared" si="12"/>
        <v>貨1メLHE</v>
      </c>
      <c r="B806" s="203" t="s">
        <v>563</v>
      </c>
      <c r="C806" s="203" t="s">
        <v>562</v>
      </c>
      <c r="D806" s="203" t="s">
        <v>403</v>
      </c>
      <c r="E806" s="203" t="s">
        <v>1125</v>
      </c>
      <c r="F806" s="203"/>
      <c r="G806" s="203"/>
      <c r="H806" s="203"/>
      <c r="I806" s="1" t="s">
        <v>1114</v>
      </c>
      <c r="J806"/>
      <c r="K806" s="203"/>
      <c r="L806" s="203"/>
      <c r="M806" s="203"/>
      <c r="N806" s="203"/>
      <c r="O806" s="203"/>
      <c r="P806" s="203"/>
      <c r="Q806" s="203"/>
      <c r="R806" s="203"/>
      <c r="S806" s="203"/>
      <c r="T806" s="160" t="s">
        <v>635</v>
      </c>
      <c r="U806" s="170" t="s">
        <v>701</v>
      </c>
      <c r="V806" s="242" t="s">
        <v>1295</v>
      </c>
      <c r="W806" s="312" t="s">
        <v>403</v>
      </c>
      <c r="X806" s="171" t="s">
        <v>1125</v>
      </c>
      <c r="Y806" s="7"/>
      <c r="Z806" s="305" t="s">
        <v>305</v>
      </c>
    </row>
    <row r="807" spans="1:26" ht="15" customHeight="1" x14ac:dyDescent="0.2">
      <c r="A807" s="203" t="str">
        <f t="shared" si="12"/>
        <v>貨1メLGE</v>
      </c>
      <c r="B807" s="203" t="s">
        <v>563</v>
      </c>
      <c r="C807" s="203" t="s">
        <v>562</v>
      </c>
      <c r="D807" s="203" t="s">
        <v>403</v>
      </c>
      <c r="E807" s="203" t="s">
        <v>1126</v>
      </c>
      <c r="F807" s="203"/>
      <c r="G807" s="203"/>
      <c r="H807" s="203"/>
      <c r="I807" s="1" t="s">
        <v>1114</v>
      </c>
      <c r="J807" t="s">
        <v>838</v>
      </c>
      <c r="K807" s="347"/>
      <c r="L807" s="347"/>
      <c r="M807" s="347"/>
      <c r="N807" s="203"/>
      <c r="O807" s="203"/>
      <c r="P807" s="203"/>
      <c r="Q807" s="203"/>
      <c r="R807" s="203"/>
      <c r="S807" s="203"/>
      <c r="T807" s="160" t="s">
        <v>635</v>
      </c>
      <c r="U807" s="170" t="s">
        <v>701</v>
      </c>
      <c r="V807" s="242" t="s">
        <v>1295</v>
      </c>
      <c r="W807" s="312" t="s">
        <v>403</v>
      </c>
      <c r="X807" s="171" t="s">
        <v>1126</v>
      </c>
      <c r="Y807" s="7"/>
      <c r="Z807" s="305" t="s">
        <v>305</v>
      </c>
    </row>
    <row r="808" spans="1:26" ht="15" customHeight="1" x14ac:dyDescent="0.2">
      <c r="A808" s="203" t="str">
        <f t="shared" si="12"/>
        <v>貨1メMHE</v>
      </c>
      <c r="B808" s="347" t="s">
        <v>563</v>
      </c>
      <c r="C808" s="347" t="s">
        <v>562</v>
      </c>
      <c r="D808" s="347" t="s">
        <v>403</v>
      </c>
      <c r="E808" s="350" t="s">
        <v>1127</v>
      </c>
      <c r="F808" s="347"/>
      <c r="G808" s="347"/>
      <c r="H808" s="347"/>
      <c r="I808" s="348" t="s">
        <v>1114</v>
      </c>
      <c r="J808" s="350" t="s">
        <v>741</v>
      </c>
      <c r="K808" s="347"/>
      <c r="L808" s="347"/>
      <c r="M808" s="347"/>
      <c r="N808" s="203"/>
      <c r="O808" s="203"/>
      <c r="P808" s="203"/>
      <c r="Q808" s="203"/>
      <c r="R808" s="203"/>
      <c r="S808" s="203"/>
      <c r="T808" s="160" t="s">
        <v>635</v>
      </c>
      <c r="U808" s="170" t="s">
        <v>701</v>
      </c>
      <c r="V808" s="242" t="s">
        <v>1295</v>
      </c>
      <c r="W808" s="312" t="s">
        <v>403</v>
      </c>
      <c r="X808" s="171" t="s">
        <v>1127</v>
      </c>
      <c r="Y808" s="7"/>
      <c r="Z808" s="305" t="s">
        <v>305</v>
      </c>
    </row>
    <row r="809" spans="1:26" ht="15" customHeight="1" x14ac:dyDescent="0.2">
      <c r="A809" s="203" t="str">
        <f t="shared" si="12"/>
        <v>貨1メMGE</v>
      </c>
      <c r="B809" s="203" t="s">
        <v>563</v>
      </c>
      <c r="C809" s="203" t="s">
        <v>562</v>
      </c>
      <c r="D809" s="203" t="s">
        <v>403</v>
      </c>
      <c r="E809" s="203" t="s">
        <v>1128</v>
      </c>
      <c r="F809" s="203"/>
      <c r="G809" s="203"/>
      <c r="H809" s="203"/>
      <c r="I809" s="1" t="s">
        <v>1114</v>
      </c>
      <c r="J809" t="s">
        <v>406</v>
      </c>
      <c r="K809" s="203"/>
      <c r="L809" s="203"/>
      <c r="M809" s="203"/>
      <c r="N809" s="203"/>
      <c r="O809" s="203"/>
      <c r="P809" s="203"/>
      <c r="Q809" s="203"/>
      <c r="R809" s="203"/>
      <c r="S809" s="203"/>
      <c r="T809" s="160" t="s">
        <v>635</v>
      </c>
      <c r="U809" s="170" t="s">
        <v>701</v>
      </c>
      <c r="V809" s="242" t="s">
        <v>1295</v>
      </c>
      <c r="W809" s="312" t="s">
        <v>403</v>
      </c>
      <c r="X809" s="171" t="s">
        <v>1128</v>
      </c>
      <c r="Y809" s="7"/>
      <c r="Z809" s="305" t="s">
        <v>305</v>
      </c>
    </row>
    <row r="810" spans="1:26" ht="15" customHeight="1" x14ac:dyDescent="0.2">
      <c r="A810" s="203" t="str">
        <f t="shared" si="12"/>
        <v>貨1メRHE</v>
      </c>
      <c r="B810" s="203" t="s">
        <v>563</v>
      </c>
      <c r="C810" s="203" t="s">
        <v>562</v>
      </c>
      <c r="D810" s="203" t="s">
        <v>403</v>
      </c>
      <c r="E810" s="203" t="s">
        <v>1129</v>
      </c>
      <c r="F810" s="203"/>
      <c r="G810" s="203"/>
      <c r="H810" s="203"/>
      <c r="I810" s="1" t="s">
        <v>1114</v>
      </c>
      <c r="J810" t="s">
        <v>742</v>
      </c>
      <c r="K810" s="203"/>
      <c r="L810" s="203"/>
      <c r="M810" s="203"/>
      <c r="N810" s="203"/>
      <c r="O810" s="203"/>
      <c r="P810" s="203"/>
      <c r="Q810" s="203"/>
      <c r="R810" s="203"/>
      <c r="S810" s="203"/>
      <c r="T810" s="160" t="s">
        <v>635</v>
      </c>
      <c r="U810" s="170" t="s">
        <v>701</v>
      </c>
      <c r="V810" s="242" t="s">
        <v>1295</v>
      </c>
      <c r="W810" s="312" t="s">
        <v>403</v>
      </c>
      <c r="X810" s="171" t="s">
        <v>1129</v>
      </c>
      <c r="Y810" s="7"/>
      <c r="Z810" s="305" t="s">
        <v>305</v>
      </c>
    </row>
    <row r="811" spans="1:26" ht="15" customHeight="1" x14ac:dyDescent="0.2">
      <c r="A811" s="203" t="str">
        <f t="shared" si="12"/>
        <v>貨1メRGE</v>
      </c>
      <c r="B811" s="347" t="s">
        <v>563</v>
      </c>
      <c r="C811" s="347" t="s">
        <v>562</v>
      </c>
      <c r="D811" s="347" t="s">
        <v>403</v>
      </c>
      <c r="E811" s="350" t="s">
        <v>1130</v>
      </c>
      <c r="F811" s="347"/>
      <c r="G811" s="347"/>
      <c r="H811" s="203"/>
      <c r="I811" s="348" t="s">
        <v>1114</v>
      </c>
      <c r="J811" s="350" t="s">
        <v>407</v>
      </c>
      <c r="K811" s="203"/>
      <c r="L811" s="203"/>
      <c r="M811" s="203"/>
      <c r="N811" s="203"/>
      <c r="O811" s="203"/>
      <c r="P811" s="203"/>
      <c r="Q811" s="203"/>
      <c r="R811" s="203"/>
      <c r="S811" s="203"/>
      <c r="T811" s="160" t="s">
        <v>635</v>
      </c>
      <c r="U811" s="170" t="s">
        <v>701</v>
      </c>
      <c r="V811" s="242" t="s">
        <v>1295</v>
      </c>
      <c r="W811" s="312" t="s">
        <v>403</v>
      </c>
      <c r="X811" s="171" t="s">
        <v>1130</v>
      </c>
      <c r="Y811" s="7"/>
      <c r="Z811" s="305" t="s">
        <v>305</v>
      </c>
    </row>
    <row r="812" spans="1:26" ht="15" customHeight="1" x14ac:dyDescent="0.2">
      <c r="A812" s="203" t="str">
        <f t="shared" si="12"/>
        <v>貨1メQHE</v>
      </c>
      <c r="B812" s="349" t="s">
        <v>563</v>
      </c>
      <c r="C812" s="349" t="s">
        <v>562</v>
      </c>
      <c r="D812" s="351" t="s">
        <v>403</v>
      </c>
      <c r="E812" s="351" t="s">
        <v>700</v>
      </c>
      <c r="F812" s="349"/>
      <c r="G812" s="203"/>
      <c r="H812" s="203"/>
      <c r="I812" s="162" t="s">
        <v>1114</v>
      </c>
      <c r="J812" s="349" t="s">
        <v>444</v>
      </c>
      <c r="K812" s="203"/>
      <c r="L812" s="203"/>
      <c r="M812" s="203"/>
      <c r="N812" s="203"/>
      <c r="O812" s="203"/>
      <c r="P812" s="203"/>
      <c r="Q812" s="203"/>
      <c r="R812" s="203"/>
      <c r="S812" s="203"/>
      <c r="T812" s="160" t="s">
        <v>635</v>
      </c>
      <c r="U812" s="170" t="s">
        <v>701</v>
      </c>
      <c r="V812" s="242" t="s">
        <v>1295</v>
      </c>
      <c r="W812" s="312" t="s">
        <v>403</v>
      </c>
      <c r="X812" s="171" t="s">
        <v>700</v>
      </c>
      <c r="Y812" s="7"/>
      <c r="Z812" s="305" t="s">
        <v>305</v>
      </c>
    </row>
    <row r="813" spans="1:26" ht="15" customHeight="1" x14ac:dyDescent="0.2">
      <c r="A813" s="203" t="str">
        <f t="shared" si="12"/>
        <v>貨1メQGE</v>
      </c>
      <c r="B813" s="349" t="s">
        <v>563</v>
      </c>
      <c r="C813" s="349" t="s">
        <v>562</v>
      </c>
      <c r="D813" s="351" t="s">
        <v>403</v>
      </c>
      <c r="E813" s="351" t="s">
        <v>702</v>
      </c>
      <c r="F813" s="349"/>
      <c r="G813" s="347"/>
      <c r="H813" s="203"/>
      <c r="I813" s="162" t="s">
        <v>1114</v>
      </c>
      <c r="J813" s="351" t="s">
        <v>445</v>
      </c>
      <c r="K813" s="347"/>
      <c r="L813" s="347"/>
      <c r="M813" s="347"/>
      <c r="N813" s="203"/>
      <c r="O813" s="203"/>
      <c r="P813" s="203"/>
      <c r="Q813" s="203"/>
      <c r="R813" s="203"/>
      <c r="S813" s="203"/>
      <c r="T813" s="160" t="s">
        <v>635</v>
      </c>
      <c r="U813" s="170" t="s">
        <v>701</v>
      </c>
      <c r="V813" s="242" t="s">
        <v>1295</v>
      </c>
      <c r="W813" s="312" t="s">
        <v>403</v>
      </c>
      <c r="X813" s="171" t="s">
        <v>702</v>
      </c>
      <c r="Y813" s="7"/>
      <c r="Z813" s="305" t="s">
        <v>305</v>
      </c>
    </row>
    <row r="814" spans="1:26" ht="15" customHeight="1" x14ac:dyDescent="0.2">
      <c r="A814" s="203" t="str">
        <f t="shared" si="12"/>
        <v>貨1メ3HE</v>
      </c>
      <c r="B814" s="349" t="s">
        <v>563</v>
      </c>
      <c r="C814" s="349" t="s">
        <v>562</v>
      </c>
      <c r="D814" s="351" t="s">
        <v>1402</v>
      </c>
      <c r="E814" s="351" t="s">
        <v>1546</v>
      </c>
      <c r="F814" s="349"/>
      <c r="G814" s="347"/>
      <c r="H814" s="203"/>
      <c r="I814" s="348" t="s">
        <v>1114</v>
      </c>
      <c r="J814" s="351"/>
      <c r="K814" s="347"/>
      <c r="L814" s="347"/>
      <c r="M814" s="347"/>
      <c r="N814" s="203"/>
      <c r="O814" s="203"/>
      <c r="P814" s="203"/>
      <c r="Q814" s="203"/>
      <c r="R814" s="203"/>
      <c r="S814" s="203"/>
      <c r="T814" s="160" t="s">
        <v>635</v>
      </c>
      <c r="U814" s="170" t="s">
        <v>701</v>
      </c>
      <c r="V814" s="242" t="s">
        <v>1295</v>
      </c>
      <c r="W814" s="312" t="s">
        <v>855</v>
      </c>
      <c r="X814" s="171" t="s">
        <v>1131</v>
      </c>
      <c r="Y814" s="7"/>
      <c r="Z814" s="305" t="s">
        <v>305</v>
      </c>
    </row>
    <row r="815" spans="1:26" ht="15" customHeight="1" x14ac:dyDescent="0.2">
      <c r="A815" s="203" t="str">
        <f t="shared" si="12"/>
        <v>貨1メ3GE</v>
      </c>
      <c r="B815" s="349" t="s">
        <v>563</v>
      </c>
      <c r="C815" s="349" t="s">
        <v>562</v>
      </c>
      <c r="D815" s="351" t="s">
        <v>1402</v>
      </c>
      <c r="E815" s="351" t="s">
        <v>1547</v>
      </c>
      <c r="F815" s="349"/>
      <c r="G815" s="203"/>
      <c r="H815" s="203"/>
      <c r="I815" s="162" t="s">
        <v>1114</v>
      </c>
      <c r="J815" s="351"/>
      <c r="K815" s="349"/>
      <c r="L815" s="349"/>
      <c r="M815" s="349"/>
      <c r="N815" s="203"/>
      <c r="O815" s="203"/>
      <c r="P815" s="203"/>
      <c r="Q815" s="203"/>
      <c r="R815" s="203"/>
      <c r="S815" s="203"/>
      <c r="T815" s="160" t="s">
        <v>635</v>
      </c>
      <c r="U815" s="170" t="s">
        <v>701</v>
      </c>
      <c r="V815" s="242" t="s">
        <v>1295</v>
      </c>
      <c r="W815" s="312" t="s">
        <v>855</v>
      </c>
      <c r="X815" s="171" t="s">
        <v>1132</v>
      </c>
      <c r="Y815" s="7"/>
      <c r="Z815" s="305" t="s">
        <v>305</v>
      </c>
    </row>
    <row r="816" spans="1:26" ht="15" customHeight="1" x14ac:dyDescent="0.2">
      <c r="A816" s="203" t="str">
        <f t="shared" si="12"/>
        <v>貨1メ4HE</v>
      </c>
      <c r="B816" s="349" t="s">
        <v>563</v>
      </c>
      <c r="C816" s="349" t="s">
        <v>562</v>
      </c>
      <c r="D816" s="351" t="s">
        <v>855</v>
      </c>
      <c r="E816" s="351" t="s">
        <v>1548</v>
      </c>
      <c r="F816" s="349"/>
      <c r="G816" s="347"/>
      <c r="H816" s="203"/>
      <c r="I816" s="162" t="s">
        <v>1114</v>
      </c>
      <c r="J816" s="351"/>
      <c r="K816" s="347"/>
      <c r="L816" s="347"/>
      <c r="M816" s="347"/>
      <c r="N816" s="203"/>
      <c r="O816" s="203"/>
      <c r="P816" s="203"/>
      <c r="Q816" s="203"/>
      <c r="R816" s="203"/>
      <c r="S816" s="203"/>
      <c r="T816" s="160" t="s">
        <v>635</v>
      </c>
      <c r="U816" s="170" t="s">
        <v>701</v>
      </c>
      <c r="V816" s="242" t="s">
        <v>1295</v>
      </c>
      <c r="W816" s="312" t="s">
        <v>855</v>
      </c>
      <c r="X816" s="171" t="s">
        <v>1133</v>
      </c>
      <c r="Y816" s="7"/>
      <c r="Z816" s="305" t="s">
        <v>305</v>
      </c>
    </row>
    <row r="817" spans="1:26" ht="15" customHeight="1" x14ac:dyDescent="0.2">
      <c r="A817" s="203" t="str">
        <f t="shared" si="12"/>
        <v>貨1メ4GE</v>
      </c>
      <c r="B817" s="349" t="s">
        <v>563</v>
      </c>
      <c r="C817" s="349" t="s">
        <v>562</v>
      </c>
      <c r="D817" s="351" t="s">
        <v>855</v>
      </c>
      <c r="E817" s="351" t="s">
        <v>1549</v>
      </c>
      <c r="F817" s="349"/>
      <c r="G817" s="347"/>
      <c r="H817" s="203"/>
      <c r="I817" s="348" t="s">
        <v>1114</v>
      </c>
      <c r="J817" s="351"/>
      <c r="K817" s="349"/>
      <c r="L817" s="349"/>
      <c r="M817" s="349"/>
      <c r="N817" s="203"/>
      <c r="O817" s="203"/>
      <c r="P817" s="203"/>
      <c r="Q817" s="203"/>
      <c r="R817" s="203"/>
      <c r="S817" s="203"/>
      <c r="T817" s="160" t="s">
        <v>635</v>
      </c>
      <c r="U817" s="170" t="s">
        <v>701</v>
      </c>
      <c r="V817" s="242" t="s">
        <v>1295</v>
      </c>
      <c r="W817" s="312" t="s">
        <v>855</v>
      </c>
      <c r="X817" s="171" t="s">
        <v>1134</v>
      </c>
      <c r="Y817" s="7"/>
      <c r="Z817" s="305" t="s">
        <v>305</v>
      </c>
    </row>
    <row r="818" spans="1:26" ht="15" customHeight="1" x14ac:dyDescent="0.2">
      <c r="A818" s="203" t="str">
        <f t="shared" si="12"/>
        <v>貨1メ5HE</v>
      </c>
      <c r="B818" s="349" t="s">
        <v>563</v>
      </c>
      <c r="C818" s="349" t="s">
        <v>562</v>
      </c>
      <c r="D818" s="351" t="s">
        <v>855</v>
      </c>
      <c r="E818" s="351" t="s">
        <v>1550</v>
      </c>
      <c r="F818" s="349"/>
      <c r="G818" s="203"/>
      <c r="H818" s="203"/>
      <c r="I818" s="162" t="s">
        <v>1114</v>
      </c>
      <c r="J818" s="351"/>
      <c r="K818" s="347"/>
      <c r="L818" s="347"/>
      <c r="M818" s="347"/>
      <c r="N818" s="203"/>
      <c r="O818" s="203"/>
      <c r="P818" s="203"/>
      <c r="Q818" s="203"/>
      <c r="R818" s="203"/>
      <c r="S818" s="203"/>
      <c r="T818" s="160" t="s">
        <v>635</v>
      </c>
      <c r="U818" s="170" t="s">
        <v>701</v>
      </c>
      <c r="V818" s="242" t="s">
        <v>1295</v>
      </c>
      <c r="W818" s="312" t="s">
        <v>855</v>
      </c>
      <c r="X818" s="171" t="s">
        <v>1135</v>
      </c>
      <c r="Y818" s="7"/>
      <c r="Z818" s="305" t="s">
        <v>305</v>
      </c>
    </row>
    <row r="819" spans="1:26" ht="15" customHeight="1" x14ac:dyDescent="0.2">
      <c r="A819" s="203" t="str">
        <f t="shared" si="12"/>
        <v>貨1メ5GE</v>
      </c>
      <c r="B819" s="349" t="s">
        <v>563</v>
      </c>
      <c r="C819" s="349" t="s">
        <v>562</v>
      </c>
      <c r="D819" s="351" t="s">
        <v>855</v>
      </c>
      <c r="E819" s="351" t="s">
        <v>1551</v>
      </c>
      <c r="F819" s="349"/>
      <c r="G819" s="347"/>
      <c r="H819" s="347"/>
      <c r="I819" s="162" t="s">
        <v>1114</v>
      </c>
      <c r="J819" s="351"/>
      <c r="K819" s="347"/>
      <c r="L819" s="347"/>
      <c r="M819" s="347"/>
      <c r="N819" s="203"/>
      <c r="O819" s="203"/>
      <c r="P819" s="203"/>
      <c r="Q819" s="203"/>
      <c r="R819" s="203"/>
      <c r="S819" s="203"/>
      <c r="T819" s="160" t="s">
        <v>635</v>
      </c>
      <c r="U819" s="170" t="s">
        <v>701</v>
      </c>
      <c r="V819" s="242" t="s">
        <v>1295</v>
      </c>
      <c r="W819" s="312" t="s">
        <v>855</v>
      </c>
      <c r="X819" s="171" t="s">
        <v>1136</v>
      </c>
      <c r="Y819" s="7"/>
      <c r="Z819" s="305" t="s">
        <v>305</v>
      </c>
    </row>
    <row r="820" spans="1:26" ht="15" customHeight="1" x14ac:dyDescent="0.2">
      <c r="A820" s="203" t="str">
        <f t="shared" si="12"/>
        <v>貨1メ6HE</v>
      </c>
      <c r="B820" s="349" t="s">
        <v>563</v>
      </c>
      <c r="C820" s="349" t="s">
        <v>562</v>
      </c>
      <c r="D820" s="351" t="s">
        <v>855</v>
      </c>
      <c r="E820" s="351" t="s">
        <v>1552</v>
      </c>
      <c r="F820" s="349"/>
      <c r="G820" s="347"/>
      <c r="H820" s="203"/>
      <c r="I820" s="348" t="s">
        <v>1114</v>
      </c>
      <c r="J820" s="351"/>
      <c r="K820" s="347"/>
      <c r="L820" s="347"/>
      <c r="M820" s="347"/>
      <c r="N820" s="203"/>
      <c r="O820" s="203"/>
      <c r="P820" s="203"/>
      <c r="Q820" s="203"/>
      <c r="R820" s="203"/>
      <c r="S820" s="203"/>
      <c r="T820" s="160" t="s">
        <v>635</v>
      </c>
      <c r="U820" s="170" t="s">
        <v>701</v>
      </c>
      <c r="V820" s="242" t="s">
        <v>1295</v>
      </c>
      <c r="W820" s="312" t="s">
        <v>855</v>
      </c>
      <c r="X820" s="171" t="s">
        <v>1137</v>
      </c>
      <c r="Y820" s="7"/>
      <c r="Z820" s="305" t="s">
        <v>305</v>
      </c>
    </row>
    <row r="821" spans="1:26" ht="15" customHeight="1" x14ac:dyDescent="0.2">
      <c r="A821" s="203" t="str">
        <f t="shared" si="12"/>
        <v>貨1メ6GE</v>
      </c>
      <c r="B821" s="349" t="s">
        <v>563</v>
      </c>
      <c r="C821" s="349" t="s">
        <v>562</v>
      </c>
      <c r="D821" s="351" t="s">
        <v>855</v>
      </c>
      <c r="E821" s="351" t="s">
        <v>1553</v>
      </c>
      <c r="F821" s="349"/>
      <c r="G821" s="203"/>
      <c r="H821" s="203"/>
      <c r="I821" s="162" t="s">
        <v>1114</v>
      </c>
      <c r="J821" s="351"/>
      <c r="K821" s="349"/>
      <c r="L821" s="349"/>
      <c r="M821" s="349"/>
      <c r="N821" s="203"/>
      <c r="O821" s="203"/>
      <c r="P821" s="203"/>
      <c r="Q821" s="203"/>
      <c r="R821" s="203"/>
      <c r="S821" s="203"/>
      <c r="T821" s="160" t="s">
        <v>635</v>
      </c>
      <c r="U821" s="170" t="s">
        <v>701</v>
      </c>
      <c r="V821" s="242" t="s">
        <v>1295</v>
      </c>
      <c r="W821" s="312" t="s">
        <v>855</v>
      </c>
      <c r="X821" s="171" t="s">
        <v>1138</v>
      </c>
      <c r="Y821" s="7"/>
      <c r="Z821" s="305" t="s">
        <v>305</v>
      </c>
    </row>
    <row r="822" spans="1:26" ht="15" customHeight="1" x14ac:dyDescent="0.2">
      <c r="A822" s="203" t="str">
        <f t="shared" si="12"/>
        <v>貨2メTQ</v>
      </c>
      <c r="B822" s="347" t="s">
        <v>565</v>
      </c>
      <c r="C822" s="347" t="s">
        <v>564</v>
      </c>
      <c r="D822" s="350" t="s">
        <v>102</v>
      </c>
      <c r="E822" s="350" t="s">
        <v>164</v>
      </c>
      <c r="F822" s="347"/>
      <c r="G822" s="347"/>
      <c r="H822" s="347"/>
      <c r="I822" s="348" t="s">
        <v>1114</v>
      </c>
      <c r="J822" s="350" t="s">
        <v>1115</v>
      </c>
      <c r="K822" s="347"/>
      <c r="L822" s="347"/>
      <c r="M822" s="347"/>
      <c r="N822" s="203"/>
      <c r="O822" s="203"/>
      <c r="P822" s="203"/>
      <c r="Q822" s="203"/>
      <c r="R822" s="203"/>
      <c r="S822" s="203"/>
      <c r="T822" s="160" t="s">
        <v>635</v>
      </c>
      <c r="U822" s="170" t="s">
        <v>701</v>
      </c>
      <c r="V822" s="242" t="s">
        <v>1296</v>
      </c>
      <c r="W822" s="312" t="s">
        <v>102</v>
      </c>
      <c r="X822" s="171" t="s">
        <v>164</v>
      </c>
      <c r="Y822" s="7"/>
      <c r="Z822" s="305" t="s">
        <v>305</v>
      </c>
    </row>
    <row r="823" spans="1:26" ht="15" customHeight="1" x14ac:dyDescent="0.2">
      <c r="A823" s="203" t="str">
        <f t="shared" si="12"/>
        <v>貨2メLQ</v>
      </c>
      <c r="B823" s="349" t="s">
        <v>565</v>
      </c>
      <c r="C823" s="349" t="s">
        <v>564</v>
      </c>
      <c r="D823" s="351" t="s">
        <v>102</v>
      </c>
      <c r="E823" s="351" t="s">
        <v>156</v>
      </c>
      <c r="F823" s="349"/>
      <c r="G823" s="347"/>
      <c r="H823" s="203"/>
      <c r="I823" s="162" t="s">
        <v>1114</v>
      </c>
      <c r="J823" s="351" t="s">
        <v>1116</v>
      </c>
      <c r="K823" s="349"/>
      <c r="L823" s="349"/>
      <c r="M823" s="349"/>
      <c r="N823" s="203"/>
      <c r="O823" s="203"/>
      <c r="P823" s="203"/>
      <c r="Q823" s="203"/>
      <c r="R823" s="203"/>
      <c r="S823" s="203"/>
      <c r="T823" s="160" t="s">
        <v>635</v>
      </c>
      <c r="U823" s="170" t="s">
        <v>701</v>
      </c>
      <c r="V823" s="242" t="s">
        <v>1296</v>
      </c>
      <c r="W823" s="312" t="s">
        <v>102</v>
      </c>
      <c r="X823" s="171" t="s">
        <v>156</v>
      </c>
      <c r="Y823" s="7"/>
      <c r="Z823" s="305" t="s">
        <v>305</v>
      </c>
    </row>
    <row r="824" spans="1:26" ht="15" customHeight="1" x14ac:dyDescent="0.2">
      <c r="A824" s="203" t="str">
        <f t="shared" si="12"/>
        <v>貨2メUQ</v>
      </c>
      <c r="B824" s="349" t="s">
        <v>565</v>
      </c>
      <c r="C824" s="349" t="s">
        <v>564</v>
      </c>
      <c r="D824" s="351" t="s">
        <v>102</v>
      </c>
      <c r="E824" s="351" t="s">
        <v>171</v>
      </c>
      <c r="F824" s="349"/>
      <c r="G824" s="203"/>
      <c r="H824" s="203"/>
      <c r="I824" s="162" t="s">
        <v>1114</v>
      </c>
      <c r="J824" s="351" t="s">
        <v>1117</v>
      </c>
      <c r="K824" s="347"/>
      <c r="L824" s="347"/>
      <c r="M824" s="347"/>
      <c r="N824" s="203"/>
      <c r="O824" s="203"/>
      <c r="P824" s="203"/>
      <c r="Q824" s="203"/>
      <c r="R824" s="203"/>
      <c r="S824" s="203"/>
      <c r="T824" s="160" t="s">
        <v>635</v>
      </c>
      <c r="U824" s="170" t="s">
        <v>701</v>
      </c>
      <c r="V824" s="242" t="s">
        <v>1296</v>
      </c>
      <c r="W824" s="312" t="s">
        <v>102</v>
      </c>
      <c r="X824" s="171" t="s">
        <v>171</v>
      </c>
      <c r="Y824" s="7"/>
      <c r="Z824" s="305" t="s">
        <v>305</v>
      </c>
    </row>
    <row r="825" spans="1:26" ht="15" customHeight="1" x14ac:dyDescent="0.2">
      <c r="A825" s="203" t="str">
        <f t="shared" si="12"/>
        <v>貨2メAHF</v>
      </c>
      <c r="B825" s="347" t="s">
        <v>565</v>
      </c>
      <c r="C825" s="347" t="s">
        <v>564</v>
      </c>
      <c r="D825" s="350" t="s">
        <v>471</v>
      </c>
      <c r="E825" s="350" t="s">
        <v>1139</v>
      </c>
      <c r="F825" s="347"/>
      <c r="G825" s="347"/>
      <c r="H825" s="203"/>
      <c r="I825" s="348" t="s">
        <v>1114</v>
      </c>
      <c r="J825" s="350" t="s">
        <v>701</v>
      </c>
      <c r="K825" s="347"/>
      <c r="L825" s="347"/>
      <c r="M825" s="347"/>
      <c r="N825" s="203"/>
      <c r="O825" s="203"/>
      <c r="P825" s="203"/>
      <c r="Q825" s="203"/>
      <c r="R825" s="203"/>
      <c r="S825" s="203"/>
      <c r="T825" s="160" t="s">
        <v>635</v>
      </c>
      <c r="U825" s="170" t="s">
        <v>701</v>
      </c>
      <c r="V825" s="242" t="s">
        <v>1296</v>
      </c>
      <c r="W825" s="312" t="s">
        <v>471</v>
      </c>
      <c r="X825" s="171" t="s">
        <v>1139</v>
      </c>
      <c r="Y825" s="7"/>
      <c r="Z825" s="305" t="s">
        <v>305</v>
      </c>
    </row>
    <row r="826" spans="1:26" ht="15" customHeight="1" x14ac:dyDescent="0.2">
      <c r="A826" s="203" t="str">
        <f t="shared" si="12"/>
        <v>貨2メAGF</v>
      </c>
      <c r="B826" s="349" t="s">
        <v>565</v>
      </c>
      <c r="C826" s="349" t="s">
        <v>564</v>
      </c>
      <c r="D826" s="351" t="s">
        <v>471</v>
      </c>
      <c r="E826" s="351" t="s">
        <v>1140</v>
      </c>
      <c r="F826" s="349"/>
      <c r="G826" s="203"/>
      <c r="H826" s="203"/>
      <c r="I826" s="162" t="s">
        <v>1114</v>
      </c>
      <c r="J826" s="351" t="s">
        <v>1120</v>
      </c>
      <c r="K826" s="347"/>
      <c r="L826" s="347"/>
      <c r="M826" s="347"/>
      <c r="N826" s="203"/>
      <c r="O826" s="203"/>
      <c r="P826" s="203"/>
      <c r="Q826" s="203"/>
      <c r="R826" s="203"/>
      <c r="S826" s="203"/>
      <c r="T826" s="160" t="s">
        <v>635</v>
      </c>
      <c r="U826" s="170" t="s">
        <v>701</v>
      </c>
      <c r="V826" s="242" t="s">
        <v>1296</v>
      </c>
      <c r="W826" s="312" t="s">
        <v>471</v>
      </c>
      <c r="X826" s="171" t="s">
        <v>1140</v>
      </c>
      <c r="Y826" s="7"/>
      <c r="Z826" s="305" t="s">
        <v>305</v>
      </c>
    </row>
    <row r="827" spans="1:26" ht="15" customHeight="1" x14ac:dyDescent="0.2">
      <c r="A827" s="203" t="str">
        <f t="shared" si="12"/>
        <v>貨2メCGF</v>
      </c>
      <c r="B827" s="203" t="s">
        <v>565</v>
      </c>
      <c r="C827" s="203" t="s">
        <v>564</v>
      </c>
      <c r="D827" s="203" t="s">
        <v>471</v>
      </c>
      <c r="E827" s="203" t="s">
        <v>1141</v>
      </c>
      <c r="F827" s="203"/>
      <c r="G827" s="203"/>
      <c r="H827" s="203"/>
      <c r="I827" s="1" t="s">
        <v>1114</v>
      </c>
      <c r="J827" s="203" t="s">
        <v>455</v>
      </c>
      <c r="K827" s="349"/>
      <c r="L827" s="349"/>
      <c r="M827" s="349"/>
      <c r="N827" s="203"/>
      <c r="O827" s="203"/>
      <c r="P827" s="203"/>
      <c r="Q827" s="203"/>
      <c r="R827" s="203"/>
      <c r="S827" s="203"/>
      <c r="T827" s="160" t="s">
        <v>635</v>
      </c>
      <c r="U827" s="170" t="s">
        <v>701</v>
      </c>
      <c r="V827" s="242" t="s">
        <v>1296</v>
      </c>
      <c r="W827" s="312" t="s">
        <v>471</v>
      </c>
      <c r="X827" s="171" t="s">
        <v>1141</v>
      </c>
      <c r="Y827" s="7"/>
      <c r="Z827" s="305" t="s">
        <v>305</v>
      </c>
    </row>
    <row r="828" spans="1:26" ht="15" customHeight="1" x14ac:dyDescent="0.2">
      <c r="A828" s="203" t="str">
        <f t="shared" si="12"/>
        <v>貨2メCHF</v>
      </c>
      <c r="B828" s="203" t="s">
        <v>565</v>
      </c>
      <c r="C828" s="203" t="s">
        <v>564</v>
      </c>
      <c r="D828" s="203" t="s">
        <v>471</v>
      </c>
      <c r="E828" s="203" t="s">
        <v>1142</v>
      </c>
      <c r="F828" s="203"/>
      <c r="G828" s="203"/>
      <c r="H828" s="203"/>
      <c r="I828" s="1" t="s">
        <v>1114</v>
      </c>
      <c r="J828" s="203" t="s">
        <v>454</v>
      </c>
      <c r="K828" s="347"/>
      <c r="L828" s="347"/>
      <c r="M828" s="347"/>
      <c r="N828" s="203"/>
      <c r="O828" s="203"/>
      <c r="P828" s="203"/>
      <c r="Q828" s="203"/>
      <c r="R828" s="203"/>
      <c r="S828" s="203"/>
      <c r="T828" s="160" t="s">
        <v>635</v>
      </c>
      <c r="U828" s="170" t="s">
        <v>701</v>
      </c>
      <c r="V828" s="242" t="s">
        <v>1296</v>
      </c>
      <c r="W828" s="312" t="s">
        <v>471</v>
      </c>
      <c r="X828" s="173" t="s">
        <v>1142</v>
      </c>
      <c r="Y828" s="7"/>
      <c r="Z828" s="305" t="s">
        <v>305</v>
      </c>
    </row>
    <row r="829" spans="1:26" ht="15" customHeight="1" x14ac:dyDescent="0.2">
      <c r="A829" s="203" t="str">
        <f t="shared" si="12"/>
        <v>貨2メDGF</v>
      </c>
      <c r="B829" s="203" t="s">
        <v>565</v>
      </c>
      <c r="C829" s="203" t="s">
        <v>564</v>
      </c>
      <c r="D829" s="203" t="s">
        <v>471</v>
      </c>
      <c r="E829" s="203" t="s">
        <v>1143</v>
      </c>
      <c r="F829" s="203"/>
      <c r="G829" s="203"/>
      <c r="H829" s="203"/>
      <c r="I829" s="1" t="s">
        <v>1114</v>
      </c>
      <c r="J829" s="203" t="s">
        <v>698</v>
      </c>
      <c r="K829" s="349"/>
      <c r="L829" s="349"/>
      <c r="M829" s="349"/>
      <c r="N829" s="203"/>
      <c r="O829" s="203"/>
      <c r="P829" s="203"/>
      <c r="Q829" s="203"/>
      <c r="R829" s="203"/>
      <c r="S829" s="203"/>
      <c r="T829" s="160" t="s">
        <v>635</v>
      </c>
      <c r="U829" s="170" t="s">
        <v>701</v>
      </c>
      <c r="V829" s="242" t="s">
        <v>1296</v>
      </c>
      <c r="W829" s="312" t="s">
        <v>471</v>
      </c>
      <c r="X829" s="171" t="s">
        <v>1143</v>
      </c>
      <c r="Y829" s="7"/>
      <c r="Z829" s="305" t="s">
        <v>305</v>
      </c>
    </row>
    <row r="830" spans="1:26" ht="15" customHeight="1" x14ac:dyDescent="0.2">
      <c r="A830" s="203" t="str">
        <f t="shared" si="12"/>
        <v>貨2メDHF</v>
      </c>
      <c r="B830" s="203" t="s">
        <v>565</v>
      </c>
      <c r="C830" s="203" t="s">
        <v>564</v>
      </c>
      <c r="D830" s="203" t="s">
        <v>471</v>
      </c>
      <c r="E830" s="203" t="s">
        <v>1144</v>
      </c>
      <c r="F830" s="203"/>
      <c r="G830" s="203"/>
      <c r="H830" s="203"/>
      <c r="I830" s="1" t="s">
        <v>1114</v>
      </c>
      <c r="J830" s="203" t="s">
        <v>699</v>
      </c>
      <c r="K830" s="347"/>
      <c r="L830" s="347"/>
      <c r="M830" s="347"/>
      <c r="N830" s="203"/>
      <c r="O830" s="203"/>
      <c r="P830" s="203"/>
      <c r="Q830" s="203"/>
      <c r="R830" s="203"/>
      <c r="S830" s="203"/>
      <c r="T830" s="160" t="s">
        <v>635</v>
      </c>
      <c r="U830" s="170" t="s">
        <v>701</v>
      </c>
      <c r="V830" s="242" t="s">
        <v>1296</v>
      </c>
      <c r="W830" s="312" t="s">
        <v>471</v>
      </c>
      <c r="X830" s="171" t="s">
        <v>1144</v>
      </c>
      <c r="Y830" s="7"/>
      <c r="Z830" s="305" t="s">
        <v>305</v>
      </c>
    </row>
    <row r="831" spans="1:26" ht="15" customHeight="1" x14ac:dyDescent="0.2">
      <c r="A831" s="203" t="str">
        <f t="shared" si="12"/>
        <v>貨2メLHF</v>
      </c>
      <c r="B831" s="203" t="s">
        <v>565</v>
      </c>
      <c r="C831" s="203" t="s">
        <v>564</v>
      </c>
      <c r="D831" s="203" t="s">
        <v>403</v>
      </c>
      <c r="E831" s="203" t="s">
        <v>1145</v>
      </c>
      <c r="F831" s="203"/>
      <c r="G831" s="203"/>
      <c r="H831" s="203"/>
      <c r="I831" s="1" t="s">
        <v>1114</v>
      </c>
      <c r="K831" s="347"/>
      <c r="L831" s="347"/>
      <c r="M831" s="347"/>
      <c r="N831" s="203"/>
      <c r="O831" s="203"/>
      <c r="P831" s="203"/>
      <c r="Q831" s="203"/>
      <c r="R831" s="203"/>
      <c r="S831" s="203"/>
      <c r="T831" s="160" t="s">
        <v>635</v>
      </c>
      <c r="U831" s="170" t="s">
        <v>701</v>
      </c>
      <c r="V831" s="242" t="s">
        <v>1296</v>
      </c>
      <c r="W831" s="312" t="s">
        <v>403</v>
      </c>
      <c r="X831" s="171" t="s">
        <v>1145</v>
      </c>
      <c r="Y831" s="7"/>
      <c r="Z831" s="305" t="s">
        <v>305</v>
      </c>
    </row>
    <row r="832" spans="1:26" ht="15" customHeight="1" x14ac:dyDescent="0.2">
      <c r="A832" s="203" t="str">
        <f t="shared" si="12"/>
        <v>貨2メLGF</v>
      </c>
      <c r="B832" s="203" t="s">
        <v>565</v>
      </c>
      <c r="C832" s="203" t="s">
        <v>564</v>
      </c>
      <c r="D832" s="203" t="s">
        <v>403</v>
      </c>
      <c r="E832" s="203" t="s">
        <v>1146</v>
      </c>
      <c r="F832" s="203"/>
      <c r="G832" s="203"/>
      <c r="H832" s="203"/>
      <c r="I832" s="1" t="s">
        <v>1114</v>
      </c>
      <c r="J832" s="203" t="s">
        <v>838</v>
      </c>
      <c r="K832" s="347"/>
      <c r="L832" s="347"/>
      <c r="M832" s="347"/>
      <c r="N832" s="203"/>
      <c r="O832" s="203"/>
      <c r="P832" s="203"/>
      <c r="Q832" s="203"/>
      <c r="R832" s="203"/>
      <c r="S832" s="203"/>
      <c r="T832" s="160" t="s">
        <v>635</v>
      </c>
      <c r="U832" s="170" t="s">
        <v>701</v>
      </c>
      <c r="V832" s="242" t="s">
        <v>1296</v>
      </c>
      <c r="W832" s="312" t="s">
        <v>403</v>
      </c>
      <c r="X832" s="171" t="s">
        <v>1146</v>
      </c>
      <c r="Y832" s="7"/>
      <c r="Z832" s="305" t="s">
        <v>305</v>
      </c>
    </row>
    <row r="833" spans="1:26" ht="15" customHeight="1" x14ac:dyDescent="0.2">
      <c r="A833" s="203" t="str">
        <f t="shared" si="12"/>
        <v>貨2メMHF</v>
      </c>
      <c r="B833" s="203" t="s">
        <v>565</v>
      </c>
      <c r="C833" s="203" t="s">
        <v>564</v>
      </c>
      <c r="D833" s="203" t="s">
        <v>403</v>
      </c>
      <c r="E833" s="203" t="s">
        <v>1147</v>
      </c>
      <c r="F833" s="203"/>
      <c r="G833" s="203"/>
      <c r="H833" s="347"/>
      <c r="I833" s="1" t="s">
        <v>1114</v>
      </c>
      <c r="J833" s="203" t="s">
        <v>741</v>
      </c>
      <c r="K833" s="203"/>
      <c r="L833" s="203"/>
      <c r="M833" s="203"/>
      <c r="N833" s="203"/>
      <c r="O833" s="203"/>
      <c r="P833" s="203"/>
      <c r="Q833" s="203"/>
      <c r="R833" s="203"/>
      <c r="S833" s="203"/>
      <c r="T833" s="160" t="s">
        <v>635</v>
      </c>
      <c r="U833" s="170" t="s">
        <v>701</v>
      </c>
      <c r="V833" s="242" t="s">
        <v>1296</v>
      </c>
      <c r="W833" s="312" t="s">
        <v>403</v>
      </c>
      <c r="X833" s="171" t="s">
        <v>1147</v>
      </c>
      <c r="Y833" s="7"/>
      <c r="Z833" s="305" t="s">
        <v>305</v>
      </c>
    </row>
    <row r="834" spans="1:26" ht="15" customHeight="1" x14ac:dyDescent="0.2">
      <c r="A834" s="203" t="str">
        <f t="shared" si="12"/>
        <v>貨2メMGF</v>
      </c>
      <c r="B834" s="203" t="s">
        <v>565</v>
      </c>
      <c r="C834" s="203" t="s">
        <v>564</v>
      </c>
      <c r="D834" s="203" t="s">
        <v>403</v>
      </c>
      <c r="E834" s="203" t="s">
        <v>1148</v>
      </c>
      <c r="F834" s="203"/>
      <c r="G834" s="203"/>
      <c r="H834" s="203"/>
      <c r="I834" s="1" t="s">
        <v>1114</v>
      </c>
      <c r="J834" s="203" t="s">
        <v>406</v>
      </c>
      <c r="K834" s="203"/>
      <c r="L834" s="203"/>
      <c r="M834" s="203"/>
      <c r="N834" s="203"/>
      <c r="O834" s="203"/>
      <c r="P834" s="203"/>
      <c r="Q834" s="203"/>
      <c r="R834" s="203"/>
      <c r="S834" s="203"/>
      <c r="T834" s="160" t="s">
        <v>635</v>
      </c>
      <c r="U834" s="170" t="s">
        <v>701</v>
      </c>
      <c r="V834" s="242" t="s">
        <v>1296</v>
      </c>
      <c r="W834" s="312" t="s">
        <v>403</v>
      </c>
      <c r="X834" s="171" t="s">
        <v>1148</v>
      </c>
      <c r="Y834" s="7"/>
      <c r="Z834" s="305" t="s">
        <v>305</v>
      </c>
    </row>
    <row r="835" spans="1:26" ht="15" customHeight="1" x14ac:dyDescent="0.2">
      <c r="A835" s="203" t="str">
        <f t="shared" si="12"/>
        <v>貨2メRHF</v>
      </c>
      <c r="B835" s="203" t="s">
        <v>565</v>
      </c>
      <c r="C835" s="203" t="s">
        <v>564</v>
      </c>
      <c r="D835" s="203" t="s">
        <v>403</v>
      </c>
      <c r="E835" s="203" t="s">
        <v>1149</v>
      </c>
      <c r="F835" s="203"/>
      <c r="G835" s="203"/>
      <c r="H835" s="203"/>
      <c r="I835" s="1" t="s">
        <v>1114</v>
      </c>
      <c r="J835" s="203" t="s">
        <v>742</v>
      </c>
      <c r="K835" s="203"/>
      <c r="L835" s="203"/>
      <c r="M835" s="203"/>
      <c r="N835" s="203"/>
      <c r="O835" s="203"/>
      <c r="P835" s="203"/>
      <c r="Q835" s="203"/>
      <c r="R835" s="203"/>
      <c r="S835" s="203"/>
      <c r="T835" s="160" t="s">
        <v>635</v>
      </c>
      <c r="U835" s="170" t="s">
        <v>701</v>
      </c>
      <c r="V835" s="242" t="s">
        <v>1296</v>
      </c>
      <c r="W835" s="312" t="s">
        <v>403</v>
      </c>
      <c r="X835" s="171" t="s">
        <v>1149</v>
      </c>
      <c r="Y835" s="7"/>
      <c r="Z835" s="305" t="s">
        <v>305</v>
      </c>
    </row>
    <row r="836" spans="1:26" ht="15" customHeight="1" x14ac:dyDescent="0.2">
      <c r="A836" s="203" t="str">
        <f t="shared" ref="A836:A899" si="13">CONCATENATE(C836,E836)</f>
        <v>貨2メRGF</v>
      </c>
      <c r="B836" s="203" t="s">
        <v>565</v>
      </c>
      <c r="C836" s="203" t="s">
        <v>564</v>
      </c>
      <c r="D836" s="203" t="s">
        <v>403</v>
      </c>
      <c r="E836" s="203" t="s">
        <v>1150</v>
      </c>
      <c r="F836" s="203"/>
      <c r="G836" s="203"/>
      <c r="H836" s="347"/>
      <c r="I836" s="1" t="s">
        <v>1114</v>
      </c>
      <c r="J836" s="203" t="s">
        <v>407</v>
      </c>
      <c r="K836" s="203"/>
      <c r="L836" s="203"/>
      <c r="M836" s="203"/>
      <c r="N836" s="203"/>
      <c r="O836" s="203"/>
      <c r="P836" s="203"/>
      <c r="Q836" s="203"/>
      <c r="R836" s="203"/>
      <c r="S836" s="203"/>
      <c r="T836" s="160" t="s">
        <v>635</v>
      </c>
      <c r="U836" s="170" t="s">
        <v>701</v>
      </c>
      <c r="V836" s="242" t="s">
        <v>1296</v>
      </c>
      <c r="W836" s="312" t="s">
        <v>403</v>
      </c>
      <c r="X836" s="171" t="s">
        <v>1150</v>
      </c>
      <c r="Y836" s="7"/>
      <c r="Z836" s="305" t="s">
        <v>305</v>
      </c>
    </row>
    <row r="837" spans="1:26" ht="15" customHeight="1" x14ac:dyDescent="0.2">
      <c r="A837" s="203" t="str">
        <f t="shared" si="13"/>
        <v>貨2メQHF</v>
      </c>
      <c r="B837" s="203" t="s">
        <v>565</v>
      </c>
      <c r="C837" s="203" t="s">
        <v>564</v>
      </c>
      <c r="D837" s="203" t="s">
        <v>403</v>
      </c>
      <c r="E837" s="203" t="s">
        <v>703</v>
      </c>
      <c r="F837" s="203"/>
      <c r="G837" s="203"/>
      <c r="H837" s="203"/>
      <c r="I837" s="1" t="s">
        <v>1114</v>
      </c>
      <c r="J837" s="203" t="s">
        <v>444</v>
      </c>
      <c r="K837" s="347"/>
      <c r="L837" s="347"/>
      <c r="M837" s="347"/>
      <c r="N837" s="203"/>
      <c r="O837" s="203"/>
      <c r="P837" s="203"/>
      <c r="Q837" s="203"/>
      <c r="R837" s="203"/>
      <c r="S837" s="203"/>
      <c r="T837" s="160" t="s">
        <v>635</v>
      </c>
      <c r="U837" s="170" t="s">
        <v>701</v>
      </c>
      <c r="V837" s="242" t="s">
        <v>1296</v>
      </c>
      <c r="W837" s="312" t="s">
        <v>403</v>
      </c>
      <c r="X837" s="171" t="s">
        <v>703</v>
      </c>
      <c r="Y837" s="7"/>
      <c r="Z837" s="305" t="s">
        <v>305</v>
      </c>
    </row>
    <row r="838" spans="1:26" ht="15" customHeight="1" x14ac:dyDescent="0.2">
      <c r="A838" s="203" t="str">
        <f t="shared" si="13"/>
        <v>貨2メQGF</v>
      </c>
      <c r="B838" s="203" t="s">
        <v>565</v>
      </c>
      <c r="C838" s="203" t="s">
        <v>564</v>
      </c>
      <c r="D838" s="203" t="s">
        <v>403</v>
      </c>
      <c r="E838" s="203" t="s">
        <v>704</v>
      </c>
      <c r="F838" s="203"/>
      <c r="G838" s="203"/>
      <c r="H838" s="203"/>
      <c r="I838" s="1" t="s">
        <v>1114</v>
      </c>
      <c r="J838" s="203" t="s">
        <v>445</v>
      </c>
      <c r="K838" s="203"/>
      <c r="L838" s="203"/>
      <c r="M838" s="203"/>
      <c r="N838" s="203"/>
      <c r="O838" s="203"/>
      <c r="P838" s="203"/>
      <c r="Q838" s="203"/>
      <c r="R838" s="203"/>
      <c r="S838" s="203"/>
      <c r="T838" s="160" t="s">
        <v>635</v>
      </c>
      <c r="U838" s="170" t="s">
        <v>701</v>
      </c>
      <c r="V838" s="242" t="s">
        <v>1296</v>
      </c>
      <c r="W838" s="312" t="s">
        <v>403</v>
      </c>
      <c r="X838" s="171" t="s">
        <v>704</v>
      </c>
      <c r="Y838" s="7"/>
      <c r="Z838" s="305" t="s">
        <v>305</v>
      </c>
    </row>
    <row r="839" spans="1:26" ht="15" customHeight="1" x14ac:dyDescent="0.2">
      <c r="A839" s="203" t="str">
        <f t="shared" si="13"/>
        <v>貨2メ3HF</v>
      </c>
      <c r="B839" s="203" t="s">
        <v>565</v>
      </c>
      <c r="C839" s="203" t="s">
        <v>564</v>
      </c>
      <c r="D839" t="s">
        <v>1400</v>
      </c>
      <c r="E839" t="s">
        <v>1554</v>
      </c>
      <c r="F839" s="203"/>
      <c r="G839" s="203"/>
      <c r="H839" s="203"/>
      <c r="I839" s="1" t="s">
        <v>1114</v>
      </c>
      <c r="K839" s="347"/>
      <c r="L839" s="347"/>
      <c r="M839" s="347"/>
      <c r="N839" s="203"/>
      <c r="O839" s="203"/>
      <c r="P839" s="203"/>
      <c r="Q839" s="203"/>
      <c r="R839" s="203"/>
      <c r="S839" s="203"/>
      <c r="T839" s="160" t="s">
        <v>635</v>
      </c>
      <c r="U839" s="170" t="s">
        <v>701</v>
      </c>
      <c r="V839" s="242" t="s">
        <v>1296</v>
      </c>
      <c r="W839" s="312" t="s">
        <v>855</v>
      </c>
      <c r="X839" s="171" t="s">
        <v>1151</v>
      </c>
      <c r="Y839" s="7"/>
      <c r="Z839" s="305" t="s">
        <v>305</v>
      </c>
    </row>
    <row r="840" spans="1:26" ht="15" customHeight="1" x14ac:dyDescent="0.2">
      <c r="A840" s="203" t="str">
        <f t="shared" si="13"/>
        <v>貨2メ3GF</v>
      </c>
      <c r="B840" s="203" t="s">
        <v>565</v>
      </c>
      <c r="C840" s="203" t="s">
        <v>564</v>
      </c>
      <c r="D840" t="s">
        <v>1400</v>
      </c>
      <c r="E840" t="s">
        <v>1555</v>
      </c>
      <c r="F840" s="203"/>
      <c r="G840" s="203"/>
      <c r="H840" s="203"/>
      <c r="I840" s="1" t="s">
        <v>1114</v>
      </c>
      <c r="K840" s="203"/>
      <c r="L840" s="203"/>
      <c r="M840" s="203"/>
      <c r="N840" s="203"/>
      <c r="O840" s="203"/>
      <c r="P840" s="203"/>
      <c r="Q840" s="203"/>
      <c r="R840" s="203"/>
      <c r="S840" s="203"/>
      <c r="T840" s="160" t="s">
        <v>635</v>
      </c>
      <c r="U840" s="170" t="s">
        <v>701</v>
      </c>
      <c r="V840" s="242" t="s">
        <v>1296</v>
      </c>
      <c r="W840" s="312" t="s">
        <v>855</v>
      </c>
      <c r="X840" s="171" t="s">
        <v>1152</v>
      </c>
      <c r="Y840" s="7"/>
      <c r="Z840" s="305" t="s">
        <v>305</v>
      </c>
    </row>
    <row r="841" spans="1:26" ht="15" customHeight="1" x14ac:dyDescent="0.2">
      <c r="A841" s="203" t="str">
        <f t="shared" si="13"/>
        <v>貨2メ4HF</v>
      </c>
      <c r="B841" s="203" t="s">
        <v>565</v>
      </c>
      <c r="C841" s="203" t="s">
        <v>564</v>
      </c>
      <c r="D841" t="s">
        <v>1404</v>
      </c>
      <c r="E841" t="s">
        <v>1556</v>
      </c>
      <c r="F841" s="203"/>
      <c r="G841" s="203"/>
      <c r="H841" s="203"/>
      <c r="I841" s="1" t="s">
        <v>1114</v>
      </c>
      <c r="K841" s="203"/>
      <c r="L841" s="203"/>
      <c r="M841" s="203"/>
      <c r="N841" s="203"/>
      <c r="O841" s="203"/>
      <c r="P841" s="203"/>
      <c r="Q841" s="203"/>
      <c r="R841" s="203"/>
      <c r="S841" s="203"/>
      <c r="T841" s="160" t="s">
        <v>635</v>
      </c>
      <c r="U841" s="170" t="s">
        <v>701</v>
      </c>
      <c r="V841" s="242" t="s">
        <v>1296</v>
      </c>
      <c r="W841" s="312" t="s">
        <v>855</v>
      </c>
      <c r="X841" s="171" t="s">
        <v>1153</v>
      </c>
      <c r="Y841" s="7"/>
      <c r="Z841" s="305" t="s">
        <v>305</v>
      </c>
    </row>
    <row r="842" spans="1:26" ht="15" customHeight="1" x14ac:dyDescent="0.2">
      <c r="A842" s="203" t="str">
        <f t="shared" si="13"/>
        <v>貨2メ4GF</v>
      </c>
      <c r="B842" s="203" t="s">
        <v>565</v>
      </c>
      <c r="C842" s="203" t="s">
        <v>564</v>
      </c>
      <c r="D842" t="s">
        <v>1404</v>
      </c>
      <c r="E842" t="s">
        <v>1557</v>
      </c>
      <c r="F842" s="203"/>
      <c r="G842" s="203"/>
      <c r="H842" s="203"/>
      <c r="I842" s="1" t="s">
        <v>1114</v>
      </c>
      <c r="K842" s="203"/>
      <c r="L842" s="203"/>
      <c r="M842" s="203"/>
      <c r="N842" s="203"/>
      <c r="O842" s="203"/>
      <c r="P842" s="203"/>
      <c r="Q842" s="203"/>
      <c r="R842" s="203"/>
      <c r="S842" s="203"/>
      <c r="T842" s="160" t="s">
        <v>635</v>
      </c>
      <c r="U842" s="170" t="s">
        <v>701</v>
      </c>
      <c r="V842" s="242" t="s">
        <v>1296</v>
      </c>
      <c r="W842" s="312" t="s">
        <v>855</v>
      </c>
      <c r="X842" s="171" t="s">
        <v>1154</v>
      </c>
      <c r="Y842" s="7"/>
      <c r="Z842" s="305" t="s">
        <v>305</v>
      </c>
    </row>
    <row r="843" spans="1:26" ht="15" customHeight="1" x14ac:dyDescent="0.2">
      <c r="A843" s="203" t="str">
        <f t="shared" si="13"/>
        <v>貨2メ5HF</v>
      </c>
      <c r="B843" s="203" t="s">
        <v>565</v>
      </c>
      <c r="C843" s="203" t="s">
        <v>564</v>
      </c>
      <c r="D843" t="s">
        <v>1404</v>
      </c>
      <c r="E843" t="s">
        <v>1558</v>
      </c>
      <c r="F843" s="203"/>
      <c r="G843" s="203"/>
      <c r="H843" s="203"/>
      <c r="I843" s="1" t="s">
        <v>1114</v>
      </c>
      <c r="K843" s="203"/>
      <c r="L843" s="203"/>
      <c r="M843" s="203"/>
      <c r="N843" s="203"/>
      <c r="O843" s="203"/>
      <c r="P843" s="203"/>
      <c r="Q843" s="203"/>
      <c r="R843" s="203"/>
      <c r="S843" s="203"/>
      <c r="T843" s="160" t="s">
        <v>635</v>
      </c>
      <c r="U843" s="170" t="s">
        <v>701</v>
      </c>
      <c r="V843" s="242" t="s">
        <v>1296</v>
      </c>
      <c r="W843" s="312" t="s">
        <v>855</v>
      </c>
      <c r="X843" s="171" t="s">
        <v>1155</v>
      </c>
      <c r="Y843" s="7"/>
      <c r="Z843" s="305" t="s">
        <v>305</v>
      </c>
    </row>
    <row r="844" spans="1:26" ht="15" customHeight="1" x14ac:dyDescent="0.2">
      <c r="A844" s="203" t="str">
        <f t="shared" si="13"/>
        <v>貨2メ5GF</v>
      </c>
      <c r="B844" s="203" t="s">
        <v>565</v>
      </c>
      <c r="C844" s="203" t="s">
        <v>564</v>
      </c>
      <c r="D844" t="s">
        <v>1404</v>
      </c>
      <c r="E844" t="s">
        <v>1559</v>
      </c>
      <c r="F844" s="203"/>
      <c r="G844" s="203"/>
      <c r="H844" s="203"/>
      <c r="I844" s="1" t="s">
        <v>1114</v>
      </c>
      <c r="K844" s="349"/>
      <c r="L844" s="349"/>
      <c r="M844" s="349"/>
      <c r="N844" s="203"/>
      <c r="O844" s="203"/>
      <c r="P844" s="203"/>
      <c r="Q844" s="203"/>
      <c r="R844" s="203"/>
      <c r="S844" s="203"/>
      <c r="T844" s="160" t="s">
        <v>635</v>
      </c>
      <c r="U844" s="170" t="s">
        <v>701</v>
      </c>
      <c r="V844" s="242" t="s">
        <v>1296</v>
      </c>
      <c r="W844" s="312" t="s">
        <v>855</v>
      </c>
      <c r="X844" s="171" t="s">
        <v>1156</v>
      </c>
      <c r="Y844" s="7"/>
      <c r="Z844" s="305" t="s">
        <v>305</v>
      </c>
    </row>
    <row r="845" spans="1:26" ht="15" customHeight="1" x14ac:dyDescent="0.2">
      <c r="A845" s="203" t="str">
        <f t="shared" si="13"/>
        <v>貨2メ6HF</v>
      </c>
      <c r="B845" s="203" t="s">
        <v>565</v>
      </c>
      <c r="C845" s="203" t="s">
        <v>564</v>
      </c>
      <c r="D845" t="s">
        <v>1404</v>
      </c>
      <c r="E845" t="s">
        <v>1560</v>
      </c>
      <c r="F845" s="203"/>
      <c r="G845" s="203"/>
      <c r="H845" s="203"/>
      <c r="I845" s="1" t="s">
        <v>1114</v>
      </c>
      <c r="K845" s="349"/>
      <c r="L845" s="349"/>
      <c r="M845" s="349"/>
      <c r="N845" s="203"/>
      <c r="O845" s="203"/>
      <c r="P845" s="203"/>
      <c r="Q845" s="203"/>
      <c r="R845" s="203"/>
      <c r="S845" s="203"/>
      <c r="T845" s="160" t="s">
        <v>635</v>
      </c>
      <c r="U845" s="170" t="s">
        <v>701</v>
      </c>
      <c r="V845" s="242" t="s">
        <v>1296</v>
      </c>
      <c r="W845" s="312" t="s">
        <v>855</v>
      </c>
      <c r="X845" s="171" t="s">
        <v>1157</v>
      </c>
      <c r="Y845" s="7"/>
      <c r="Z845" s="305" t="s">
        <v>305</v>
      </c>
    </row>
    <row r="846" spans="1:26" ht="15" customHeight="1" x14ac:dyDescent="0.2">
      <c r="A846" s="203" t="str">
        <f t="shared" si="13"/>
        <v>貨2メ6GF</v>
      </c>
      <c r="B846" s="203" t="s">
        <v>565</v>
      </c>
      <c r="C846" s="203" t="s">
        <v>564</v>
      </c>
      <c r="D846" t="s">
        <v>1404</v>
      </c>
      <c r="E846" t="s">
        <v>1561</v>
      </c>
      <c r="F846" s="203"/>
      <c r="G846" s="203"/>
      <c r="H846" s="203"/>
      <c r="I846" s="1" t="s">
        <v>1114</v>
      </c>
      <c r="K846" s="349"/>
      <c r="L846" s="349"/>
      <c r="M846" s="349"/>
      <c r="N846" s="203"/>
      <c r="O846" s="203"/>
      <c r="P846" s="203"/>
      <c r="Q846" s="203"/>
      <c r="R846" s="203"/>
      <c r="S846" s="203"/>
      <c r="T846" s="160" t="s">
        <v>635</v>
      </c>
      <c r="U846" s="170" t="s">
        <v>701</v>
      </c>
      <c r="V846" s="242" t="s">
        <v>1296</v>
      </c>
      <c r="W846" s="312" t="s">
        <v>855</v>
      </c>
      <c r="X846" s="171" t="s">
        <v>1158</v>
      </c>
      <c r="Y846" s="7"/>
      <c r="Z846" s="305" t="s">
        <v>305</v>
      </c>
    </row>
    <row r="847" spans="1:26" ht="15" customHeight="1" x14ac:dyDescent="0.2">
      <c r="A847" s="203" t="str">
        <f t="shared" si="13"/>
        <v>貨3メTQ</v>
      </c>
      <c r="B847" s="203" t="s">
        <v>567</v>
      </c>
      <c r="C847" s="203" t="s">
        <v>566</v>
      </c>
      <c r="D847" s="203" t="s">
        <v>102</v>
      </c>
      <c r="E847" s="203" t="s">
        <v>164</v>
      </c>
      <c r="F847" s="203"/>
      <c r="G847" s="203"/>
      <c r="H847" s="347"/>
      <c r="I847" s="1" t="s">
        <v>1114</v>
      </c>
      <c r="J847" s="203" t="s">
        <v>1115</v>
      </c>
      <c r="K847" s="349"/>
      <c r="L847" s="349"/>
      <c r="M847" s="349"/>
      <c r="N847" s="203"/>
      <c r="O847" s="203"/>
      <c r="P847" s="203"/>
      <c r="Q847" s="203"/>
      <c r="R847" s="203"/>
      <c r="S847" s="203"/>
      <c r="T847" s="160" t="s">
        <v>635</v>
      </c>
      <c r="U847" s="170" t="s">
        <v>701</v>
      </c>
      <c r="V847" s="242" t="s">
        <v>1297</v>
      </c>
      <c r="W847" s="312" t="s">
        <v>102</v>
      </c>
      <c r="X847" s="171" t="s">
        <v>164</v>
      </c>
      <c r="Y847" s="7"/>
      <c r="Z847" s="305" t="s">
        <v>305</v>
      </c>
    </row>
    <row r="848" spans="1:26" ht="15" customHeight="1" x14ac:dyDescent="0.2">
      <c r="A848" s="203" t="str">
        <f t="shared" si="13"/>
        <v>貨3メLQ</v>
      </c>
      <c r="B848" s="203" t="s">
        <v>567</v>
      </c>
      <c r="C848" s="203" t="s">
        <v>566</v>
      </c>
      <c r="D848" s="203" t="s">
        <v>102</v>
      </c>
      <c r="E848" s="203" t="s">
        <v>156</v>
      </c>
      <c r="F848" s="203"/>
      <c r="G848" s="203"/>
      <c r="H848" s="203"/>
      <c r="I848" s="1" t="s">
        <v>1114</v>
      </c>
      <c r="J848" s="203" t="s">
        <v>1116</v>
      </c>
      <c r="K848" s="349"/>
      <c r="L848" s="349"/>
      <c r="M848" s="349"/>
      <c r="N848" s="203"/>
      <c r="O848" s="203"/>
      <c r="P848" s="203"/>
      <c r="Q848" s="203"/>
      <c r="R848" s="203"/>
      <c r="S848" s="203"/>
      <c r="T848" s="160" t="s">
        <v>635</v>
      </c>
      <c r="U848" s="170" t="s">
        <v>701</v>
      </c>
      <c r="V848" s="242" t="s">
        <v>1297</v>
      </c>
      <c r="W848" s="312" t="s">
        <v>102</v>
      </c>
      <c r="X848" s="171" t="s">
        <v>156</v>
      </c>
      <c r="Y848" s="7"/>
      <c r="Z848" s="305" t="s">
        <v>305</v>
      </c>
    </row>
    <row r="849" spans="1:26" ht="15" customHeight="1" x14ac:dyDescent="0.2">
      <c r="A849" s="203" t="str">
        <f t="shared" si="13"/>
        <v>貨3メUQ</v>
      </c>
      <c r="B849" s="203" t="s">
        <v>567</v>
      </c>
      <c r="C849" s="203" t="s">
        <v>566</v>
      </c>
      <c r="D849" s="203" t="s">
        <v>102</v>
      </c>
      <c r="E849" s="203" t="s">
        <v>171</v>
      </c>
      <c r="F849" s="203"/>
      <c r="G849" s="203"/>
      <c r="H849" s="203"/>
      <c r="I849" s="1" t="s">
        <v>1114</v>
      </c>
      <c r="J849" s="203" t="s">
        <v>1117</v>
      </c>
      <c r="K849" s="349"/>
      <c r="L849" s="349"/>
      <c r="M849" s="349"/>
      <c r="N849" s="203"/>
      <c r="O849" s="203"/>
      <c r="P849" s="203"/>
      <c r="Q849" s="203"/>
      <c r="R849" s="203"/>
      <c r="S849" s="203"/>
      <c r="T849" s="160" t="s">
        <v>635</v>
      </c>
      <c r="U849" s="170" t="s">
        <v>701</v>
      </c>
      <c r="V849" s="242" t="s">
        <v>1297</v>
      </c>
      <c r="W849" s="312" t="s">
        <v>102</v>
      </c>
      <c r="X849" s="171" t="s">
        <v>171</v>
      </c>
      <c r="Y849" s="7"/>
      <c r="Z849" s="305" t="s">
        <v>305</v>
      </c>
    </row>
    <row r="850" spans="1:26" ht="15" customHeight="1" x14ac:dyDescent="0.2">
      <c r="A850" s="203" t="str">
        <f t="shared" si="13"/>
        <v>貨3メAHF</v>
      </c>
      <c r="B850" s="203" t="s">
        <v>567</v>
      </c>
      <c r="C850" s="203" t="s">
        <v>566</v>
      </c>
      <c r="D850" s="203" t="s">
        <v>471</v>
      </c>
      <c r="E850" s="203" t="s">
        <v>1139</v>
      </c>
      <c r="F850" s="203"/>
      <c r="G850" s="203"/>
      <c r="H850" s="347"/>
      <c r="I850" s="1" t="s">
        <v>1114</v>
      </c>
      <c r="J850" s="203" t="s">
        <v>701</v>
      </c>
      <c r="K850" s="203"/>
      <c r="L850" s="203"/>
      <c r="M850" s="203"/>
      <c r="N850" s="203"/>
      <c r="O850" s="203"/>
      <c r="P850" s="203"/>
      <c r="Q850" s="203"/>
      <c r="R850" s="203"/>
      <c r="S850" s="203"/>
      <c r="T850" s="160" t="s">
        <v>635</v>
      </c>
      <c r="U850" s="170" t="s">
        <v>701</v>
      </c>
      <c r="V850" s="242" t="s">
        <v>1297</v>
      </c>
      <c r="W850" s="312" t="s">
        <v>471</v>
      </c>
      <c r="X850" s="171" t="s">
        <v>1139</v>
      </c>
      <c r="Y850" s="7"/>
      <c r="Z850" s="305" t="s">
        <v>305</v>
      </c>
    </row>
    <row r="851" spans="1:26" ht="15" customHeight="1" x14ac:dyDescent="0.2">
      <c r="A851" s="203" t="str">
        <f t="shared" si="13"/>
        <v>貨3メAGF</v>
      </c>
      <c r="B851" s="203" t="s">
        <v>567</v>
      </c>
      <c r="C851" s="203" t="s">
        <v>566</v>
      </c>
      <c r="D851" s="203" t="s">
        <v>471</v>
      </c>
      <c r="E851" s="203" t="s">
        <v>1140</v>
      </c>
      <c r="F851" s="203"/>
      <c r="G851" s="203"/>
      <c r="H851" s="203"/>
      <c r="I851" s="1" t="s">
        <v>1114</v>
      </c>
      <c r="J851" s="203" t="s">
        <v>1120</v>
      </c>
      <c r="K851" s="203"/>
      <c r="L851" s="203"/>
      <c r="M851" s="203"/>
      <c r="N851" s="203"/>
      <c r="O851" s="203"/>
      <c r="P851" s="203"/>
      <c r="Q851" s="203"/>
      <c r="R851" s="203"/>
      <c r="S851" s="203"/>
      <c r="T851" s="160" t="s">
        <v>635</v>
      </c>
      <c r="U851" s="170" t="s">
        <v>701</v>
      </c>
      <c r="V851" s="242" t="s">
        <v>1297</v>
      </c>
      <c r="W851" s="312" t="s">
        <v>471</v>
      </c>
      <c r="X851" s="171" t="s">
        <v>1140</v>
      </c>
      <c r="Y851" s="7"/>
      <c r="Z851" s="305" t="s">
        <v>305</v>
      </c>
    </row>
    <row r="852" spans="1:26" ht="15" customHeight="1" x14ac:dyDescent="0.2">
      <c r="A852" s="203" t="str">
        <f t="shared" si="13"/>
        <v>貨3メCGF</v>
      </c>
      <c r="B852" s="203" t="s">
        <v>567</v>
      </c>
      <c r="C852" s="203" t="s">
        <v>566</v>
      </c>
      <c r="D852" s="203" t="s">
        <v>471</v>
      </c>
      <c r="E852" s="203" t="s">
        <v>1141</v>
      </c>
      <c r="F852" s="203"/>
      <c r="G852" s="203"/>
      <c r="H852" s="203"/>
      <c r="I852" s="1" t="s">
        <v>1114</v>
      </c>
      <c r="J852" s="203" t="s">
        <v>455</v>
      </c>
      <c r="K852" s="203"/>
      <c r="L852" s="203"/>
      <c r="M852" s="203"/>
      <c r="N852" s="203"/>
      <c r="O852" s="203"/>
      <c r="P852" s="203"/>
      <c r="Q852" s="203"/>
      <c r="R852" s="203"/>
      <c r="S852" s="203"/>
      <c r="T852" s="160" t="s">
        <v>635</v>
      </c>
      <c r="U852" s="170" t="s">
        <v>701</v>
      </c>
      <c r="V852" s="242" t="s">
        <v>1297</v>
      </c>
      <c r="W852" s="312" t="s">
        <v>471</v>
      </c>
      <c r="X852" s="171" t="s">
        <v>1141</v>
      </c>
      <c r="Y852" s="7"/>
      <c r="Z852" s="305" t="s">
        <v>305</v>
      </c>
    </row>
    <row r="853" spans="1:26" ht="15" customHeight="1" x14ac:dyDescent="0.2">
      <c r="A853" s="203" t="str">
        <f t="shared" si="13"/>
        <v>貨3メCHF</v>
      </c>
      <c r="B853" s="203" t="s">
        <v>567</v>
      </c>
      <c r="C853" s="203" t="s">
        <v>566</v>
      </c>
      <c r="D853" s="203" t="s">
        <v>471</v>
      </c>
      <c r="E853" s="203" t="s">
        <v>1142</v>
      </c>
      <c r="F853" s="203"/>
      <c r="G853" s="203"/>
      <c r="H853" s="203"/>
      <c r="I853" s="1" t="s">
        <v>1114</v>
      </c>
      <c r="J853" s="203" t="s">
        <v>454</v>
      </c>
      <c r="K853" s="203"/>
      <c r="L853" s="203"/>
      <c r="M853" s="203"/>
      <c r="N853" s="203"/>
      <c r="O853" s="203"/>
      <c r="P853" s="203"/>
      <c r="Q853" s="203"/>
      <c r="R853" s="203"/>
      <c r="S853" s="203"/>
      <c r="T853" s="160" t="s">
        <v>635</v>
      </c>
      <c r="U853" s="170" t="s">
        <v>701</v>
      </c>
      <c r="V853" s="242" t="s">
        <v>1297</v>
      </c>
      <c r="W853" s="312" t="s">
        <v>471</v>
      </c>
      <c r="X853" s="171" t="s">
        <v>1142</v>
      </c>
      <c r="Y853" s="7"/>
      <c r="Z853" s="305" t="s">
        <v>305</v>
      </c>
    </row>
    <row r="854" spans="1:26" ht="15" customHeight="1" x14ac:dyDescent="0.2">
      <c r="A854" s="203" t="str">
        <f t="shared" si="13"/>
        <v>貨3メDGF</v>
      </c>
      <c r="B854" s="203" t="s">
        <v>567</v>
      </c>
      <c r="C854" s="203" t="s">
        <v>566</v>
      </c>
      <c r="D854" s="203" t="s">
        <v>471</v>
      </c>
      <c r="E854" s="203" t="s">
        <v>1143</v>
      </c>
      <c r="F854" s="203"/>
      <c r="G854" s="203"/>
      <c r="H854" s="203"/>
      <c r="I854" s="1" t="s">
        <v>1114</v>
      </c>
      <c r="J854" s="203" t="s">
        <v>698</v>
      </c>
      <c r="K854" s="203"/>
      <c r="L854" s="203"/>
      <c r="M854" s="203"/>
      <c r="N854" s="203"/>
      <c r="O854" s="203"/>
      <c r="P854" s="203"/>
      <c r="Q854" s="203"/>
      <c r="R854" s="203"/>
      <c r="S854" s="203"/>
      <c r="T854" s="160" t="s">
        <v>635</v>
      </c>
      <c r="U854" s="170" t="s">
        <v>701</v>
      </c>
      <c r="V854" s="242" t="s">
        <v>1297</v>
      </c>
      <c r="W854" s="312" t="s">
        <v>471</v>
      </c>
      <c r="X854" s="171" t="s">
        <v>1143</v>
      </c>
      <c r="Y854" s="7"/>
      <c r="Z854" s="305" t="s">
        <v>305</v>
      </c>
    </row>
    <row r="855" spans="1:26" ht="15" customHeight="1" x14ac:dyDescent="0.2">
      <c r="A855" s="203" t="str">
        <f t="shared" si="13"/>
        <v>貨3メDHF</v>
      </c>
      <c r="B855" s="203" t="s">
        <v>567</v>
      </c>
      <c r="C855" s="203" t="s">
        <v>566</v>
      </c>
      <c r="D855" s="203" t="s">
        <v>471</v>
      </c>
      <c r="E855" s="203" t="s">
        <v>1144</v>
      </c>
      <c r="F855" s="203"/>
      <c r="G855" s="203"/>
      <c r="H855" s="203"/>
      <c r="I855" s="1" t="s">
        <v>1114</v>
      </c>
      <c r="J855" s="203" t="s">
        <v>699</v>
      </c>
      <c r="K855" s="203"/>
      <c r="L855" s="203"/>
      <c r="M855" s="203"/>
      <c r="N855" s="203"/>
      <c r="O855" s="203"/>
      <c r="P855" s="203"/>
      <c r="Q855" s="203"/>
      <c r="R855" s="203"/>
      <c r="S855" s="203"/>
      <c r="T855" s="160" t="s">
        <v>635</v>
      </c>
      <c r="U855" s="170" t="s">
        <v>701</v>
      </c>
      <c r="V855" s="242" t="s">
        <v>1297</v>
      </c>
      <c r="W855" s="312" t="s">
        <v>471</v>
      </c>
      <c r="X855" s="171" t="s">
        <v>1144</v>
      </c>
      <c r="Y855" s="7"/>
      <c r="Z855" s="305" t="s">
        <v>305</v>
      </c>
    </row>
    <row r="856" spans="1:26" ht="15" customHeight="1" x14ac:dyDescent="0.2">
      <c r="A856" s="203" t="str">
        <f t="shared" si="13"/>
        <v>貨3メLHF</v>
      </c>
      <c r="B856" s="203" t="s">
        <v>567</v>
      </c>
      <c r="C856" s="203" t="s">
        <v>566</v>
      </c>
      <c r="D856" s="203" t="s">
        <v>403</v>
      </c>
      <c r="E856" s="203" t="s">
        <v>1145</v>
      </c>
      <c r="F856" s="203"/>
      <c r="G856" s="203"/>
      <c r="H856" s="203"/>
      <c r="I856" s="1" t="s">
        <v>1114</v>
      </c>
      <c r="K856" s="203"/>
      <c r="L856" s="203"/>
      <c r="M856" s="203"/>
      <c r="N856" s="203"/>
      <c r="O856" s="203"/>
      <c r="P856" s="203"/>
      <c r="Q856" s="203"/>
      <c r="R856" s="203"/>
      <c r="S856" s="203"/>
      <c r="T856" s="160" t="s">
        <v>635</v>
      </c>
      <c r="U856" s="170" t="s">
        <v>701</v>
      </c>
      <c r="V856" s="242" t="s">
        <v>1297</v>
      </c>
      <c r="W856" s="312" t="s">
        <v>403</v>
      </c>
      <c r="X856" s="171" t="s">
        <v>1145</v>
      </c>
      <c r="Y856" s="7"/>
      <c r="Z856" s="305" t="s">
        <v>305</v>
      </c>
    </row>
    <row r="857" spans="1:26" ht="15" customHeight="1" x14ac:dyDescent="0.2">
      <c r="A857" s="203" t="str">
        <f t="shared" si="13"/>
        <v>貨3メLGF</v>
      </c>
      <c r="B857" s="203" t="s">
        <v>567</v>
      </c>
      <c r="C857" s="203" t="s">
        <v>566</v>
      </c>
      <c r="D857" s="203" t="s">
        <v>403</v>
      </c>
      <c r="E857" s="203" t="s">
        <v>1146</v>
      </c>
      <c r="F857" s="203"/>
      <c r="G857" s="203"/>
      <c r="H857" s="203"/>
      <c r="I857" s="1" t="s">
        <v>1114</v>
      </c>
      <c r="J857" s="203" t="s">
        <v>838</v>
      </c>
      <c r="K857" s="203"/>
      <c r="L857" s="203"/>
      <c r="M857" s="203"/>
      <c r="N857" s="203"/>
      <c r="O857" s="203"/>
      <c r="P857" s="203"/>
      <c r="Q857" s="203"/>
      <c r="R857" s="203"/>
      <c r="S857" s="203"/>
      <c r="T857" s="160" t="s">
        <v>635</v>
      </c>
      <c r="U857" s="170" t="s">
        <v>701</v>
      </c>
      <c r="V857" s="242" t="s">
        <v>1297</v>
      </c>
      <c r="W857" s="312" t="s">
        <v>403</v>
      </c>
      <c r="X857" s="171" t="s">
        <v>1146</v>
      </c>
      <c r="Y857" s="7"/>
      <c r="Z857" s="305" t="s">
        <v>305</v>
      </c>
    </row>
    <row r="858" spans="1:26" ht="15" customHeight="1" x14ac:dyDescent="0.2">
      <c r="A858" s="203" t="str">
        <f t="shared" si="13"/>
        <v>貨3メMHF</v>
      </c>
      <c r="B858" s="203" t="s">
        <v>567</v>
      </c>
      <c r="C858" s="203" t="s">
        <v>566</v>
      </c>
      <c r="D858" s="203" t="s">
        <v>403</v>
      </c>
      <c r="E858" s="203" t="s">
        <v>1147</v>
      </c>
      <c r="F858" s="203"/>
      <c r="G858" s="203"/>
      <c r="H858" s="203"/>
      <c r="I858" s="1" t="s">
        <v>1114</v>
      </c>
      <c r="J858" s="203" t="s">
        <v>741</v>
      </c>
      <c r="K858" s="203"/>
      <c r="L858" s="203"/>
      <c r="M858" s="203"/>
      <c r="N858" s="203"/>
      <c r="O858" s="203"/>
      <c r="P858" s="203"/>
      <c r="Q858" s="203"/>
      <c r="R858" s="203"/>
      <c r="S858" s="203"/>
      <c r="T858" s="160" t="s">
        <v>635</v>
      </c>
      <c r="U858" s="170" t="s">
        <v>701</v>
      </c>
      <c r="V858" s="242" t="s">
        <v>1297</v>
      </c>
      <c r="W858" s="312" t="s">
        <v>403</v>
      </c>
      <c r="X858" s="171" t="s">
        <v>1147</v>
      </c>
      <c r="Y858" s="7"/>
      <c r="Z858" s="305" t="s">
        <v>305</v>
      </c>
    </row>
    <row r="859" spans="1:26" ht="15" customHeight="1" x14ac:dyDescent="0.2">
      <c r="A859" s="203" t="str">
        <f t="shared" si="13"/>
        <v>貨3メMGF</v>
      </c>
      <c r="B859" s="203" t="s">
        <v>567</v>
      </c>
      <c r="C859" s="203" t="s">
        <v>566</v>
      </c>
      <c r="D859" s="203" t="s">
        <v>403</v>
      </c>
      <c r="E859" s="203" t="s">
        <v>1148</v>
      </c>
      <c r="F859" s="203"/>
      <c r="G859" s="203"/>
      <c r="H859" s="203"/>
      <c r="I859" s="1" t="s">
        <v>1114</v>
      </c>
      <c r="J859" s="203" t="s">
        <v>418</v>
      </c>
      <c r="K859" s="349"/>
      <c r="L859" s="349"/>
      <c r="M859" s="349"/>
      <c r="N859" s="203"/>
      <c r="O859" s="203"/>
      <c r="P859" s="203"/>
      <c r="Q859" s="203"/>
      <c r="R859" s="203"/>
      <c r="S859" s="203"/>
      <c r="T859" s="160" t="s">
        <v>635</v>
      </c>
      <c r="U859" s="170" t="s">
        <v>701</v>
      </c>
      <c r="V859" s="242" t="s">
        <v>1297</v>
      </c>
      <c r="W859" s="312" t="s">
        <v>403</v>
      </c>
      <c r="X859" s="171" t="s">
        <v>1148</v>
      </c>
      <c r="Y859" s="7"/>
      <c r="Z859" s="305" t="s">
        <v>305</v>
      </c>
    </row>
    <row r="860" spans="1:26" ht="15" customHeight="1" x14ac:dyDescent="0.2">
      <c r="A860" s="203" t="str">
        <f t="shared" si="13"/>
        <v>貨3メRHF</v>
      </c>
      <c r="B860" s="203" t="s">
        <v>567</v>
      </c>
      <c r="C860" s="203" t="s">
        <v>566</v>
      </c>
      <c r="D860" s="203" t="s">
        <v>403</v>
      </c>
      <c r="E860" s="203" t="s">
        <v>1149</v>
      </c>
      <c r="F860" s="203"/>
      <c r="G860" s="203"/>
      <c r="H860" s="203"/>
      <c r="I860" s="1" t="s">
        <v>1114</v>
      </c>
      <c r="J860" s="203" t="s">
        <v>742</v>
      </c>
      <c r="K860" s="349"/>
      <c r="L860" s="349"/>
      <c r="M860" s="349"/>
      <c r="N860" s="203"/>
      <c r="O860" s="203"/>
      <c r="P860" s="203"/>
      <c r="Q860" s="203"/>
      <c r="R860" s="203"/>
      <c r="S860" s="203"/>
      <c r="T860" s="160" t="s">
        <v>635</v>
      </c>
      <c r="U860" s="170" t="s">
        <v>701</v>
      </c>
      <c r="V860" s="242" t="s">
        <v>1297</v>
      </c>
      <c r="W860" s="312" t="s">
        <v>403</v>
      </c>
      <c r="X860" s="171" t="s">
        <v>1149</v>
      </c>
      <c r="Y860" s="7"/>
      <c r="Z860" s="305" t="s">
        <v>305</v>
      </c>
    </row>
    <row r="861" spans="1:26" ht="15" customHeight="1" x14ac:dyDescent="0.2">
      <c r="A861" s="203" t="str">
        <f t="shared" si="13"/>
        <v>貨3メRGF</v>
      </c>
      <c r="B861" s="203" t="s">
        <v>567</v>
      </c>
      <c r="C861" s="203" t="s">
        <v>566</v>
      </c>
      <c r="D861" s="203" t="s">
        <v>403</v>
      </c>
      <c r="E861" s="203" t="s">
        <v>1150</v>
      </c>
      <c r="F861" s="203"/>
      <c r="G861" s="203"/>
      <c r="H861" s="347"/>
      <c r="I861" s="1" t="s">
        <v>1114</v>
      </c>
      <c r="J861" s="203" t="s">
        <v>407</v>
      </c>
      <c r="K861" s="349"/>
      <c r="L861" s="349"/>
      <c r="M861" s="349"/>
      <c r="N861" s="203"/>
      <c r="O861" s="203"/>
      <c r="P861" s="203"/>
      <c r="Q861" s="203"/>
      <c r="R861" s="203"/>
      <c r="S861" s="203"/>
      <c r="T861" s="160" t="s">
        <v>635</v>
      </c>
      <c r="U861" s="170" t="s">
        <v>701</v>
      </c>
      <c r="V861" s="242" t="s">
        <v>1297</v>
      </c>
      <c r="W861" s="312" t="s">
        <v>403</v>
      </c>
      <c r="X861" s="171" t="s">
        <v>1150</v>
      </c>
      <c r="Y861" s="7"/>
      <c r="Z861" s="305" t="s">
        <v>305</v>
      </c>
    </row>
    <row r="862" spans="1:26" ht="15" customHeight="1" x14ac:dyDescent="0.2">
      <c r="A862" s="203" t="str">
        <f t="shared" si="13"/>
        <v>貨3メQHF</v>
      </c>
      <c r="B862" s="203" t="s">
        <v>567</v>
      </c>
      <c r="C862" s="203" t="s">
        <v>566</v>
      </c>
      <c r="D862" s="203" t="s">
        <v>403</v>
      </c>
      <c r="E862" s="203" t="s">
        <v>703</v>
      </c>
      <c r="F862" s="203"/>
      <c r="G862" s="203"/>
      <c r="H862" s="203"/>
      <c r="I862" s="1" t="s">
        <v>1114</v>
      </c>
      <c r="J862" s="203" t="s">
        <v>444</v>
      </c>
      <c r="K862" s="349"/>
      <c r="L862" s="349"/>
      <c r="M862" s="349"/>
      <c r="N862" s="203"/>
      <c r="O862" s="203"/>
      <c r="P862" s="203"/>
      <c r="Q862" s="203"/>
      <c r="R862" s="203"/>
      <c r="S862" s="203"/>
      <c r="T862" s="160" t="s">
        <v>635</v>
      </c>
      <c r="U862" s="170" t="s">
        <v>701</v>
      </c>
      <c r="V862" s="242" t="s">
        <v>1297</v>
      </c>
      <c r="W862" s="312" t="s">
        <v>403</v>
      </c>
      <c r="X862" s="171" t="s">
        <v>703</v>
      </c>
      <c r="Y862" s="7"/>
      <c r="Z862" s="305" t="s">
        <v>305</v>
      </c>
    </row>
    <row r="863" spans="1:26" ht="15" customHeight="1" x14ac:dyDescent="0.2">
      <c r="A863" s="203" t="str">
        <f t="shared" si="13"/>
        <v>貨3メQGF</v>
      </c>
      <c r="B863" s="203" t="s">
        <v>567</v>
      </c>
      <c r="C863" s="203" t="s">
        <v>566</v>
      </c>
      <c r="D863" s="203" t="s">
        <v>403</v>
      </c>
      <c r="E863" s="203" t="s">
        <v>704</v>
      </c>
      <c r="F863" s="203"/>
      <c r="G863" s="203"/>
      <c r="H863" s="203"/>
      <c r="I863" s="1" t="s">
        <v>1114</v>
      </c>
      <c r="J863" s="203" t="s">
        <v>445</v>
      </c>
      <c r="K863" s="349"/>
      <c r="L863" s="349"/>
      <c r="M863" s="349"/>
      <c r="N863" s="203"/>
      <c r="O863" s="203"/>
      <c r="P863" s="203"/>
      <c r="Q863" s="203"/>
      <c r="R863" s="203"/>
      <c r="S863" s="203"/>
      <c r="T863" s="160" t="s">
        <v>635</v>
      </c>
      <c r="U863" s="170" t="s">
        <v>701</v>
      </c>
      <c r="V863" s="242" t="s">
        <v>1297</v>
      </c>
      <c r="W863" s="312" t="s">
        <v>403</v>
      </c>
      <c r="X863" s="171" t="s">
        <v>704</v>
      </c>
      <c r="Y863" s="7"/>
      <c r="Z863" s="305" t="s">
        <v>305</v>
      </c>
    </row>
    <row r="864" spans="1:26" ht="15" customHeight="1" x14ac:dyDescent="0.2">
      <c r="A864" s="203" t="str">
        <f t="shared" si="13"/>
        <v>貨3メ3HF</v>
      </c>
      <c r="B864" s="203" t="s">
        <v>567</v>
      </c>
      <c r="C864" s="203" t="s">
        <v>566</v>
      </c>
      <c r="D864" s="203" t="s">
        <v>855</v>
      </c>
      <c r="E864" s="203" t="s">
        <v>1151</v>
      </c>
      <c r="F864" s="203"/>
      <c r="G864" s="203"/>
      <c r="H864" s="347"/>
      <c r="I864" s="1" t="s">
        <v>1114</v>
      </c>
      <c r="K864" s="349"/>
      <c r="L864" s="349"/>
      <c r="M864" s="349"/>
      <c r="N864" s="203"/>
      <c r="O864" s="203"/>
      <c r="P864" s="203"/>
      <c r="Q864" s="203"/>
      <c r="R864" s="203"/>
      <c r="S864" s="203"/>
      <c r="T864" s="160" t="s">
        <v>635</v>
      </c>
      <c r="U864" s="170" t="s">
        <v>701</v>
      </c>
      <c r="V864" s="242" t="s">
        <v>1297</v>
      </c>
      <c r="W864" s="312" t="s">
        <v>855</v>
      </c>
      <c r="X864" s="171" t="s">
        <v>1151</v>
      </c>
      <c r="Y864" s="7"/>
      <c r="Z864" s="305" t="s">
        <v>305</v>
      </c>
    </row>
    <row r="865" spans="1:26" ht="15" customHeight="1" x14ac:dyDescent="0.2">
      <c r="A865" s="203" t="str">
        <f t="shared" si="13"/>
        <v>貨3メ3GF</v>
      </c>
      <c r="B865" s="203" t="s">
        <v>567</v>
      </c>
      <c r="C865" s="203" t="s">
        <v>566</v>
      </c>
      <c r="D865" s="203" t="s">
        <v>855</v>
      </c>
      <c r="E865" s="203" t="s">
        <v>1152</v>
      </c>
      <c r="F865" s="203"/>
      <c r="G865" s="203"/>
      <c r="H865" s="203"/>
      <c r="I865" s="1" t="s">
        <v>1114</v>
      </c>
      <c r="K865" s="203"/>
      <c r="L865" s="203"/>
      <c r="M865" s="203"/>
      <c r="N865" s="203"/>
      <c r="O865" s="203"/>
      <c r="P865" s="203"/>
      <c r="Q865" s="203"/>
      <c r="R865" s="203"/>
      <c r="S865" s="203"/>
      <c r="T865" s="160" t="s">
        <v>635</v>
      </c>
      <c r="U865" s="170" t="s">
        <v>701</v>
      </c>
      <c r="V865" s="242" t="s">
        <v>1297</v>
      </c>
      <c r="W865" s="312" t="s">
        <v>855</v>
      </c>
      <c r="X865" s="171" t="s">
        <v>1152</v>
      </c>
      <c r="Y865" s="7"/>
      <c r="Z865" s="305" t="s">
        <v>305</v>
      </c>
    </row>
    <row r="866" spans="1:26" ht="15" customHeight="1" x14ac:dyDescent="0.2">
      <c r="A866" s="203" t="str">
        <f t="shared" si="13"/>
        <v>貨3メ4HF</v>
      </c>
      <c r="B866" s="203" t="s">
        <v>567</v>
      </c>
      <c r="C866" s="203" t="s">
        <v>566</v>
      </c>
      <c r="D866" s="203" t="s">
        <v>855</v>
      </c>
      <c r="E866" s="203" t="s">
        <v>1153</v>
      </c>
      <c r="F866" s="203"/>
      <c r="G866" s="203"/>
      <c r="H866" s="203"/>
      <c r="I866" s="1" t="s">
        <v>1114</v>
      </c>
      <c r="K866" s="203"/>
      <c r="L866" s="203"/>
      <c r="M866" s="203"/>
      <c r="N866" s="203"/>
      <c r="O866" s="203"/>
      <c r="P866" s="203"/>
      <c r="Q866" s="203"/>
      <c r="R866" s="203"/>
      <c r="S866" s="203"/>
      <c r="T866" s="160" t="s">
        <v>635</v>
      </c>
      <c r="U866" s="170" t="s">
        <v>701</v>
      </c>
      <c r="V866" s="242" t="s">
        <v>1297</v>
      </c>
      <c r="W866" s="312" t="s">
        <v>855</v>
      </c>
      <c r="X866" s="171" t="s">
        <v>1153</v>
      </c>
      <c r="Y866" s="7"/>
      <c r="Z866" s="305" t="s">
        <v>305</v>
      </c>
    </row>
    <row r="867" spans="1:26" ht="15" customHeight="1" x14ac:dyDescent="0.2">
      <c r="A867" s="203" t="str">
        <f t="shared" si="13"/>
        <v>貨3メ4GF</v>
      </c>
      <c r="B867" s="203" t="s">
        <v>567</v>
      </c>
      <c r="C867" s="203" t="s">
        <v>566</v>
      </c>
      <c r="D867" s="203" t="s">
        <v>855</v>
      </c>
      <c r="E867" s="203" t="s">
        <v>1154</v>
      </c>
      <c r="F867" s="203"/>
      <c r="G867" s="203"/>
      <c r="H867" s="203"/>
      <c r="I867" s="1" t="s">
        <v>1114</v>
      </c>
      <c r="K867" s="203"/>
      <c r="L867" s="203"/>
      <c r="M867" s="203"/>
      <c r="N867" s="203"/>
      <c r="O867" s="203"/>
      <c r="P867" s="203"/>
      <c r="Q867" s="203"/>
      <c r="R867" s="203"/>
      <c r="S867" s="203"/>
      <c r="T867" s="160" t="s">
        <v>635</v>
      </c>
      <c r="U867" s="170" t="s">
        <v>701</v>
      </c>
      <c r="V867" s="242" t="s">
        <v>1297</v>
      </c>
      <c r="W867" s="312" t="s">
        <v>855</v>
      </c>
      <c r="X867" s="171" t="s">
        <v>1154</v>
      </c>
      <c r="Y867" s="7"/>
      <c r="Z867" s="305" t="s">
        <v>305</v>
      </c>
    </row>
    <row r="868" spans="1:26" ht="15" customHeight="1" x14ac:dyDescent="0.2">
      <c r="A868" s="203" t="str">
        <f t="shared" si="13"/>
        <v>貨3メ5HF</v>
      </c>
      <c r="B868" s="203" t="s">
        <v>567</v>
      </c>
      <c r="C868" s="203" t="s">
        <v>566</v>
      </c>
      <c r="D868" s="203" t="s">
        <v>855</v>
      </c>
      <c r="E868" s="203" t="s">
        <v>1155</v>
      </c>
      <c r="F868" s="203"/>
      <c r="G868" s="203"/>
      <c r="H868" s="203"/>
      <c r="I868" s="1" t="s">
        <v>1114</v>
      </c>
      <c r="K868" s="203"/>
      <c r="L868" s="203"/>
      <c r="M868" s="203"/>
      <c r="N868" s="203"/>
      <c r="O868" s="203"/>
      <c r="P868" s="203"/>
      <c r="Q868" s="203"/>
      <c r="R868" s="203"/>
      <c r="S868" s="203"/>
      <c r="T868" s="160" t="s">
        <v>635</v>
      </c>
      <c r="U868" s="170" t="s">
        <v>701</v>
      </c>
      <c r="V868" s="242" t="s">
        <v>1297</v>
      </c>
      <c r="W868" s="312" t="s">
        <v>855</v>
      </c>
      <c r="X868" s="171" t="s">
        <v>1155</v>
      </c>
      <c r="Y868" s="7"/>
      <c r="Z868" s="305" t="s">
        <v>305</v>
      </c>
    </row>
    <row r="869" spans="1:26" ht="15" customHeight="1" x14ac:dyDescent="0.2">
      <c r="A869" s="203" t="str">
        <f t="shared" si="13"/>
        <v>貨3メ5GF</v>
      </c>
      <c r="B869" s="203" t="s">
        <v>567</v>
      </c>
      <c r="C869" s="203" t="s">
        <v>566</v>
      </c>
      <c r="D869" s="203" t="s">
        <v>855</v>
      </c>
      <c r="E869" s="203" t="s">
        <v>1156</v>
      </c>
      <c r="F869" s="203"/>
      <c r="G869" s="203"/>
      <c r="H869" s="203"/>
      <c r="I869" s="1" t="s">
        <v>1114</v>
      </c>
      <c r="K869" s="203"/>
      <c r="L869" s="203"/>
      <c r="M869" s="203"/>
      <c r="N869" s="203"/>
      <c r="O869" s="203"/>
      <c r="P869" s="203"/>
      <c r="Q869" s="203"/>
      <c r="R869" s="203"/>
      <c r="S869" s="203"/>
      <c r="T869" s="160" t="s">
        <v>635</v>
      </c>
      <c r="U869" s="170" t="s">
        <v>701</v>
      </c>
      <c r="V869" s="242" t="s">
        <v>1297</v>
      </c>
      <c r="W869" s="312" t="s">
        <v>855</v>
      </c>
      <c r="X869" s="171" t="s">
        <v>1156</v>
      </c>
      <c r="Y869" s="7"/>
      <c r="Z869" s="305" t="s">
        <v>305</v>
      </c>
    </row>
    <row r="870" spans="1:26" ht="15" customHeight="1" x14ac:dyDescent="0.2">
      <c r="A870" s="203" t="str">
        <f t="shared" si="13"/>
        <v>貨3メ6HF</v>
      </c>
      <c r="B870" s="203" t="s">
        <v>567</v>
      </c>
      <c r="C870" s="203" t="s">
        <v>566</v>
      </c>
      <c r="D870" s="203" t="s">
        <v>855</v>
      </c>
      <c r="E870" s="203" t="s">
        <v>1157</v>
      </c>
      <c r="F870" s="203"/>
      <c r="G870" s="203"/>
      <c r="H870" s="203"/>
      <c r="I870" s="1" t="s">
        <v>1114</v>
      </c>
      <c r="K870" s="203"/>
      <c r="L870" s="203"/>
      <c r="M870" s="203"/>
      <c r="N870" s="203"/>
      <c r="O870" s="203"/>
      <c r="P870" s="203"/>
      <c r="Q870" s="203"/>
      <c r="R870" s="203"/>
      <c r="S870" s="203"/>
      <c r="T870" s="160" t="s">
        <v>635</v>
      </c>
      <c r="U870" s="170" t="s">
        <v>701</v>
      </c>
      <c r="V870" s="242" t="s">
        <v>1297</v>
      </c>
      <c r="W870" s="312" t="s">
        <v>855</v>
      </c>
      <c r="X870" s="171" t="s">
        <v>1157</v>
      </c>
      <c r="Y870" s="7"/>
      <c r="Z870" s="305" t="s">
        <v>305</v>
      </c>
    </row>
    <row r="871" spans="1:26" ht="15" customHeight="1" x14ac:dyDescent="0.2">
      <c r="A871" s="203" t="str">
        <f t="shared" si="13"/>
        <v>貨3メ6GF</v>
      </c>
      <c r="B871" s="203" t="s">
        <v>567</v>
      </c>
      <c r="C871" s="203" t="s">
        <v>566</v>
      </c>
      <c r="D871" s="203" t="s">
        <v>855</v>
      </c>
      <c r="E871" s="203" t="s">
        <v>1158</v>
      </c>
      <c r="F871" s="203"/>
      <c r="G871" s="203"/>
      <c r="H871" s="203"/>
      <c r="I871" s="1" t="s">
        <v>1114</v>
      </c>
      <c r="K871" s="203"/>
      <c r="L871" s="203"/>
      <c r="M871" s="203"/>
      <c r="N871" s="203"/>
      <c r="O871" s="203"/>
      <c r="P871" s="203"/>
      <c r="Q871" s="203"/>
      <c r="R871" s="203"/>
      <c r="S871" s="203"/>
      <c r="T871" s="160" t="s">
        <v>635</v>
      </c>
      <c r="U871" s="170" t="s">
        <v>701</v>
      </c>
      <c r="V871" s="242" t="s">
        <v>1297</v>
      </c>
      <c r="W871" s="312" t="s">
        <v>855</v>
      </c>
      <c r="X871" s="171" t="s">
        <v>1158</v>
      </c>
      <c r="Y871" s="7"/>
      <c r="Z871" s="305" t="s">
        <v>305</v>
      </c>
    </row>
    <row r="872" spans="1:26" ht="15" customHeight="1" x14ac:dyDescent="0.2">
      <c r="A872" s="203" t="str">
        <f t="shared" si="13"/>
        <v>貨4メTR</v>
      </c>
      <c r="B872" s="203" t="s">
        <v>569</v>
      </c>
      <c r="C872" s="203" t="s">
        <v>568</v>
      </c>
      <c r="D872" s="203" t="s">
        <v>111</v>
      </c>
      <c r="E872" s="203" t="s">
        <v>1091</v>
      </c>
      <c r="F872" s="203"/>
      <c r="G872" s="203"/>
      <c r="H872" s="203"/>
      <c r="I872" s="1" t="s">
        <v>1114</v>
      </c>
      <c r="J872" s="203" t="s">
        <v>1115</v>
      </c>
      <c r="K872" s="203"/>
      <c r="L872" s="203"/>
      <c r="M872" s="203"/>
      <c r="N872" s="203"/>
      <c r="O872" s="203"/>
      <c r="P872" s="203"/>
      <c r="Q872" s="203"/>
      <c r="R872" s="203"/>
      <c r="S872" s="203"/>
      <c r="T872" s="160" t="s">
        <v>635</v>
      </c>
      <c r="U872" s="170" t="s">
        <v>701</v>
      </c>
      <c r="V872" s="242" t="s">
        <v>1293</v>
      </c>
      <c r="W872" s="312" t="s">
        <v>111</v>
      </c>
      <c r="X872" s="171" t="s">
        <v>1091</v>
      </c>
      <c r="Y872" s="7"/>
      <c r="Z872" s="305" t="s">
        <v>305</v>
      </c>
    </row>
    <row r="873" spans="1:26" ht="15" customHeight="1" x14ac:dyDescent="0.2">
      <c r="A873" s="203" t="str">
        <f t="shared" si="13"/>
        <v>貨4メLR</v>
      </c>
      <c r="B873" s="203" t="s">
        <v>569</v>
      </c>
      <c r="C873" s="203" t="s">
        <v>568</v>
      </c>
      <c r="D873" s="203" t="s">
        <v>111</v>
      </c>
      <c r="E873" s="203" t="s">
        <v>1092</v>
      </c>
      <c r="F873" s="203"/>
      <c r="G873" s="203"/>
      <c r="H873" s="203"/>
      <c r="I873" s="1" t="s">
        <v>1114</v>
      </c>
      <c r="J873" s="203" t="s">
        <v>1116</v>
      </c>
      <c r="K873" s="203"/>
      <c r="L873" s="203"/>
      <c r="M873" s="203"/>
      <c r="N873" s="203"/>
      <c r="O873" s="203"/>
      <c r="P873" s="203"/>
      <c r="Q873" s="203"/>
      <c r="R873" s="203"/>
      <c r="S873" s="203"/>
      <c r="T873" s="160" t="s">
        <v>635</v>
      </c>
      <c r="U873" s="170" t="s">
        <v>701</v>
      </c>
      <c r="V873" s="242" t="s">
        <v>1293</v>
      </c>
      <c r="W873" s="312" t="s">
        <v>111</v>
      </c>
      <c r="X873" s="171" t="s">
        <v>1092</v>
      </c>
      <c r="Y873" s="7"/>
      <c r="Z873" s="305" t="s">
        <v>305</v>
      </c>
    </row>
    <row r="874" spans="1:26" ht="15" customHeight="1" x14ac:dyDescent="0.2">
      <c r="A874" s="203" t="str">
        <f t="shared" si="13"/>
        <v>貨4メUR</v>
      </c>
      <c r="B874" s="203" t="s">
        <v>569</v>
      </c>
      <c r="C874" s="203" t="s">
        <v>568</v>
      </c>
      <c r="D874" s="203" t="s">
        <v>111</v>
      </c>
      <c r="E874" s="203" t="s">
        <v>1093</v>
      </c>
      <c r="F874" s="203"/>
      <c r="G874" s="203"/>
      <c r="H874" s="203"/>
      <c r="I874" s="1" t="s">
        <v>1114</v>
      </c>
      <c r="J874" s="203" t="s">
        <v>1117</v>
      </c>
      <c r="K874" s="203"/>
      <c r="L874" s="203"/>
      <c r="M874" s="203"/>
      <c r="N874" s="203"/>
      <c r="O874" s="203"/>
      <c r="P874" s="203"/>
      <c r="Q874" s="203"/>
      <c r="R874" s="203"/>
      <c r="S874" s="203"/>
      <c r="T874" s="160" t="s">
        <v>635</v>
      </c>
      <c r="U874" s="170" t="s">
        <v>701</v>
      </c>
      <c r="V874" s="242" t="s">
        <v>1293</v>
      </c>
      <c r="W874" s="312" t="s">
        <v>111</v>
      </c>
      <c r="X874" s="171" t="s">
        <v>1093</v>
      </c>
      <c r="Y874" s="7"/>
      <c r="Z874" s="305" t="s">
        <v>305</v>
      </c>
    </row>
    <row r="875" spans="1:26" ht="15" customHeight="1" x14ac:dyDescent="0.2">
      <c r="A875" s="203" t="str">
        <f t="shared" si="13"/>
        <v>貨4メAHG</v>
      </c>
      <c r="B875" s="203" t="s">
        <v>569</v>
      </c>
      <c r="C875" s="203" t="s">
        <v>568</v>
      </c>
      <c r="D875" s="203" t="s">
        <v>471</v>
      </c>
      <c r="E875" s="203" t="s">
        <v>1159</v>
      </c>
      <c r="F875" s="203"/>
      <c r="G875" s="203"/>
      <c r="H875" s="347"/>
      <c r="I875" s="1" t="s">
        <v>1114</v>
      </c>
      <c r="J875" s="203" t="s">
        <v>701</v>
      </c>
      <c r="K875" s="203"/>
      <c r="L875" s="203"/>
      <c r="M875" s="203"/>
      <c r="N875" s="203"/>
      <c r="O875" s="203"/>
      <c r="P875" s="203"/>
      <c r="Q875" s="203"/>
      <c r="R875" s="203"/>
      <c r="S875" s="203"/>
      <c r="T875" s="160" t="s">
        <v>635</v>
      </c>
      <c r="U875" s="170" t="s">
        <v>701</v>
      </c>
      <c r="V875" s="242" t="s">
        <v>1293</v>
      </c>
      <c r="W875" s="312" t="s">
        <v>471</v>
      </c>
      <c r="X875" s="171" t="s">
        <v>1159</v>
      </c>
      <c r="Y875" s="7"/>
      <c r="Z875" s="305" t="s">
        <v>305</v>
      </c>
    </row>
    <row r="876" spans="1:26" ht="15" customHeight="1" x14ac:dyDescent="0.2">
      <c r="A876" s="203" t="str">
        <f t="shared" si="13"/>
        <v>貨4メAGG</v>
      </c>
      <c r="B876" s="203" t="s">
        <v>569</v>
      </c>
      <c r="C876" s="203" t="s">
        <v>568</v>
      </c>
      <c r="D876" s="203" t="s">
        <v>471</v>
      </c>
      <c r="E876" s="203" t="s">
        <v>1160</v>
      </c>
      <c r="F876" s="203"/>
      <c r="G876" s="203"/>
      <c r="H876" s="203"/>
      <c r="I876" s="1" t="s">
        <v>1114</v>
      </c>
      <c r="J876" s="203" t="s">
        <v>1120</v>
      </c>
      <c r="K876" s="203"/>
      <c r="L876" s="203"/>
      <c r="M876" s="203"/>
      <c r="N876" s="203"/>
      <c r="O876" s="203"/>
      <c r="P876" s="203"/>
      <c r="Q876" s="203"/>
      <c r="R876" s="203"/>
      <c r="S876" s="203"/>
      <c r="T876" s="160" t="s">
        <v>635</v>
      </c>
      <c r="U876" s="170" t="s">
        <v>701</v>
      </c>
      <c r="V876" s="242" t="s">
        <v>1293</v>
      </c>
      <c r="W876" s="312" t="s">
        <v>471</v>
      </c>
      <c r="X876" s="171" t="s">
        <v>1160</v>
      </c>
      <c r="Y876" s="7"/>
      <c r="Z876" s="305" t="s">
        <v>305</v>
      </c>
    </row>
    <row r="877" spans="1:26" ht="15" customHeight="1" x14ac:dyDescent="0.2">
      <c r="A877" s="203" t="str">
        <f t="shared" si="13"/>
        <v>貨4メBGG</v>
      </c>
      <c r="B877" s="203" t="s">
        <v>569</v>
      </c>
      <c r="C877" s="203" t="s">
        <v>568</v>
      </c>
      <c r="D877" s="203" t="s">
        <v>471</v>
      </c>
      <c r="E877" s="203" t="s">
        <v>1161</v>
      </c>
      <c r="F877" s="203"/>
      <c r="G877" s="203"/>
      <c r="H877" s="203"/>
      <c r="I877" s="1" t="s">
        <v>1114</v>
      </c>
      <c r="J877" s="203" t="s">
        <v>445</v>
      </c>
      <c r="K877" s="203"/>
      <c r="L877" s="203"/>
      <c r="M877" s="203"/>
      <c r="N877" s="203"/>
      <c r="O877" s="203"/>
      <c r="P877" s="203"/>
      <c r="Q877" s="203"/>
      <c r="R877" s="203"/>
      <c r="S877" s="203"/>
      <c r="T877" s="160" t="s">
        <v>635</v>
      </c>
      <c r="U877" s="170" t="s">
        <v>701</v>
      </c>
      <c r="V877" s="242" t="s">
        <v>1293</v>
      </c>
      <c r="W877" s="312" t="s">
        <v>471</v>
      </c>
      <c r="X877" s="171" t="s">
        <v>1161</v>
      </c>
      <c r="Y877" s="7"/>
      <c r="Z877" s="305" t="s">
        <v>305</v>
      </c>
    </row>
    <row r="878" spans="1:26" ht="15" customHeight="1" x14ac:dyDescent="0.2">
      <c r="A878" s="203" t="str">
        <f t="shared" si="13"/>
        <v>貨4メBHG</v>
      </c>
      <c r="B878" s="203" t="s">
        <v>569</v>
      </c>
      <c r="C878" s="203" t="s">
        <v>568</v>
      </c>
      <c r="D878" s="203" t="s">
        <v>471</v>
      </c>
      <c r="E878" s="203" t="s">
        <v>1162</v>
      </c>
      <c r="F878" s="203"/>
      <c r="G878" s="203"/>
      <c r="H878" s="347"/>
      <c r="I878" s="1" t="s">
        <v>1114</v>
      </c>
      <c r="J878" s="203" t="s">
        <v>444</v>
      </c>
      <c r="K878" s="203"/>
      <c r="L878" s="203"/>
      <c r="M878" s="203"/>
      <c r="N878" s="203"/>
      <c r="O878" s="203"/>
      <c r="P878" s="203"/>
      <c r="Q878" s="203"/>
      <c r="R878" s="203"/>
      <c r="S878" s="203"/>
      <c r="T878" s="160" t="s">
        <v>635</v>
      </c>
      <c r="U878" s="170" t="s">
        <v>701</v>
      </c>
      <c r="V878" s="242" t="s">
        <v>1293</v>
      </c>
      <c r="W878" s="312" t="s">
        <v>471</v>
      </c>
      <c r="X878" s="171" t="s">
        <v>1162</v>
      </c>
      <c r="Y878" s="7"/>
      <c r="Z878" s="305" t="s">
        <v>305</v>
      </c>
    </row>
    <row r="879" spans="1:26" ht="15" customHeight="1" x14ac:dyDescent="0.2">
      <c r="A879" s="203" t="str">
        <f t="shared" si="13"/>
        <v>貨4メLHG</v>
      </c>
      <c r="B879" t="s">
        <v>1163</v>
      </c>
      <c r="C879" s="203" t="s">
        <v>568</v>
      </c>
      <c r="D879" s="203" t="s">
        <v>403</v>
      </c>
      <c r="E879" s="203" t="s">
        <v>1164</v>
      </c>
      <c r="F879" s="203"/>
      <c r="G879" s="203"/>
      <c r="H879" s="203"/>
      <c r="I879" s="1" t="s">
        <v>1114</v>
      </c>
      <c r="K879" s="203"/>
      <c r="L879" s="203"/>
      <c r="M879" s="203"/>
      <c r="N879" s="203"/>
      <c r="O879" s="203"/>
      <c r="P879" s="203"/>
      <c r="Q879" s="203"/>
      <c r="R879" s="203"/>
      <c r="S879" s="203"/>
      <c r="T879" s="160" t="s">
        <v>635</v>
      </c>
      <c r="U879" s="170" t="s">
        <v>701</v>
      </c>
      <c r="V879" s="242" t="s">
        <v>1293</v>
      </c>
      <c r="W879" s="312" t="s">
        <v>403</v>
      </c>
      <c r="X879" s="171" t="s">
        <v>1164</v>
      </c>
      <c r="Y879" s="7"/>
      <c r="Z879" s="305" t="s">
        <v>305</v>
      </c>
    </row>
    <row r="880" spans="1:26" ht="15" customHeight="1" x14ac:dyDescent="0.2">
      <c r="A880" s="203" t="str">
        <f t="shared" si="13"/>
        <v>貨4メLGG</v>
      </c>
      <c r="B880" t="s">
        <v>1163</v>
      </c>
      <c r="C880" s="203" t="s">
        <v>568</v>
      </c>
      <c r="D880" s="203" t="s">
        <v>403</v>
      </c>
      <c r="E880" s="203" t="s">
        <v>1165</v>
      </c>
      <c r="F880" s="203"/>
      <c r="G880" s="203"/>
      <c r="H880" s="203"/>
      <c r="I880" s="1" t="s">
        <v>1114</v>
      </c>
      <c r="J880" s="203" t="s">
        <v>838</v>
      </c>
      <c r="K880" s="203"/>
      <c r="L880" s="203"/>
      <c r="M880" s="203"/>
      <c r="N880" s="203"/>
      <c r="O880" s="203"/>
      <c r="P880" s="203"/>
      <c r="Q880" s="203"/>
      <c r="R880" s="203"/>
      <c r="S880" s="203"/>
      <c r="T880" s="160" t="s">
        <v>635</v>
      </c>
      <c r="U880" s="170" t="s">
        <v>701</v>
      </c>
      <c r="V880" s="242" t="s">
        <v>1293</v>
      </c>
      <c r="W880" s="312" t="s">
        <v>403</v>
      </c>
      <c r="X880" s="171" t="s">
        <v>1165</v>
      </c>
      <c r="Y880" s="7"/>
      <c r="Z880" s="305" t="s">
        <v>305</v>
      </c>
    </row>
    <row r="881" spans="1:26" ht="15" customHeight="1" x14ac:dyDescent="0.2">
      <c r="A881" s="203" t="str">
        <f t="shared" si="13"/>
        <v>貨4メMHG</v>
      </c>
      <c r="B881" t="s">
        <v>1166</v>
      </c>
      <c r="C881" s="347" t="s">
        <v>568</v>
      </c>
      <c r="D881" s="347" t="s">
        <v>403</v>
      </c>
      <c r="E881" s="350" t="s">
        <v>1167</v>
      </c>
      <c r="F881" s="347"/>
      <c r="G881" s="347"/>
      <c r="H881" s="203"/>
      <c r="I881" s="348" t="s">
        <v>1114</v>
      </c>
      <c r="J881" s="350" t="s">
        <v>741</v>
      </c>
      <c r="K881" s="203"/>
      <c r="L881" s="203"/>
      <c r="M881" s="203"/>
      <c r="N881" s="203"/>
      <c r="O881" s="203"/>
      <c r="P881" s="203"/>
      <c r="Q881" s="203"/>
      <c r="R881" s="203"/>
      <c r="S881" s="203"/>
      <c r="T881" s="160" t="s">
        <v>635</v>
      </c>
      <c r="U881" s="170" t="s">
        <v>701</v>
      </c>
      <c r="V881" s="242" t="s">
        <v>1293</v>
      </c>
      <c r="W881" s="312" t="s">
        <v>403</v>
      </c>
      <c r="X881" s="171" t="s">
        <v>1167</v>
      </c>
      <c r="Y881" s="7"/>
      <c r="Z881" s="305" t="s">
        <v>305</v>
      </c>
    </row>
    <row r="882" spans="1:26" ht="15" customHeight="1" x14ac:dyDescent="0.2">
      <c r="A882" s="203" t="str">
        <f t="shared" si="13"/>
        <v>貨4メMGG</v>
      </c>
      <c r="B882" t="s">
        <v>1166</v>
      </c>
      <c r="C882" s="347" t="s">
        <v>568</v>
      </c>
      <c r="D882" s="347" t="s">
        <v>403</v>
      </c>
      <c r="E882" s="350" t="s">
        <v>1168</v>
      </c>
      <c r="F882" s="347"/>
      <c r="G882" s="347"/>
      <c r="H882" s="203"/>
      <c r="I882" s="348" t="s">
        <v>1114</v>
      </c>
      <c r="J882" s="350" t="s">
        <v>418</v>
      </c>
      <c r="K882" s="203"/>
      <c r="L882" s="203"/>
      <c r="M882" s="203"/>
      <c r="N882" s="203"/>
      <c r="O882" s="203"/>
      <c r="P882" s="203"/>
      <c r="Q882" s="203"/>
      <c r="R882" s="203"/>
      <c r="S882" s="203"/>
      <c r="T882" s="160" t="s">
        <v>635</v>
      </c>
      <c r="U882" s="170" t="s">
        <v>701</v>
      </c>
      <c r="V882" s="242" t="s">
        <v>1293</v>
      </c>
      <c r="W882" s="312" t="s">
        <v>403</v>
      </c>
      <c r="X882" s="171" t="s">
        <v>1168</v>
      </c>
      <c r="Y882" s="7"/>
      <c r="Z882" s="305" t="s">
        <v>305</v>
      </c>
    </row>
    <row r="883" spans="1:26" ht="15" customHeight="1" x14ac:dyDescent="0.2">
      <c r="A883" s="203" t="str">
        <f t="shared" si="13"/>
        <v>貨4メRHG</v>
      </c>
      <c r="B883" t="s">
        <v>1166</v>
      </c>
      <c r="C883" s="203" t="s">
        <v>568</v>
      </c>
      <c r="D883" s="203" t="s">
        <v>403</v>
      </c>
      <c r="E883" s="203" t="s">
        <v>1169</v>
      </c>
      <c r="F883" s="203"/>
      <c r="G883" s="203"/>
      <c r="H883" s="203"/>
      <c r="I883" s="1" t="s">
        <v>1114</v>
      </c>
      <c r="J883" t="s">
        <v>742</v>
      </c>
      <c r="K883" s="203"/>
      <c r="L883" s="203"/>
      <c r="M883" s="203"/>
      <c r="N883" s="203"/>
      <c r="O883" s="203"/>
      <c r="P883" s="203"/>
      <c r="Q883" s="203"/>
      <c r="R883" s="203"/>
      <c r="S883" s="203"/>
      <c r="T883" s="160" t="s">
        <v>635</v>
      </c>
      <c r="U883" s="170" t="s">
        <v>701</v>
      </c>
      <c r="V883" s="242" t="s">
        <v>1293</v>
      </c>
      <c r="W883" s="312" t="s">
        <v>403</v>
      </c>
      <c r="X883" s="171" t="s">
        <v>1169</v>
      </c>
      <c r="Y883" s="7"/>
      <c r="Z883" s="305" t="s">
        <v>305</v>
      </c>
    </row>
    <row r="884" spans="1:26" ht="15" customHeight="1" x14ac:dyDescent="0.2">
      <c r="A884" s="203" t="str">
        <f t="shared" si="13"/>
        <v>貨4メRGG</v>
      </c>
      <c r="B884" t="s">
        <v>1166</v>
      </c>
      <c r="C884" s="203" t="s">
        <v>568</v>
      </c>
      <c r="D884" s="203" t="s">
        <v>403</v>
      </c>
      <c r="E884" s="203" t="s">
        <v>1170</v>
      </c>
      <c r="F884" s="203"/>
      <c r="G884" s="203"/>
      <c r="H884" s="203"/>
      <c r="I884" s="1" t="s">
        <v>1114</v>
      </c>
      <c r="J884" t="s">
        <v>407</v>
      </c>
      <c r="K884" s="203"/>
      <c r="L884" s="203"/>
      <c r="M884" s="203"/>
      <c r="N884" s="203"/>
      <c r="O884" s="203"/>
      <c r="P884" s="203"/>
      <c r="Q884" s="203"/>
      <c r="R884" s="203"/>
      <c r="S884" s="203"/>
      <c r="T884" s="160" t="s">
        <v>635</v>
      </c>
      <c r="U884" s="170" t="s">
        <v>701</v>
      </c>
      <c r="V884" s="242" t="s">
        <v>1293</v>
      </c>
      <c r="W884" s="312" t="s">
        <v>403</v>
      </c>
      <c r="X884" s="171" t="s">
        <v>1170</v>
      </c>
      <c r="Y884" s="7"/>
      <c r="Z884" s="305" t="s">
        <v>305</v>
      </c>
    </row>
    <row r="885" spans="1:26" ht="15" customHeight="1" x14ac:dyDescent="0.2">
      <c r="A885" s="203" t="str">
        <f t="shared" si="13"/>
        <v>貨4メQHG</v>
      </c>
      <c r="B885" t="s">
        <v>1166</v>
      </c>
      <c r="C885" s="203" t="s">
        <v>568</v>
      </c>
      <c r="D885" s="203" t="s">
        <v>403</v>
      </c>
      <c r="E885" s="203" t="s">
        <v>705</v>
      </c>
      <c r="F885" s="203"/>
      <c r="G885" s="203"/>
      <c r="H885" s="203"/>
      <c r="I885" s="1" t="s">
        <v>1114</v>
      </c>
      <c r="J885" t="s">
        <v>444</v>
      </c>
      <c r="K885" s="203"/>
      <c r="L885" s="203"/>
      <c r="M885" s="203"/>
      <c r="N885" s="203"/>
      <c r="O885" s="203"/>
      <c r="P885" s="203"/>
      <c r="Q885" s="203"/>
      <c r="R885" s="203"/>
      <c r="S885" s="203"/>
      <c r="T885" s="160" t="s">
        <v>635</v>
      </c>
      <c r="U885" s="170" t="s">
        <v>701</v>
      </c>
      <c r="V885" s="242" t="s">
        <v>1293</v>
      </c>
      <c r="W885" s="312" t="s">
        <v>403</v>
      </c>
      <c r="X885" s="171" t="s">
        <v>705</v>
      </c>
      <c r="Y885" s="7"/>
      <c r="Z885" s="305" t="s">
        <v>305</v>
      </c>
    </row>
    <row r="886" spans="1:26" ht="15" customHeight="1" x14ac:dyDescent="0.2">
      <c r="A886" s="203" t="str">
        <f t="shared" si="13"/>
        <v>貨4メQGG</v>
      </c>
      <c r="B886" t="s">
        <v>1166</v>
      </c>
      <c r="C886" s="203" t="s">
        <v>568</v>
      </c>
      <c r="D886" s="203" t="s">
        <v>403</v>
      </c>
      <c r="E886" s="203" t="s">
        <v>706</v>
      </c>
      <c r="F886" s="203"/>
      <c r="G886" s="203"/>
      <c r="H886" s="203"/>
      <c r="I886" s="1" t="s">
        <v>1114</v>
      </c>
      <c r="J886" t="s">
        <v>445</v>
      </c>
      <c r="K886" s="203"/>
      <c r="L886" s="203"/>
      <c r="M886" s="203"/>
      <c r="N886" s="203"/>
      <c r="O886" s="203"/>
      <c r="P886" s="203"/>
      <c r="Q886" s="203"/>
      <c r="R886" s="203"/>
      <c r="S886" s="203"/>
      <c r="T886" s="160" t="s">
        <v>635</v>
      </c>
      <c r="U886" s="170" t="s">
        <v>701</v>
      </c>
      <c r="V886" s="242" t="s">
        <v>1293</v>
      </c>
      <c r="W886" s="312" t="s">
        <v>403</v>
      </c>
      <c r="X886" s="171" t="s">
        <v>706</v>
      </c>
      <c r="Y886" s="7"/>
      <c r="Z886" s="305" t="s">
        <v>305</v>
      </c>
    </row>
    <row r="887" spans="1:26" ht="15" customHeight="1" x14ac:dyDescent="0.2">
      <c r="A887" s="203" t="str">
        <f t="shared" si="13"/>
        <v>貨4メSHG</v>
      </c>
      <c r="B887" s="350" t="s">
        <v>1171</v>
      </c>
      <c r="C887" s="347" t="s">
        <v>568</v>
      </c>
      <c r="D887" s="347" t="s">
        <v>417</v>
      </c>
      <c r="E887" s="350" t="s">
        <v>1172</v>
      </c>
      <c r="F887" s="347"/>
      <c r="G887" s="347"/>
      <c r="H887" s="203"/>
      <c r="I887" s="348" t="s">
        <v>1114</v>
      </c>
      <c r="J887" s="350"/>
      <c r="K887" s="203"/>
      <c r="L887" s="203"/>
      <c r="M887" s="203"/>
      <c r="N887" s="203"/>
      <c r="O887" s="203"/>
      <c r="P887" s="203"/>
      <c r="Q887" s="203"/>
      <c r="R887" s="203"/>
      <c r="S887" s="203"/>
      <c r="T887" s="160" t="s">
        <v>635</v>
      </c>
      <c r="U887" s="170" t="s">
        <v>701</v>
      </c>
      <c r="V887" s="242" t="s">
        <v>1293</v>
      </c>
      <c r="W887" s="312" t="s">
        <v>417</v>
      </c>
      <c r="X887" s="171" t="s">
        <v>1172</v>
      </c>
      <c r="Y887" s="7"/>
      <c r="Z887" s="305" t="s">
        <v>305</v>
      </c>
    </row>
    <row r="888" spans="1:26" ht="15" customHeight="1" x14ac:dyDescent="0.2">
      <c r="A888" s="203" t="str">
        <f t="shared" si="13"/>
        <v>貨4メSGG</v>
      </c>
      <c r="B888" s="350" t="s">
        <v>1171</v>
      </c>
      <c r="C888" s="347" t="s">
        <v>568</v>
      </c>
      <c r="D888" s="347" t="s">
        <v>417</v>
      </c>
      <c r="E888" s="350" t="s">
        <v>1173</v>
      </c>
      <c r="F888" s="347"/>
      <c r="G888" s="347"/>
      <c r="H888" s="203"/>
      <c r="I888" s="348" t="s">
        <v>1114</v>
      </c>
      <c r="J888" s="350" t="s">
        <v>838</v>
      </c>
      <c r="K888" s="203"/>
      <c r="L888" s="203"/>
      <c r="M888" s="203"/>
      <c r="N888" s="203"/>
      <c r="O888" s="203"/>
      <c r="P888" s="203"/>
      <c r="Q888" s="203"/>
      <c r="R888" s="203"/>
      <c r="S888" s="203"/>
      <c r="T888" s="160" t="s">
        <v>635</v>
      </c>
      <c r="U888" s="170" t="s">
        <v>701</v>
      </c>
      <c r="V888" s="242" t="s">
        <v>1293</v>
      </c>
      <c r="W888" s="312" t="s">
        <v>417</v>
      </c>
      <c r="X888" s="171" t="s">
        <v>1173</v>
      </c>
      <c r="Y888" s="7"/>
      <c r="Z888" s="305" t="s">
        <v>305</v>
      </c>
    </row>
    <row r="889" spans="1:26" ht="15" customHeight="1" x14ac:dyDescent="0.2">
      <c r="A889" s="203" t="str">
        <f t="shared" si="13"/>
        <v>貨4メTHG</v>
      </c>
      <c r="B889" s="350" t="s">
        <v>1174</v>
      </c>
      <c r="C889" s="203" t="s">
        <v>568</v>
      </c>
      <c r="D889" s="203" t="s">
        <v>417</v>
      </c>
      <c r="E889" s="203" t="s">
        <v>707</v>
      </c>
      <c r="F889" s="203"/>
      <c r="G889" s="203"/>
      <c r="H889" s="347"/>
      <c r="I889" s="1" t="s">
        <v>1114</v>
      </c>
      <c r="J889" t="s">
        <v>444</v>
      </c>
      <c r="K889" s="203"/>
      <c r="L889" s="203"/>
      <c r="M889" s="203"/>
      <c r="N889" s="203"/>
      <c r="O889" s="203"/>
      <c r="P889" s="203"/>
      <c r="Q889" s="203"/>
      <c r="R889" s="203"/>
      <c r="S889" s="203"/>
      <c r="T889" s="160" t="s">
        <v>635</v>
      </c>
      <c r="U889" s="170" t="s">
        <v>701</v>
      </c>
      <c r="V889" s="242" t="s">
        <v>1293</v>
      </c>
      <c r="W889" s="312" t="s">
        <v>417</v>
      </c>
      <c r="X889" s="171" t="s">
        <v>707</v>
      </c>
      <c r="Y889" s="7"/>
      <c r="Z889" s="305" t="s">
        <v>305</v>
      </c>
    </row>
    <row r="890" spans="1:26" ht="15" customHeight="1" x14ac:dyDescent="0.2">
      <c r="A890" s="203" t="str">
        <f t="shared" si="13"/>
        <v>貨4メTGG</v>
      </c>
      <c r="B890" s="350" t="s">
        <v>1174</v>
      </c>
      <c r="C890" s="203" t="s">
        <v>568</v>
      </c>
      <c r="D890" s="203" t="s">
        <v>417</v>
      </c>
      <c r="E890" s="203" t="s">
        <v>708</v>
      </c>
      <c r="F890" s="203"/>
      <c r="G890" s="203"/>
      <c r="H890" s="203"/>
      <c r="I890" s="1" t="s">
        <v>1114</v>
      </c>
      <c r="J890" t="s">
        <v>445</v>
      </c>
      <c r="K890" s="203"/>
      <c r="L890" s="203"/>
      <c r="M890" s="203"/>
      <c r="N890" s="203"/>
      <c r="O890" s="203"/>
      <c r="P890" s="203"/>
      <c r="Q890" s="203"/>
      <c r="R890" s="203"/>
      <c r="S890" s="203"/>
      <c r="T890" s="160" t="s">
        <v>635</v>
      </c>
      <c r="U890" s="170" t="s">
        <v>701</v>
      </c>
      <c r="V890" s="242" t="s">
        <v>1293</v>
      </c>
      <c r="W890" s="312" t="s">
        <v>417</v>
      </c>
      <c r="X890" s="171" t="s">
        <v>708</v>
      </c>
      <c r="Y890" s="7"/>
      <c r="Z890" s="305" t="s">
        <v>305</v>
      </c>
    </row>
    <row r="891" spans="1:26" ht="15" customHeight="1" x14ac:dyDescent="0.2">
      <c r="A891" s="203" t="str">
        <f t="shared" si="13"/>
        <v>貨4メ2HG</v>
      </c>
      <c r="B891" s="203" t="s">
        <v>569</v>
      </c>
      <c r="C891" s="203" t="s">
        <v>568</v>
      </c>
      <c r="D891" t="s">
        <v>1514</v>
      </c>
      <c r="E891" t="s">
        <v>1562</v>
      </c>
      <c r="F891" s="203"/>
      <c r="G891" s="347"/>
      <c r="H891" s="203"/>
      <c r="I891" s="348" t="s">
        <v>1114</v>
      </c>
      <c r="J891"/>
      <c r="K891" s="203"/>
      <c r="L891" s="203"/>
      <c r="M891" s="203"/>
      <c r="N891" s="203"/>
      <c r="O891" s="203"/>
      <c r="P891" s="203"/>
      <c r="Q891" s="203"/>
      <c r="R891" s="203"/>
      <c r="S891" s="203"/>
      <c r="T891" s="160" t="s">
        <v>635</v>
      </c>
      <c r="U891" s="170" t="s">
        <v>701</v>
      </c>
      <c r="V891" s="242" t="s">
        <v>1293</v>
      </c>
      <c r="W891" s="312" t="s">
        <v>1042</v>
      </c>
      <c r="X891" s="171" t="s">
        <v>1175</v>
      </c>
      <c r="Y891" s="7"/>
      <c r="Z891" s="305" t="s">
        <v>305</v>
      </c>
    </row>
    <row r="892" spans="1:26" ht="15" customHeight="1" x14ac:dyDescent="0.2">
      <c r="A892" s="203" t="str">
        <f t="shared" si="13"/>
        <v>貨4メ2GG</v>
      </c>
      <c r="B892" s="203" t="s">
        <v>569</v>
      </c>
      <c r="C892" s="203" t="s">
        <v>568</v>
      </c>
      <c r="D892" t="s">
        <v>1514</v>
      </c>
      <c r="E892" t="s">
        <v>1563</v>
      </c>
      <c r="F892" s="203"/>
      <c r="G892" s="203"/>
      <c r="H892" s="347"/>
      <c r="I892" s="1" t="s">
        <v>1114</v>
      </c>
      <c r="J892"/>
      <c r="K892" s="203"/>
      <c r="L892" s="203"/>
      <c r="M892" s="203"/>
      <c r="N892" s="203"/>
      <c r="O892" s="203"/>
      <c r="P892" s="203"/>
      <c r="Q892" s="203"/>
      <c r="R892" s="203"/>
      <c r="S892" s="203"/>
      <c r="T892" s="160" t="s">
        <v>635</v>
      </c>
      <c r="U892" s="170" t="s">
        <v>701</v>
      </c>
      <c r="V892" s="242" t="s">
        <v>1293</v>
      </c>
      <c r="W892" s="312" t="s">
        <v>1042</v>
      </c>
      <c r="X892" s="171" t="s">
        <v>1176</v>
      </c>
      <c r="Y892" s="7"/>
      <c r="Z892" s="305" t="s">
        <v>305</v>
      </c>
    </row>
    <row r="893" spans="1:26" ht="15" customHeight="1" x14ac:dyDescent="0.2">
      <c r="A893" s="203" t="str">
        <f t="shared" si="13"/>
        <v>乗0ガ-</v>
      </c>
      <c r="B893" s="203" t="s">
        <v>576</v>
      </c>
      <c r="C893" s="203" t="s">
        <v>575</v>
      </c>
      <c r="D893" s="203" t="s">
        <v>71</v>
      </c>
      <c r="E893" s="203" t="s">
        <v>72</v>
      </c>
      <c r="F893" s="203"/>
      <c r="G893" s="203"/>
      <c r="H893" s="203"/>
      <c r="I893" s="1" t="s">
        <v>831</v>
      </c>
      <c r="J893"/>
      <c r="K893" s="203"/>
      <c r="L893" s="203"/>
      <c r="M893" s="203"/>
      <c r="N893" s="203"/>
      <c r="O893" s="203"/>
      <c r="P893" s="203"/>
      <c r="Q893" s="203"/>
      <c r="R893" s="203"/>
      <c r="S893" s="203"/>
      <c r="T893" s="160" t="s">
        <v>710</v>
      </c>
      <c r="U893" s="170" t="s">
        <v>636</v>
      </c>
      <c r="V893" s="242" t="s">
        <v>711</v>
      </c>
      <c r="W893" s="312" t="s">
        <v>71</v>
      </c>
      <c r="X893" s="171" t="s">
        <v>72</v>
      </c>
      <c r="Y893" s="7"/>
      <c r="Z893" s="304" t="s">
        <v>1732</v>
      </c>
    </row>
    <row r="894" spans="1:26" ht="15" customHeight="1" x14ac:dyDescent="0.2">
      <c r="A894" s="203" t="str">
        <f t="shared" si="13"/>
        <v>乗0ガA</v>
      </c>
      <c r="B894" s="203" t="s">
        <v>576</v>
      </c>
      <c r="C894" s="203" t="s">
        <v>575</v>
      </c>
      <c r="D894" s="203" t="s">
        <v>74</v>
      </c>
      <c r="E894" s="203" t="s">
        <v>117</v>
      </c>
      <c r="F894" s="203"/>
      <c r="G894" s="203"/>
      <c r="H894" s="203"/>
      <c r="I894" s="1" t="s">
        <v>831</v>
      </c>
      <c r="J894"/>
      <c r="K894" s="203"/>
      <c r="L894" s="203"/>
      <c r="M894" s="203"/>
      <c r="N894" s="203"/>
      <c r="O894" s="203"/>
      <c r="P894" s="203"/>
      <c r="Q894" s="203"/>
      <c r="R894" s="203"/>
      <c r="S894" s="203"/>
      <c r="T894" s="160" t="s">
        <v>710</v>
      </c>
      <c r="U894" s="170" t="s">
        <v>636</v>
      </c>
      <c r="V894" s="242" t="s">
        <v>711</v>
      </c>
      <c r="W894" s="312" t="s">
        <v>74</v>
      </c>
      <c r="X894" s="171" t="s">
        <v>117</v>
      </c>
      <c r="Y894" s="7"/>
      <c r="Z894" s="304" t="s">
        <v>1732</v>
      </c>
    </row>
    <row r="895" spans="1:26" ht="15" customHeight="1" x14ac:dyDescent="0.2">
      <c r="A895" s="203" t="str">
        <f t="shared" si="13"/>
        <v>乗0ガB</v>
      </c>
      <c r="B895" s="347" t="s">
        <v>576</v>
      </c>
      <c r="C895" s="347" t="s">
        <v>575</v>
      </c>
      <c r="D895" s="347" t="s">
        <v>119</v>
      </c>
      <c r="E895" s="350" t="s">
        <v>126</v>
      </c>
      <c r="F895" s="347"/>
      <c r="G895" s="347"/>
      <c r="H895" s="347"/>
      <c r="I895" s="348" t="s">
        <v>831</v>
      </c>
      <c r="J895" s="350"/>
      <c r="K895" s="203"/>
      <c r="L895" s="203"/>
      <c r="M895" s="203"/>
      <c r="N895" s="203"/>
      <c r="O895" s="203"/>
      <c r="P895" s="203"/>
      <c r="Q895" s="203"/>
      <c r="R895" s="203"/>
      <c r="S895" s="203"/>
      <c r="T895" s="160" t="s">
        <v>710</v>
      </c>
      <c r="U895" s="170" t="s">
        <v>636</v>
      </c>
      <c r="V895" s="242" t="s">
        <v>711</v>
      </c>
      <c r="W895" s="312" t="s">
        <v>119</v>
      </c>
      <c r="X895" s="171" t="s">
        <v>126</v>
      </c>
      <c r="Y895" s="7"/>
      <c r="Z895" s="304" t="s">
        <v>1732</v>
      </c>
    </row>
    <row r="896" spans="1:26" ht="15" customHeight="1" x14ac:dyDescent="0.2">
      <c r="A896" s="203" t="str">
        <f t="shared" si="13"/>
        <v>乗0ガC</v>
      </c>
      <c r="B896" s="347" t="s">
        <v>576</v>
      </c>
      <c r="C896" s="347" t="s">
        <v>575</v>
      </c>
      <c r="D896" s="347" t="s">
        <v>119</v>
      </c>
      <c r="E896" s="350" t="s">
        <v>127</v>
      </c>
      <c r="F896" s="347"/>
      <c r="G896" s="347"/>
      <c r="H896" s="347"/>
      <c r="I896" s="348" t="s">
        <v>831</v>
      </c>
      <c r="J896" s="350"/>
      <c r="K896" s="203"/>
      <c r="L896" s="203"/>
      <c r="M896" s="203"/>
      <c r="N896" s="203"/>
      <c r="O896" s="203"/>
      <c r="P896" s="203"/>
      <c r="Q896" s="203"/>
      <c r="R896" s="203"/>
      <c r="S896" s="203"/>
      <c r="T896" s="160" t="s">
        <v>710</v>
      </c>
      <c r="U896" s="170" t="s">
        <v>636</v>
      </c>
      <c r="V896" s="242" t="s">
        <v>711</v>
      </c>
      <c r="W896" s="312" t="s">
        <v>119</v>
      </c>
      <c r="X896" s="171" t="s">
        <v>127</v>
      </c>
      <c r="Y896" s="7"/>
      <c r="Z896" s="304" t="s">
        <v>1732</v>
      </c>
    </row>
    <row r="897" spans="1:26" ht="15" customHeight="1" x14ac:dyDescent="0.2">
      <c r="A897" s="203" t="str">
        <f t="shared" si="13"/>
        <v>乗0ガE</v>
      </c>
      <c r="B897" s="349" t="s">
        <v>576</v>
      </c>
      <c r="C897" s="349" t="s">
        <v>575</v>
      </c>
      <c r="D897" s="351" t="s">
        <v>120</v>
      </c>
      <c r="E897" s="351" t="s">
        <v>128</v>
      </c>
      <c r="F897" s="349"/>
      <c r="G897" s="349"/>
      <c r="H897" s="203"/>
      <c r="I897" s="162" t="s">
        <v>831</v>
      </c>
      <c r="J897" s="349"/>
      <c r="K897" s="203"/>
      <c r="L897" s="203"/>
      <c r="M897" s="203"/>
      <c r="N897" s="203"/>
      <c r="O897" s="203"/>
      <c r="P897" s="203"/>
      <c r="Q897" s="203"/>
      <c r="R897" s="203"/>
      <c r="S897" s="203"/>
      <c r="T897" s="160" t="s">
        <v>710</v>
      </c>
      <c r="U897" s="170" t="s">
        <v>636</v>
      </c>
      <c r="V897" s="242" t="s">
        <v>711</v>
      </c>
      <c r="W897" s="312" t="s">
        <v>120</v>
      </c>
      <c r="X897" s="171" t="s">
        <v>128</v>
      </c>
      <c r="Y897" s="7"/>
      <c r="Z897" s="304" t="s">
        <v>1732</v>
      </c>
    </row>
    <row r="898" spans="1:26" ht="15" customHeight="1" x14ac:dyDescent="0.2">
      <c r="A898" s="203" t="str">
        <f t="shared" si="13"/>
        <v>乗0ガGF</v>
      </c>
      <c r="B898" s="347" t="s">
        <v>576</v>
      </c>
      <c r="C898" s="347" t="s">
        <v>575</v>
      </c>
      <c r="D898" s="350" t="s">
        <v>120</v>
      </c>
      <c r="E898" s="350" t="s">
        <v>133</v>
      </c>
      <c r="F898" s="347"/>
      <c r="G898" s="347"/>
      <c r="H898" s="347"/>
      <c r="I898" s="348" t="s">
        <v>831</v>
      </c>
      <c r="J898" s="347"/>
      <c r="K898" s="203"/>
      <c r="L898" s="203"/>
      <c r="M898" s="203"/>
      <c r="N898" s="203"/>
      <c r="O898" s="203"/>
      <c r="P898" s="203"/>
      <c r="Q898" s="203"/>
      <c r="R898" s="203"/>
      <c r="S898" s="203"/>
      <c r="T898" s="160" t="s">
        <v>710</v>
      </c>
      <c r="U898" s="170" t="s">
        <v>636</v>
      </c>
      <c r="V898" s="242" t="s">
        <v>711</v>
      </c>
      <c r="W898" s="312" t="s">
        <v>120</v>
      </c>
      <c r="X898" s="171" t="s">
        <v>133</v>
      </c>
      <c r="Y898" s="7"/>
      <c r="Z898" s="304" t="s">
        <v>1732</v>
      </c>
    </row>
    <row r="899" spans="1:26" ht="15" customHeight="1" x14ac:dyDescent="0.2">
      <c r="A899" s="203" t="str">
        <f t="shared" si="13"/>
        <v>乗0ガHK</v>
      </c>
      <c r="B899" s="349" t="s">
        <v>576</v>
      </c>
      <c r="C899" s="349" t="s">
        <v>575</v>
      </c>
      <c r="D899" s="351" t="s">
        <v>120</v>
      </c>
      <c r="E899" s="351" t="s">
        <v>141</v>
      </c>
      <c r="F899" s="349"/>
      <c r="G899" s="349"/>
      <c r="H899" s="203"/>
      <c r="I899" s="162" t="s">
        <v>835</v>
      </c>
      <c r="J899" s="351" t="s">
        <v>838</v>
      </c>
      <c r="K899" s="203"/>
      <c r="L899" s="203"/>
      <c r="M899" s="203"/>
      <c r="N899" s="203"/>
      <c r="O899" s="203"/>
      <c r="P899" s="203"/>
      <c r="Q899" s="203"/>
      <c r="R899" s="203"/>
      <c r="S899" s="203"/>
      <c r="T899" s="160" t="s">
        <v>710</v>
      </c>
      <c r="U899" s="170" t="s">
        <v>636</v>
      </c>
      <c r="V899" s="242" t="s">
        <v>711</v>
      </c>
      <c r="W899" s="312" t="s">
        <v>120</v>
      </c>
      <c r="X899" s="171" t="s">
        <v>141</v>
      </c>
      <c r="Y899" s="7"/>
      <c r="Z899" s="305" t="s">
        <v>1733</v>
      </c>
    </row>
    <row r="900" spans="1:26" ht="15" customHeight="1" x14ac:dyDescent="0.2">
      <c r="A900" s="203" t="str">
        <f t="shared" ref="A900:A963" si="14">CONCATENATE(C900,E900)</f>
        <v>乗0ガGH</v>
      </c>
      <c r="B900" s="347" t="s">
        <v>576</v>
      </c>
      <c r="C900" s="347" t="s">
        <v>575</v>
      </c>
      <c r="D900" s="350" t="s">
        <v>97</v>
      </c>
      <c r="E900" s="350" t="s">
        <v>135</v>
      </c>
      <c r="F900" s="347"/>
      <c r="G900" s="347"/>
      <c r="H900" s="347"/>
      <c r="I900" s="348" t="s">
        <v>831</v>
      </c>
      <c r="J900" s="350"/>
      <c r="K900" s="203"/>
      <c r="L900" s="203"/>
      <c r="M900" s="203"/>
      <c r="N900" s="203"/>
      <c r="O900" s="203"/>
      <c r="P900" s="203"/>
      <c r="Q900" s="203"/>
      <c r="R900" s="203"/>
      <c r="S900" s="203"/>
      <c r="T900" s="160" t="s">
        <v>710</v>
      </c>
      <c r="U900" s="170" t="s">
        <v>636</v>
      </c>
      <c r="V900" s="242" t="s">
        <v>711</v>
      </c>
      <c r="W900" s="312" t="s">
        <v>97</v>
      </c>
      <c r="X900" s="171" t="s">
        <v>135</v>
      </c>
      <c r="Y900" s="7"/>
      <c r="Z900" s="304" t="s">
        <v>1732</v>
      </c>
    </row>
    <row r="901" spans="1:26" ht="15" customHeight="1" x14ac:dyDescent="0.2">
      <c r="A901" s="203" t="str">
        <f t="shared" si="14"/>
        <v>乗0ガHN</v>
      </c>
      <c r="B901" s="347" t="s">
        <v>576</v>
      </c>
      <c r="C901" s="347" t="s">
        <v>575</v>
      </c>
      <c r="D901" s="350" t="s">
        <v>97</v>
      </c>
      <c r="E901" s="350" t="s">
        <v>143</v>
      </c>
      <c r="F901" s="347"/>
      <c r="G901" s="347"/>
      <c r="H901" s="347"/>
      <c r="I901" s="348" t="s">
        <v>835</v>
      </c>
      <c r="J901" s="350" t="s">
        <v>838</v>
      </c>
      <c r="K901" s="203"/>
      <c r="L901" s="203"/>
      <c r="M901" s="203"/>
      <c r="N901" s="203"/>
      <c r="O901" s="203"/>
      <c r="P901" s="203"/>
      <c r="Q901" s="203"/>
      <c r="R901" s="203"/>
      <c r="S901" s="203"/>
      <c r="T901" s="160" t="s">
        <v>710</v>
      </c>
      <c r="U901" s="170" t="s">
        <v>636</v>
      </c>
      <c r="V901" s="242" t="s">
        <v>711</v>
      </c>
      <c r="W901" s="312" t="s">
        <v>97</v>
      </c>
      <c r="X901" s="171" t="s">
        <v>143</v>
      </c>
      <c r="Y901" s="7"/>
      <c r="Z901" s="305" t="s">
        <v>1733</v>
      </c>
    </row>
    <row r="902" spans="1:26" ht="15" customHeight="1" x14ac:dyDescent="0.2">
      <c r="A902" s="203" t="str">
        <f t="shared" si="14"/>
        <v>乗0ガTA</v>
      </c>
      <c r="B902" s="347" t="s">
        <v>576</v>
      </c>
      <c r="C902" s="347" t="s">
        <v>575</v>
      </c>
      <c r="D902" s="350" t="s">
        <v>97</v>
      </c>
      <c r="E902" s="350" t="s">
        <v>158</v>
      </c>
      <c r="F902" s="347"/>
      <c r="G902" s="347"/>
      <c r="H902" s="347"/>
      <c r="I902" s="348" t="s">
        <v>831</v>
      </c>
      <c r="J902" s="350" t="s">
        <v>839</v>
      </c>
      <c r="K902" s="203"/>
      <c r="L902" s="203"/>
      <c r="M902" s="203"/>
      <c r="N902" s="203"/>
      <c r="O902" s="203"/>
      <c r="P902" s="203"/>
      <c r="Q902" s="203"/>
      <c r="R902" s="203"/>
      <c r="S902" s="203"/>
      <c r="T902" s="160" t="s">
        <v>710</v>
      </c>
      <c r="U902" s="170" t="s">
        <v>636</v>
      </c>
      <c r="V902" s="242" t="s">
        <v>711</v>
      </c>
      <c r="W902" s="312" t="s">
        <v>97</v>
      </c>
      <c r="X902" s="171" t="s">
        <v>158</v>
      </c>
      <c r="Y902" s="7"/>
      <c r="Z902" s="305" t="s">
        <v>1697</v>
      </c>
    </row>
    <row r="903" spans="1:26" ht="15" customHeight="1" x14ac:dyDescent="0.2">
      <c r="A903" s="203" t="str">
        <f t="shared" si="14"/>
        <v>乗0ガXA</v>
      </c>
      <c r="B903" s="349" t="s">
        <v>576</v>
      </c>
      <c r="C903" s="349" t="s">
        <v>575</v>
      </c>
      <c r="D903" s="351" t="s">
        <v>97</v>
      </c>
      <c r="E903" s="351" t="s">
        <v>172</v>
      </c>
      <c r="F903" s="349"/>
      <c r="G903" s="349"/>
      <c r="H903" s="203"/>
      <c r="I903" s="1" t="s">
        <v>835</v>
      </c>
      <c r="J903" s="351" t="s">
        <v>595</v>
      </c>
      <c r="K903" s="203"/>
      <c r="L903" s="203"/>
      <c r="M903" s="203"/>
      <c r="N903" s="203"/>
      <c r="O903" s="203"/>
      <c r="P903" s="203"/>
      <c r="Q903" s="203"/>
      <c r="R903" s="203"/>
      <c r="S903" s="203"/>
      <c r="T903" s="160" t="s">
        <v>710</v>
      </c>
      <c r="U903" s="170" t="s">
        <v>636</v>
      </c>
      <c r="V903" s="242" t="s">
        <v>711</v>
      </c>
      <c r="W903" s="312" t="s">
        <v>97</v>
      </c>
      <c r="X903" s="171" t="s">
        <v>172</v>
      </c>
      <c r="Y903" s="7"/>
      <c r="Z903" s="305" t="s">
        <v>1733</v>
      </c>
    </row>
    <row r="904" spans="1:26" ht="15" customHeight="1" x14ac:dyDescent="0.2">
      <c r="A904" s="203" t="str">
        <f t="shared" si="14"/>
        <v>乗0ガLA</v>
      </c>
      <c r="B904" s="347" t="s">
        <v>576</v>
      </c>
      <c r="C904" s="347" t="s">
        <v>575</v>
      </c>
      <c r="D904" s="350" t="s">
        <v>97</v>
      </c>
      <c r="E904" s="350" t="s">
        <v>150</v>
      </c>
      <c r="F904" s="347"/>
      <c r="G904" s="347"/>
      <c r="H904" s="203"/>
      <c r="I904" s="348" t="s">
        <v>831</v>
      </c>
      <c r="J904" s="350" t="s">
        <v>840</v>
      </c>
      <c r="K904" s="203"/>
      <c r="L904" s="203"/>
      <c r="M904" s="203"/>
      <c r="N904" s="203"/>
      <c r="O904" s="203"/>
      <c r="P904" s="203"/>
      <c r="Q904" s="203"/>
      <c r="R904" s="203"/>
      <c r="S904" s="203"/>
      <c r="T904" s="160" t="s">
        <v>710</v>
      </c>
      <c r="U904" s="170" t="s">
        <v>636</v>
      </c>
      <c r="V904" s="242" t="s">
        <v>711</v>
      </c>
      <c r="W904" s="312" t="s">
        <v>97</v>
      </c>
      <c r="X904" s="171" t="s">
        <v>150</v>
      </c>
      <c r="Y904" s="7"/>
      <c r="Z904" s="305" t="s">
        <v>1697</v>
      </c>
    </row>
    <row r="905" spans="1:26" ht="15" customHeight="1" x14ac:dyDescent="0.2">
      <c r="A905" s="203" t="str">
        <f t="shared" si="14"/>
        <v>乗0ガYA</v>
      </c>
      <c r="B905" s="349" t="s">
        <v>576</v>
      </c>
      <c r="C905" s="349" t="s">
        <v>575</v>
      </c>
      <c r="D905" s="351" t="s">
        <v>97</v>
      </c>
      <c r="E905" s="351" t="s">
        <v>176</v>
      </c>
      <c r="F905" s="349"/>
      <c r="G905" s="349"/>
      <c r="H905" s="347"/>
      <c r="I905" s="1" t="s">
        <v>835</v>
      </c>
      <c r="J905" s="351" t="s">
        <v>596</v>
      </c>
      <c r="K905" s="203"/>
      <c r="L905" s="203"/>
      <c r="M905" s="203"/>
      <c r="N905" s="203"/>
      <c r="O905" s="203"/>
      <c r="P905" s="203"/>
      <c r="Q905" s="203"/>
      <c r="R905" s="203"/>
      <c r="S905" s="203"/>
      <c r="T905" s="160" t="s">
        <v>710</v>
      </c>
      <c r="U905" s="170" t="s">
        <v>636</v>
      </c>
      <c r="V905" s="242" t="s">
        <v>711</v>
      </c>
      <c r="W905" s="312" t="s">
        <v>97</v>
      </c>
      <c r="X905" s="171" t="s">
        <v>176</v>
      </c>
      <c r="Y905" s="7"/>
      <c r="Z905" s="305" t="s">
        <v>1733</v>
      </c>
    </row>
    <row r="906" spans="1:26" ht="15" customHeight="1" x14ac:dyDescent="0.2">
      <c r="A906" s="203" t="str">
        <f t="shared" si="14"/>
        <v>乗0ガUA</v>
      </c>
      <c r="B906" s="347" t="s">
        <v>576</v>
      </c>
      <c r="C906" s="347" t="s">
        <v>575</v>
      </c>
      <c r="D906" s="350" t="s">
        <v>97</v>
      </c>
      <c r="E906" s="350" t="s">
        <v>165</v>
      </c>
      <c r="F906" s="347"/>
      <c r="G906" s="347"/>
      <c r="H906" s="347"/>
      <c r="I906" s="348" t="s">
        <v>831</v>
      </c>
      <c r="J906" s="350" t="s">
        <v>841</v>
      </c>
      <c r="K906" s="203"/>
      <c r="L906" s="203"/>
      <c r="M906" s="203"/>
      <c r="N906" s="203"/>
      <c r="O906" s="203"/>
      <c r="P906" s="203"/>
      <c r="Q906" s="203"/>
      <c r="R906" s="203"/>
      <c r="S906" s="203"/>
      <c r="T906" s="160" t="s">
        <v>710</v>
      </c>
      <c r="U906" s="170" t="s">
        <v>636</v>
      </c>
      <c r="V906" s="242" t="s">
        <v>711</v>
      </c>
      <c r="W906" s="312" t="s">
        <v>97</v>
      </c>
      <c r="X906" s="171" t="s">
        <v>165</v>
      </c>
      <c r="Y906" s="7"/>
      <c r="Z906" s="305" t="s">
        <v>1697</v>
      </c>
    </row>
    <row r="907" spans="1:26" ht="15" customHeight="1" x14ac:dyDescent="0.2">
      <c r="A907" s="203" t="str">
        <f t="shared" si="14"/>
        <v>乗0ガZA</v>
      </c>
      <c r="B907" s="347" t="s">
        <v>576</v>
      </c>
      <c r="C907" s="347" t="s">
        <v>575</v>
      </c>
      <c r="D907" s="350" t="s">
        <v>97</v>
      </c>
      <c r="E907" s="350" t="s">
        <v>180</v>
      </c>
      <c r="F907" s="347"/>
      <c r="G907" s="347"/>
      <c r="H907" s="203"/>
      <c r="I907" s="348" t="s">
        <v>835</v>
      </c>
      <c r="J907" s="350" t="s">
        <v>597</v>
      </c>
      <c r="K907" s="203"/>
      <c r="L907" s="203"/>
      <c r="M907" s="203"/>
      <c r="N907" s="203"/>
      <c r="O907" s="203"/>
      <c r="P907" s="203"/>
      <c r="Q907" s="203"/>
      <c r="R907" s="203"/>
      <c r="S907" s="203"/>
      <c r="T907" s="160" t="s">
        <v>710</v>
      </c>
      <c r="U907" s="170" t="s">
        <v>636</v>
      </c>
      <c r="V907" s="242" t="s">
        <v>711</v>
      </c>
      <c r="W907" s="312" t="s">
        <v>97</v>
      </c>
      <c r="X907" s="171" t="s">
        <v>180</v>
      </c>
      <c r="Y907" s="7"/>
      <c r="Z907" s="305" t="s">
        <v>1733</v>
      </c>
    </row>
    <row r="908" spans="1:26" ht="15" customHeight="1" x14ac:dyDescent="0.2">
      <c r="A908" s="203" t="str">
        <f t="shared" si="14"/>
        <v>乗0ガABA</v>
      </c>
      <c r="B908" s="347" t="s">
        <v>576</v>
      </c>
      <c r="C908" s="347" t="s">
        <v>575</v>
      </c>
      <c r="D908" s="350" t="s">
        <v>471</v>
      </c>
      <c r="E908" s="350" t="s">
        <v>1177</v>
      </c>
      <c r="F908" s="347"/>
      <c r="G908" s="347"/>
      <c r="H908" s="347"/>
      <c r="I908" s="348" t="s">
        <v>831</v>
      </c>
      <c r="J908" s="350"/>
      <c r="K908" s="203"/>
      <c r="L908" s="203"/>
      <c r="M908" s="203"/>
      <c r="N908" s="203"/>
      <c r="O908" s="203"/>
      <c r="P908" s="203"/>
      <c r="Q908" s="203"/>
      <c r="R908" s="203"/>
      <c r="S908" s="203"/>
      <c r="T908" s="160" t="s">
        <v>710</v>
      </c>
      <c r="U908" s="170" t="s">
        <v>636</v>
      </c>
      <c r="V908" s="242" t="s">
        <v>711</v>
      </c>
      <c r="W908" s="312" t="s">
        <v>471</v>
      </c>
      <c r="X908" s="171" t="s">
        <v>1177</v>
      </c>
      <c r="Y908" s="7"/>
      <c r="Z908" s="304" t="s">
        <v>1732</v>
      </c>
    </row>
    <row r="909" spans="1:26" ht="15" customHeight="1" x14ac:dyDescent="0.2">
      <c r="A909" s="203" t="str">
        <f t="shared" si="14"/>
        <v>乗0ガAAA</v>
      </c>
      <c r="B909" s="349" t="s">
        <v>576</v>
      </c>
      <c r="C909" s="349" t="s">
        <v>575</v>
      </c>
      <c r="D909" s="351" t="s">
        <v>471</v>
      </c>
      <c r="E909" s="351" t="s">
        <v>1178</v>
      </c>
      <c r="F909" s="349"/>
      <c r="G909" s="349"/>
      <c r="H909" s="203"/>
      <c r="I909" s="1" t="s">
        <v>835</v>
      </c>
      <c r="J909" s="351" t="s">
        <v>838</v>
      </c>
      <c r="K909" s="203"/>
      <c r="L909" s="203"/>
      <c r="M909" s="203"/>
      <c r="N909" s="203"/>
      <c r="O909" s="203"/>
      <c r="P909" s="203"/>
      <c r="Q909" s="203"/>
      <c r="R909" s="203"/>
      <c r="S909" s="203"/>
      <c r="T909" s="160" t="s">
        <v>710</v>
      </c>
      <c r="U909" s="170" t="s">
        <v>636</v>
      </c>
      <c r="V909" s="242" t="s">
        <v>711</v>
      </c>
      <c r="W909" s="312" t="s">
        <v>471</v>
      </c>
      <c r="X909" s="171" t="s">
        <v>1178</v>
      </c>
      <c r="Y909" s="7"/>
      <c r="Z909" s="305" t="s">
        <v>1733</v>
      </c>
    </row>
    <row r="910" spans="1:26" ht="15" customHeight="1" x14ac:dyDescent="0.2">
      <c r="A910" s="203" t="str">
        <f t="shared" si="14"/>
        <v>乗0ガALA</v>
      </c>
      <c r="B910" s="347" t="s">
        <v>576</v>
      </c>
      <c r="C910" s="347" t="s">
        <v>575</v>
      </c>
      <c r="D910" s="350" t="s">
        <v>471</v>
      </c>
      <c r="E910" s="350" t="s">
        <v>1179</v>
      </c>
      <c r="F910" s="347"/>
      <c r="G910" s="347"/>
      <c r="H910" s="347"/>
      <c r="I910" s="348" t="s">
        <v>844</v>
      </c>
      <c r="J910" s="350" t="s">
        <v>1180</v>
      </c>
      <c r="K910" s="203"/>
      <c r="L910" s="203"/>
      <c r="M910" s="203"/>
      <c r="N910" s="203"/>
      <c r="O910" s="203"/>
      <c r="P910" s="203"/>
      <c r="Q910" s="203"/>
      <c r="R910" s="203"/>
      <c r="S910" s="203"/>
      <c r="T910" s="160" t="s">
        <v>710</v>
      </c>
      <c r="U910" s="170" t="s">
        <v>636</v>
      </c>
      <c r="V910" s="242" t="s">
        <v>711</v>
      </c>
      <c r="W910" s="312" t="s">
        <v>471</v>
      </c>
      <c r="X910" s="171" t="s">
        <v>1179</v>
      </c>
      <c r="Y910" s="7"/>
      <c r="Z910" s="305" t="s">
        <v>1734</v>
      </c>
    </row>
    <row r="911" spans="1:26" ht="15" customHeight="1" x14ac:dyDescent="0.2">
      <c r="A911" s="203" t="str">
        <f t="shared" si="14"/>
        <v>乗0ガCAA</v>
      </c>
      <c r="B911" s="349" t="s">
        <v>576</v>
      </c>
      <c r="C911" s="349" t="s">
        <v>575</v>
      </c>
      <c r="D911" s="351" t="s">
        <v>471</v>
      </c>
      <c r="E911" s="351" t="s">
        <v>570</v>
      </c>
      <c r="F911" s="349"/>
      <c r="G911" s="349"/>
      <c r="H911" s="347"/>
      <c r="I911" s="1" t="s">
        <v>835</v>
      </c>
      <c r="J911" s="351" t="s">
        <v>597</v>
      </c>
      <c r="K911" s="203"/>
      <c r="L911" s="203"/>
      <c r="M911" s="203"/>
      <c r="N911" s="203"/>
      <c r="O911" s="203"/>
      <c r="P911" s="203"/>
      <c r="Q911" s="203"/>
      <c r="R911" s="203"/>
      <c r="S911" s="203"/>
      <c r="T911" s="160" t="s">
        <v>710</v>
      </c>
      <c r="U911" s="170" t="s">
        <v>636</v>
      </c>
      <c r="V911" s="242" t="s">
        <v>711</v>
      </c>
      <c r="W911" s="312" t="s">
        <v>471</v>
      </c>
      <c r="X911" s="171" t="s">
        <v>570</v>
      </c>
      <c r="Y911" s="7"/>
      <c r="Z911" s="305" t="s">
        <v>1733</v>
      </c>
    </row>
    <row r="912" spans="1:26" ht="15" customHeight="1" x14ac:dyDescent="0.2">
      <c r="A912" s="203" t="str">
        <f t="shared" si="14"/>
        <v>乗0ガCBA</v>
      </c>
      <c r="B912" s="347" t="s">
        <v>576</v>
      </c>
      <c r="C912" s="347" t="s">
        <v>575</v>
      </c>
      <c r="D912" s="350" t="s">
        <v>471</v>
      </c>
      <c r="E912" s="350" t="s">
        <v>571</v>
      </c>
      <c r="F912" s="347"/>
      <c r="G912" s="347"/>
      <c r="H912" s="347"/>
      <c r="I912" s="348" t="s">
        <v>832</v>
      </c>
      <c r="J912" s="350" t="s">
        <v>841</v>
      </c>
      <c r="K912" s="203"/>
      <c r="L912" s="203"/>
      <c r="M912" s="203"/>
      <c r="N912" s="203"/>
      <c r="O912" s="203"/>
      <c r="P912" s="203"/>
      <c r="Q912" s="203"/>
      <c r="R912" s="203"/>
      <c r="S912" s="203"/>
      <c r="T912" s="160" t="s">
        <v>710</v>
      </c>
      <c r="U912" s="170" t="s">
        <v>636</v>
      </c>
      <c r="V912" s="242" t="s">
        <v>711</v>
      </c>
      <c r="W912" s="312" t="s">
        <v>471</v>
      </c>
      <c r="X912" s="171" t="s">
        <v>571</v>
      </c>
      <c r="Y912" s="7" t="s">
        <v>1610</v>
      </c>
      <c r="Z912" s="305" t="s">
        <v>741</v>
      </c>
    </row>
    <row r="913" spans="1:26" ht="15" customHeight="1" x14ac:dyDescent="0.2">
      <c r="A913" s="203" t="str">
        <f t="shared" si="14"/>
        <v>乗0ガCLA</v>
      </c>
      <c r="B913" s="347" t="s">
        <v>576</v>
      </c>
      <c r="C913" s="347" t="s">
        <v>575</v>
      </c>
      <c r="D913" s="350" t="s">
        <v>471</v>
      </c>
      <c r="E913" s="350" t="s">
        <v>1181</v>
      </c>
      <c r="F913" s="347"/>
      <c r="G913" s="347"/>
      <c r="H913" s="203"/>
      <c r="I913" s="348" t="s">
        <v>844</v>
      </c>
      <c r="J913" s="350" t="s">
        <v>425</v>
      </c>
      <c r="K913" s="203"/>
      <c r="L913" s="203"/>
      <c r="M913" s="203"/>
      <c r="N913" s="203"/>
      <c r="O913" s="203"/>
      <c r="P913" s="203"/>
      <c r="Q913" s="203"/>
      <c r="R913" s="203"/>
      <c r="S913" s="203"/>
      <c r="T913" s="160" t="s">
        <v>710</v>
      </c>
      <c r="U913" s="170" t="s">
        <v>636</v>
      </c>
      <c r="V913" s="242" t="s">
        <v>711</v>
      </c>
      <c r="W913" s="312" t="s">
        <v>471</v>
      </c>
      <c r="X913" s="171" t="s">
        <v>1181</v>
      </c>
      <c r="Y913" s="7"/>
      <c r="Z913" s="305" t="s">
        <v>1734</v>
      </c>
    </row>
    <row r="914" spans="1:26" ht="15" customHeight="1" x14ac:dyDescent="0.2">
      <c r="A914" s="203" t="str">
        <f t="shared" si="14"/>
        <v>乗0ガDAA</v>
      </c>
      <c r="B914" s="347" t="s">
        <v>576</v>
      </c>
      <c r="C914" s="347" t="s">
        <v>575</v>
      </c>
      <c r="D914" s="350" t="s">
        <v>471</v>
      </c>
      <c r="E914" s="350" t="s">
        <v>572</v>
      </c>
      <c r="F914" s="347"/>
      <c r="G914" s="347"/>
      <c r="H914" s="203"/>
      <c r="I914" s="348" t="s">
        <v>835</v>
      </c>
      <c r="J914" s="350" t="s">
        <v>412</v>
      </c>
      <c r="K914" s="203"/>
      <c r="L914" s="203"/>
      <c r="M914" s="203"/>
      <c r="N914" s="203"/>
      <c r="O914" s="203"/>
      <c r="P914" s="203"/>
      <c r="Q914" s="203"/>
      <c r="R914" s="203"/>
      <c r="S914" s="203"/>
      <c r="T914" s="160" t="s">
        <v>710</v>
      </c>
      <c r="U914" s="170" t="s">
        <v>636</v>
      </c>
      <c r="V914" s="242" t="s">
        <v>711</v>
      </c>
      <c r="W914" s="312" t="s">
        <v>471</v>
      </c>
      <c r="X914" s="171" t="s">
        <v>572</v>
      </c>
      <c r="Y914" s="7"/>
      <c r="Z914" s="305" t="s">
        <v>1733</v>
      </c>
    </row>
    <row r="915" spans="1:26" ht="15" customHeight="1" x14ac:dyDescent="0.2">
      <c r="A915" s="203" t="str">
        <f t="shared" si="14"/>
        <v>乗0ガDBA</v>
      </c>
      <c r="B915" s="203" t="s">
        <v>576</v>
      </c>
      <c r="C915" s="203" t="s">
        <v>575</v>
      </c>
      <c r="D915" s="203" t="s">
        <v>471</v>
      </c>
      <c r="E915" s="203" t="s">
        <v>573</v>
      </c>
      <c r="F915" s="203"/>
      <c r="G915" s="203"/>
      <c r="H915" s="347"/>
      <c r="I915" s="1" t="s">
        <v>833</v>
      </c>
      <c r="J915" s="203" t="s">
        <v>912</v>
      </c>
      <c r="K915" s="203"/>
      <c r="L915" s="203"/>
      <c r="M915" s="203"/>
      <c r="N915" s="203"/>
      <c r="O915" s="203"/>
      <c r="P915" s="203"/>
      <c r="Q915" s="203"/>
      <c r="R915" s="203"/>
      <c r="S915" s="203"/>
      <c r="T915" s="160" t="s">
        <v>710</v>
      </c>
      <c r="U915" s="170" t="s">
        <v>636</v>
      </c>
      <c r="V915" s="242" t="s">
        <v>711</v>
      </c>
      <c r="W915" s="312" t="s">
        <v>471</v>
      </c>
      <c r="X915" s="171" t="s">
        <v>573</v>
      </c>
      <c r="Y915" s="7" t="s">
        <v>1609</v>
      </c>
      <c r="Z915" s="305" t="s">
        <v>1737</v>
      </c>
    </row>
    <row r="916" spans="1:26" ht="15" customHeight="1" x14ac:dyDescent="0.2">
      <c r="A916" s="203" t="str">
        <f t="shared" si="14"/>
        <v>乗0ガDLA</v>
      </c>
      <c r="B916" s="203" t="s">
        <v>576</v>
      </c>
      <c r="C916" s="203" t="s">
        <v>575</v>
      </c>
      <c r="D916" s="203" t="s">
        <v>471</v>
      </c>
      <c r="E916" s="203" t="s">
        <v>1182</v>
      </c>
      <c r="F916" s="203"/>
      <c r="G916" s="203"/>
      <c r="H916" s="347"/>
      <c r="I916" s="1" t="s">
        <v>844</v>
      </c>
      <c r="J916" s="203" t="s">
        <v>426</v>
      </c>
      <c r="K916" s="203"/>
      <c r="L916" s="203"/>
      <c r="M916" s="203"/>
      <c r="N916" s="203"/>
      <c r="O916" s="203"/>
      <c r="P916" s="203"/>
      <c r="Q916" s="203"/>
      <c r="R916" s="203"/>
      <c r="S916" s="203"/>
      <c r="T916" s="160" t="s">
        <v>710</v>
      </c>
      <c r="U916" s="170" t="s">
        <v>636</v>
      </c>
      <c r="V916" s="242" t="s">
        <v>711</v>
      </c>
      <c r="W916" s="312" t="s">
        <v>471</v>
      </c>
      <c r="X916" s="171" t="s">
        <v>1182</v>
      </c>
      <c r="Y916" s="7"/>
      <c r="Z916" s="305" t="s">
        <v>1734</v>
      </c>
    </row>
    <row r="917" spans="1:26" ht="15" customHeight="1" x14ac:dyDescent="0.2">
      <c r="A917" s="203" t="str">
        <f t="shared" si="14"/>
        <v>乗0ガLBA</v>
      </c>
      <c r="B917" s="203" t="s">
        <v>576</v>
      </c>
      <c r="C917" s="203" t="s">
        <v>575</v>
      </c>
      <c r="D917" s="203" t="s">
        <v>403</v>
      </c>
      <c r="E917" s="203" t="s">
        <v>1183</v>
      </c>
      <c r="F917" s="203"/>
      <c r="G917" s="203"/>
      <c r="H917" s="203"/>
      <c r="I917" s="1" t="s">
        <v>831</v>
      </c>
      <c r="K917" s="203"/>
      <c r="L917" s="203"/>
      <c r="M917" s="203"/>
      <c r="N917" s="203"/>
      <c r="O917" s="203"/>
      <c r="P917" s="203"/>
      <c r="Q917" s="203"/>
      <c r="R917" s="203"/>
      <c r="S917" s="203"/>
      <c r="T917" s="160" t="s">
        <v>710</v>
      </c>
      <c r="U917" s="170" t="s">
        <v>636</v>
      </c>
      <c r="V917" s="242" t="s">
        <v>711</v>
      </c>
      <c r="W917" s="312" t="s">
        <v>403</v>
      </c>
      <c r="X917" s="171" t="s">
        <v>1183</v>
      </c>
      <c r="Y917" s="7"/>
      <c r="Z917" s="304" t="s">
        <v>1732</v>
      </c>
    </row>
    <row r="918" spans="1:26" ht="15" customHeight="1" x14ac:dyDescent="0.2">
      <c r="A918" s="203" t="str">
        <f t="shared" si="14"/>
        <v>乗0ガLAA</v>
      </c>
      <c r="B918" s="203" t="s">
        <v>576</v>
      </c>
      <c r="C918" s="203" t="s">
        <v>575</v>
      </c>
      <c r="D918" s="203" t="s">
        <v>403</v>
      </c>
      <c r="E918" s="203" t="s">
        <v>1184</v>
      </c>
      <c r="F918" s="203"/>
      <c r="G918" s="203"/>
      <c r="H918" s="347"/>
      <c r="I918" s="1" t="s">
        <v>835</v>
      </c>
      <c r="J918" s="203" t="s">
        <v>838</v>
      </c>
      <c r="K918" s="203"/>
      <c r="L918" s="203"/>
      <c r="M918" s="203"/>
      <c r="N918" s="203"/>
      <c r="O918" s="203"/>
      <c r="P918" s="203"/>
      <c r="Q918" s="203"/>
      <c r="R918" s="203"/>
      <c r="S918" s="203"/>
      <c r="T918" s="160" t="s">
        <v>710</v>
      </c>
      <c r="U918" s="170" t="s">
        <v>636</v>
      </c>
      <c r="V918" s="242" t="s">
        <v>711</v>
      </c>
      <c r="W918" s="312" t="s">
        <v>403</v>
      </c>
      <c r="X918" s="171" t="s">
        <v>1184</v>
      </c>
      <c r="Y918" s="7"/>
      <c r="Z918" s="305" t="s">
        <v>1733</v>
      </c>
    </row>
    <row r="919" spans="1:26" ht="15" customHeight="1" x14ac:dyDescent="0.2">
      <c r="A919" s="203" t="str">
        <f t="shared" si="14"/>
        <v>乗0ガLLA</v>
      </c>
      <c r="B919" s="347" t="s">
        <v>576</v>
      </c>
      <c r="C919" s="347" t="s">
        <v>575</v>
      </c>
      <c r="D919" s="350" t="s">
        <v>403</v>
      </c>
      <c r="E919" s="350" t="s">
        <v>1185</v>
      </c>
      <c r="F919" s="347"/>
      <c r="G919" s="203"/>
      <c r="H919" s="203"/>
      <c r="I919" s="348" t="s">
        <v>844</v>
      </c>
      <c r="J919" s="347" t="s">
        <v>1180</v>
      </c>
      <c r="K919" s="203"/>
      <c r="L919" s="203"/>
      <c r="M919" s="203"/>
      <c r="N919" s="203"/>
      <c r="O919" s="203"/>
      <c r="P919" s="203"/>
      <c r="Q919" s="203"/>
      <c r="R919" s="203"/>
      <c r="S919" s="203"/>
      <c r="T919" s="160" t="s">
        <v>710</v>
      </c>
      <c r="U919" s="170" t="s">
        <v>636</v>
      </c>
      <c r="V919" s="242" t="s">
        <v>711</v>
      </c>
      <c r="W919" s="312" t="s">
        <v>403</v>
      </c>
      <c r="X919" s="171" t="s">
        <v>1185</v>
      </c>
      <c r="Y919" s="7"/>
      <c r="Z919" s="305" t="s">
        <v>1734</v>
      </c>
    </row>
    <row r="920" spans="1:26" ht="15" customHeight="1" x14ac:dyDescent="0.2">
      <c r="A920" s="203" t="str">
        <f t="shared" si="14"/>
        <v>乗0ガMBA</v>
      </c>
      <c r="B920" s="203" t="s">
        <v>576</v>
      </c>
      <c r="C920" s="203" t="s">
        <v>575</v>
      </c>
      <c r="D920" s="203" t="s">
        <v>403</v>
      </c>
      <c r="E920" s="203" t="s">
        <v>1186</v>
      </c>
      <c r="F920" s="203"/>
      <c r="G920" s="203"/>
      <c r="H920" s="347"/>
      <c r="I920" s="1" t="s">
        <v>832</v>
      </c>
      <c r="J920" s="203" t="s">
        <v>741</v>
      </c>
      <c r="K920" s="203"/>
      <c r="L920" s="203"/>
      <c r="M920" s="203"/>
      <c r="N920" s="203"/>
      <c r="O920" s="203"/>
      <c r="P920" s="203"/>
      <c r="Q920" s="203"/>
      <c r="R920" s="203"/>
      <c r="S920" s="203"/>
      <c r="T920" s="160" t="s">
        <v>710</v>
      </c>
      <c r="U920" s="170" t="s">
        <v>636</v>
      </c>
      <c r="V920" s="242" t="s">
        <v>711</v>
      </c>
      <c r="W920" s="312" t="s">
        <v>403</v>
      </c>
      <c r="X920" s="171" t="s">
        <v>1186</v>
      </c>
      <c r="Y920" s="7" t="s">
        <v>1610</v>
      </c>
      <c r="Z920" s="305" t="s">
        <v>741</v>
      </c>
    </row>
    <row r="921" spans="1:26" ht="15" customHeight="1" x14ac:dyDescent="0.2">
      <c r="A921" s="203" t="str">
        <f t="shared" si="14"/>
        <v>乗0ガMAA</v>
      </c>
      <c r="B921" s="347" t="s">
        <v>576</v>
      </c>
      <c r="C921" s="347" t="s">
        <v>575</v>
      </c>
      <c r="D921" s="350" t="s">
        <v>403</v>
      </c>
      <c r="E921" s="350" t="s">
        <v>1187</v>
      </c>
      <c r="F921" s="347"/>
      <c r="G921" s="203"/>
      <c r="H921" s="347"/>
      <c r="I921" s="348" t="s">
        <v>835</v>
      </c>
      <c r="J921" s="350" t="s">
        <v>418</v>
      </c>
      <c r="K921" s="203"/>
      <c r="L921" s="203"/>
      <c r="M921" s="203"/>
      <c r="N921" s="203"/>
      <c r="O921" s="203"/>
      <c r="P921" s="203"/>
      <c r="Q921" s="203"/>
      <c r="R921" s="203"/>
      <c r="S921" s="203"/>
      <c r="T921" s="160" t="s">
        <v>710</v>
      </c>
      <c r="U921" s="170" t="s">
        <v>636</v>
      </c>
      <c r="V921" s="242" t="s">
        <v>711</v>
      </c>
      <c r="W921" s="312" t="s">
        <v>403</v>
      </c>
      <c r="X921" s="171" t="s">
        <v>1187</v>
      </c>
      <c r="Y921" s="7"/>
      <c r="Z921" s="305" t="s">
        <v>1733</v>
      </c>
    </row>
    <row r="922" spans="1:26" ht="15" customHeight="1" x14ac:dyDescent="0.2">
      <c r="A922" s="203" t="str">
        <f t="shared" si="14"/>
        <v>乗0ガMLA</v>
      </c>
      <c r="B922" s="203" t="s">
        <v>576</v>
      </c>
      <c r="C922" s="203" t="s">
        <v>575</v>
      </c>
      <c r="D922" s="203" t="s">
        <v>403</v>
      </c>
      <c r="E922" s="203" t="s">
        <v>1188</v>
      </c>
      <c r="F922" s="203"/>
      <c r="G922" s="203"/>
      <c r="H922" s="347"/>
      <c r="I922" s="1" t="s">
        <v>844</v>
      </c>
      <c r="J922" t="s">
        <v>425</v>
      </c>
      <c r="K922" s="203"/>
      <c r="L922" s="203"/>
      <c r="M922" s="203"/>
      <c r="N922" s="203"/>
      <c r="O922" s="203"/>
      <c r="P922" s="203"/>
      <c r="Q922" s="203"/>
      <c r="R922" s="203"/>
      <c r="S922" s="203"/>
      <c r="T922" s="160" t="s">
        <v>710</v>
      </c>
      <c r="U922" s="170" t="s">
        <v>636</v>
      </c>
      <c r="V922" s="242" t="s">
        <v>711</v>
      </c>
      <c r="W922" s="312" t="s">
        <v>403</v>
      </c>
      <c r="X922" s="171" t="s">
        <v>1188</v>
      </c>
      <c r="Y922" s="7"/>
      <c r="Z922" s="305" t="s">
        <v>1734</v>
      </c>
    </row>
    <row r="923" spans="1:26" ht="15" customHeight="1" x14ac:dyDescent="0.2">
      <c r="A923" s="203" t="str">
        <f t="shared" si="14"/>
        <v>乗0ガRBA</v>
      </c>
      <c r="B923" s="203" t="s">
        <v>576</v>
      </c>
      <c r="C923" s="203" t="s">
        <v>575</v>
      </c>
      <c r="D923" t="s">
        <v>403</v>
      </c>
      <c r="E923" s="203" t="s">
        <v>1189</v>
      </c>
      <c r="F923" s="203"/>
      <c r="G923" s="203"/>
      <c r="H923" s="203"/>
      <c r="I923" s="1" t="s">
        <v>833</v>
      </c>
      <c r="J923" t="s">
        <v>742</v>
      </c>
      <c r="K923" s="203"/>
      <c r="L923" s="203"/>
      <c r="M923" s="203"/>
      <c r="N923" s="203"/>
      <c r="O923" s="203"/>
      <c r="P923" s="203"/>
      <c r="Q923" s="203"/>
      <c r="R923" s="203"/>
      <c r="S923" s="203"/>
      <c r="T923" s="160" t="s">
        <v>710</v>
      </c>
      <c r="U923" s="170" t="s">
        <v>636</v>
      </c>
      <c r="V923" s="242" t="s">
        <v>711</v>
      </c>
      <c r="W923" s="312" t="s">
        <v>403</v>
      </c>
      <c r="X923" s="171" t="s">
        <v>1189</v>
      </c>
      <c r="Y923" s="7" t="s">
        <v>1609</v>
      </c>
      <c r="Z923" s="305" t="s">
        <v>1737</v>
      </c>
    </row>
    <row r="924" spans="1:26" ht="15" customHeight="1" x14ac:dyDescent="0.2">
      <c r="A924" s="203" t="str">
        <f t="shared" si="14"/>
        <v>乗0ガRAA</v>
      </c>
      <c r="B924" s="203" t="s">
        <v>576</v>
      </c>
      <c r="C924" s="203" t="s">
        <v>575</v>
      </c>
      <c r="D924" s="203" t="s">
        <v>403</v>
      </c>
      <c r="E924" s="203" t="s">
        <v>1190</v>
      </c>
      <c r="F924" s="203"/>
      <c r="G924" s="203"/>
      <c r="H924" s="203"/>
      <c r="I924" s="1" t="s">
        <v>835</v>
      </c>
      <c r="J924" t="s">
        <v>407</v>
      </c>
      <c r="K924" s="203"/>
      <c r="L924" s="203"/>
      <c r="M924" s="203"/>
      <c r="N924" s="203"/>
      <c r="O924" s="203"/>
      <c r="P924" s="203"/>
      <c r="Q924" s="203"/>
      <c r="R924" s="203"/>
      <c r="S924" s="203"/>
      <c r="T924" s="160" t="s">
        <v>710</v>
      </c>
      <c r="U924" s="170" t="s">
        <v>636</v>
      </c>
      <c r="V924" s="242" t="s">
        <v>711</v>
      </c>
      <c r="W924" s="312" t="s">
        <v>403</v>
      </c>
      <c r="X924" s="171" t="s">
        <v>1190</v>
      </c>
      <c r="Y924" s="7"/>
      <c r="Z924" s="305" t="s">
        <v>1733</v>
      </c>
    </row>
    <row r="925" spans="1:26" ht="15" customHeight="1" x14ac:dyDescent="0.2">
      <c r="A925" s="203" t="str">
        <f t="shared" si="14"/>
        <v>乗0ガRLA</v>
      </c>
      <c r="B925" s="203" t="s">
        <v>576</v>
      </c>
      <c r="C925" s="203" t="s">
        <v>575</v>
      </c>
      <c r="D925" t="s">
        <v>403</v>
      </c>
      <c r="E925" s="203" t="s">
        <v>1191</v>
      </c>
      <c r="F925" s="203"/>
      <c r="G925" s="203"/>
      <c r="H925" s="347"/>
      <c r="I925" s="1" t="s">
        <v>844</v>
      </c>
      <c r="J925" t="s">
        <v>426</v>
      </c>
      <c r="K925" s="203"/>
      <c r="L925" s="203"/>
      <c r="M925" s="203"/>
      <c r="N925" s="203"/>
      <c r="O925" s="203"/>
      <c r="P925" s="203"/>
      <c r="Q925" s="203"/>
      <c r="R925" s="203"/>
      <c r="S925" s="203"/>
      <c r="T925" s="160" t="s">
        <v>710</v>
      </c>
      <c r="U925" s="170" t="s">
        <v>636</v>
      </c>
      <c r="V925" s="242" t="s">
        <v>711</v>
      </c>
      <c r="W925" s="312" t="s">
        <v>403</v>
      </c>
      <c r="X925" s="171" t="s">
        <v>1191</v>
      </c>
      <c r="Y925" s="7"/>
      <c r="Z925" s="305" t="s">
        <v>1734</v>
      </c>
    </row>
    <row r="926" spans="1:26" ht="15" customHeight="1" x14ac:dyDescent="0.2">
      <c r="A926" s="203" t="str">
        <f t="shared" si="14"/>
        <v>乗0ガQBA</v>
      </c>
      <c r="B926" s="349" t="s">
        <v>576</v>
      </c>
      <c r="C926" s="349" t="s">
        <v>575</v>
      </c>
      <c r="D926" s="351" t="s">
        <v>403</v>
      </c>
      <c r="E926" s="351" t="s">
        <v>709</v>
      </c>
      <c r="F926" s="349"/>
      <c r="G926" s="203"/>
      <c r="H926" s="347"/>
      <c r="I926" s="162" t="s">
        <v>831</v>
      </c>
      <c r="J926" s="349" t="s">
        <v>755</v>
      </c>
      <c r="K926" s="203"/>
      <c r="L926" s="203"/>
      <c r="M926" s="203"/>
      <c r="N926" s="203"/>
      <c r="O926" s="203"/>
      <c r="P926" s="203"/>
      <c r="Q926" s="203"/>
      <c r="R926" s="203"/>
      <c r="S926" s="203"/>
      <c r="T926" s="160" t="s">
        <v>710</v>
      </c>
      <c r="U926" s="170" t="s">
        <v>636</v>
      </c>
      <c r="V926" s="242" t="s">
        <v>711</v>
      </c>
      <c r="W926" s="312" t="s">
        <v>403</v>
      </c>
      <c r="X926" s="171" t="s">
        <v>709</v>
      </c>
      <c r="Y926" s="7"/>
      <c r="Z926" s="305" t="s">
        <v>1697</v>
      </c>
    </row>
    <row r="927" spans="1:26" ht="15" customHeight="1" x14ac:dyDescent="0.2">
      <c r="A927" s="203" t="str">
        <f t="shared" si="14"/>
        <v>乗0ガQAA</v>
      </c>
      <c r="B927" s="349" t="s">
        <v>576</v>
      </c>
      <c r="C927" s="349" t="s">
        <v>575</v>
      </c>
      <c r="D927" s="351" t="s">
        <v>403</v>
      </c>
      <c r="E927" s="351" t="s">
        <v>712</v>
      </c>
      <c r="F927" s="349"/>
      <c r="G927" s="203"/>
      <c r="H927" s="203"/>
      <c r="I927" s="162" t="s">
        <v>835</v>
      </c>
      <c r="J927" s="351" t="s">
        <v>713</v>
      </c>
      <c r="K927" s="203"/>
      <c r="L927" s="203"/>
      <c r="M927" s="203"/>
      <c r="N927" s="203"/>
      <c r="O927" s="203"/>
      <c r="P927" s="203"/>
      <c r="Q927" s="203"/>
      <c r="R927" s="203"/>
      <c r="S927" s="203"/>
      <c r="T927" s="160" t="s">
        <v>710</v>
      </c>
      <c r="U927" s="170" t="s">
        <v>636</v>
      </c>
      <c r="V927" s="242" t="s">
        <v>711</v>
      </c>
      <c r="W927" s="312" t="s">
        <v>403</v>
      </c>
      <c r="X927" s="171" t="s">
        <v>712</v>
      </c>
      <c r="Y927" s="7"/>
      <c r="Z927" s="305" t="s">
        <v>1733</v>
      </c>
    </row>
    <row r="928" spans="1:26" ht="15" customHeight="1" x14ac:dyDescent="0.2">
      <c r="A928" s="203" t="str">
        <f t="shared" si="14"/>
        <v>乗0ガQLA</v>
      </c>
      <c r="B928" s="349" t="s">
        <v>576</v>
      </c>
      <c r="C928" s="349" t="s">
        <v>575</v>
      </c>
      <c r="D928" s="351" t="s">
        <v>403</v>
      </c>
      <c r="E928" s="351" t="s">
        <v>714</v>
      </c>
      <c r="F928" s="349"/>
      <c r="G928" s="203"/>
      <c r="H928" s="347"/>
      <c r="I928" s="162" t="s">
        <v>844</v>
      </c>
      <c r="J928" s="351" t="s">
        <v>715</v>
      </c>
      <c r="K928" s="203"/>
      <c r="L928" s="203"/>
      <c r="M928" s="203"/>
      <c r="N928" s="203"/>
      <c r="O928" s="203"/>
      <c r="P928" s="203"/>
      <c r="Q928" s="203"/>
      <c r="R928" s="203"/>
      <c r="S928" s="203"/>
      <c r="T928" s="160" t="s">
        <v>710</v>
      </c>
      <c r="U928" s="170" t="s">
        <v>636</v>
      </c>
      <c r="V928" s="242" t="s">
        <v>711</v>
      </c>
      <c r="W928" s="312" t="s">
        <v>403</v>
      </c>
      <c r="X928" s="171" t="s">
        <v>714</v>
      </c>
      <c r="Y928" s="7"/>
      <c r="Z928" s="305" t="s">
        <v>1734</v>
      </c>
    </row>
    <row r="929" spans="1:26" ht="15" customHeight="1" x14ac:dyDescent="0.2">
      <c r="A929" s="203" t="str">
        <f t="shared" si="14"/>
        <v>乗0ガ3BA</v>
      </c>
      <c r="B929" s="349" t="s">
        <v>576</v>
      </c>
      <c r="C929" s="349" t="s">
        <v>575</v>
      </c>
      <c r="D929" s="351" t="s">
        <v>1402</v>
      </c>
      <c r="E929" s="351" t="s">
        <v>1564</v>
      </c>
      <c r="F929" s="349"/>
      <c r="G929" s="203"/>
      <c r="H929" s="203"/>
      <c r="I929" s="162" t="s">
        <v>831</v>
      </c>
      <c r="J929" s="351"/>
      <c r="K929" s="203"/>
      <c r="L929" s="203"/>
      <c r="M929" s="203"/>
      <c r="N929" s="203"/>
      <c r="O929" s="203"/>
      <c r="P929" s="203"/>
      <c r="Q929" s="203"/>
      <c r="R929" s="203"/>
      <c r="S929" s="203"/>
      <c r="T929" s="160" t="s">
        <v>710</v>
      </c>
      <c r="U929" s="170" t="s">
        <v>636</v>
      </c>
      <c r="V929" s="242" t="s">
        <v>711</v>
      </c>
      <c r="W929" s="312" t="s">
        <v>855</v>
      </c>
      <c r="X929" s="171" t="s">
        <v>1192</v>
      </c>
      <c r="Y929" s="7"/>
      <c r="Z929" s="304" t="s">
        <v>1732</v>
      </c>
    </row>
    <row r="930" spans="1:26" ht="15" customHeight="1" x14ac:dyDescent="0.2">
      <c r="A930" s="203" t="str">
        <f t="shared" si="14"/>
        <v>乗0ガ3AA</v>
      </c>
      <c r="B930" s="349" t="s">
        <v>576</v>
      </c>
      <c r="C930" s="349" t="s">
        <v>575</v>
      </c>
      <c r="D930" s="351" t="s">
        <v>1402</v>
      </c>
      <c r="E930" s="351" t="s">
        <v>1565</v>
      </c>
      <c r="F930" s="349"/>
      <c r="G930" s="203"/>
      <c r="H930" s="347"/>
      <c r="I930" s="162" t="s">
        <v>835</v>
      </c>
      <c r="J930" s="351"/>
      <c r="K930" s="203"/>
      <c r="L930" s="203"/>
      <c r="M930" s="203"/>
      <c r="N930" s="203"/>
      <c r="O930" s="203"/>
      <c r="P930" s="203"/>
      <c r="Q930" s="203"/>
      <c r="R930" s="203"/>
      <c r="S930" s="203"/>
      <c r="T930" s="160" t="s">
        <v>710</v>
      </c>
      <c r="U930" s="170" t="s">
        <v>636</v>
      </c>
      <c r="V930" s="242" t="s">
        <v>711</v>
      </c>
      <c r="W930" s="312" t="s">
        <v>855</v>
      </c>
      <c r="X930" s="171" t="s">
        <v>1193</v>
      </c>
      <c r="Y930" s="7"/>
      <c r="Z930" s="305" t="s">
        <v>1733</v>
      </c>
    </row>
    <row r="931" spans="1:26" ht="15" customHeight="1" x14ac:dyDescent="0.2">
      <c r="A931" s="203" t="str">
        <f t="shared" si="14"/>
        <v>乗0ガ3LA</v>
      </c>
      <c r="B931" s="349" t="s">
        <v>576</v>
      </c>
      <c r="C931" s="349" t="s">
        <v>575</v>
      </c>
      <c r="D931" s="351" t="s">
        <v>855</v>
      </c>
      <c r="E931" s="351" t="s">
        <v>1566</v>
      </c>
      <c r="F931" s="349"/>
      <c r="G931" s="203"/>
      <c r="H931" s="347"/>
      <c r="I931" s="162" t="s">
        <v>844</v>
      </c>
      <c r="J931" s="351"/>
      <c r="K931" s="203"/>
      <c r="L931" s="203"/>
      <c r="M931" s="203"/>
      <c r="N931" s="203"/>
      <c r="O931" s="203"/>
      <c r="P931" s="203"/>
      <c r="Q931" s="203"/>
      <c r="R931" s="203"/>
      <c r="S931" s="203"/>
      <c r="T931" s="160" t="s">
        <v>710</v>
      </c>
      <c r="U931" s="170" t="s">
        <v>636</v>
      </c>
      <c r="V931" s="242" t="s">
        <v>711</v>
      </c>
      <c r="W931" s="312" t="s">
        <v>855</v>
      </c>
      <c r="X931" s="171" t="s">
        <v>1194</v>
      </c>
      <c r="Y931" s="7"/>
      <c r="Z931" s="305" t="s">
        <v>1734</v>
      </c>
    </row>
    <row r="932" spans="1:26" ht="15" customHeight="1" x14ac:dyDescent="0.2">
      <c r="A932" s="203" t="str">
        <f t="shared" si="14"/>
        <v>乗0ガ4BA</v>
      </c>
      <c r="B932" s="349" t="s">
        <v>576</v>
      </c>
      <c r="C932" s="349" t="s">
        <v>575</v>
      </c>
      <c r="D932" s="351" t="s">
        <v>855</v>
      </c>
      <c r="E932" s="351" t="s">
        <v>1567</v>
      </c>
      <c r="F932" s="349"/>
      <c r="G932" s="203"/>
      <c r="H932" s="203"/>
      <c r="I932" s="162" t="s">
        <v>410</v>
      </c>
      <c r="J932" s="351"/>
      <c r="K932" s="203"/>
      <c r="L932" s="203"/>
      <c r="M932" s="203"/>
      <c r="N932" s="203"/>
      <c r="O932" s="203"/>
      <c r="P932" s="203"/>
      <c r="Q932" s="203"/>
      <c r="R932" s="203"/>
      <c r="S932" s="203"/>
      <c r="T932" s="160" t="s">
        <v>710</v>
      </c>
      <c r="U932" s="170" t="s">
        <v>636</v>
      </c>
      <c r="V932" s="242" t="s">
        <v>711</v>
      </c>
      <c r="W932" s="312" t="s">
        <v>855</v>
      </c>
      <c r="X932" s="171" t="s">
        <v>1195</v>
      </c>
      <c r="Y932" s="7" t="s">
        <v>1610</v>
      </c>
      <c r="Z932" s="305" t="s">
        <v>1735</v>
      </c>
    </row>
    <row r="933" spans="1:26" ht="15" customHeight="1" x14ac:dyDescent="0.2">
      <c r="A933" s="203" t="str">
        <f t="shared" si="14"/>
        <v>乗0ガ4AA</v>
      </c>
      <c r="B933" s="349" t="s">
        <v>576</v>
      </c>
      <c r="C933" s="349" t="s">
        <v>575</v>
      </c>
      <c r="D933" s="351" t="s">
        <v>855</v>
      </c>
      <c r="E933" s="351" t="s">
        <v>1568</v>
      </c>
      <c r="F933" s="349"/>
      <c r="G933" s="203"/>
      <c r="H933" s="347"/>
      <c r="I933" s="162" t="s">
        <v>835</v>
      </c>
      <c r="J933" s="351"/>
      <c r="K933" s="203"/>
      <c r="L933" s="203"/>
      <c r="M933" s="203"/>
      <c r="N933" s="203"/>
      <c r="O933" s="203"/>
      <c r="P933" s="203"/>
      <c r="Q933" s="203"/>
      <c r="R933" s="203"/>
      <c r="S933" s="203"/>
      <c r="T933" s="160" t="s">
        <v>710</v>
      </c>
      <c r="U933" s="170" t="s">
        <v>636</v>
      </c>
      <c r="V933" s="242" t="s">
        <v>711</v>
      </c>
      <c r="W933" s="312" t="s">
        <v>855</v>
      </c>
      <c r="X933" s="171" t="s">
        <v>1196</v>
      </c>
      <c r="Y933" s="7"/>
      <c r="Z933" s="305" t="s">
        <v>1733</v>
      </c>
    </row>
    <row r="934" spans="1:26" ht="15" customHeight="1" x14ac:dyDescent="0.2">
      <c r="A934" s="203" t="str">
        <f t="shared" si="14"/>
        <v>乗0ガ4LA</v>
      </c>
      <c r="B934" s="349" t="s">
        <v>576</v>
      </c>
      <c r="C934" s="349" t="s">
        <v>575</v>
      </c>
      <c r="D934" s="351" t="s">
        <v>855</v>
      </c>
      <c r="E934" s="351" t="s">
        <v>1569</v>
      </c>
      <c r="F934" s="349"/>
      <c r="G934" s="203"/>
      <c r="H934" s="203"/>
      <c r="I934" s="162" t="s">
        <v>844</v>
      </c>
      <c r="J934" s="351"/>
      <c r="K934" s="203"/>
      <c r="L934" s="203"/>
      <c r="M934" s="203"/>
      <c r="N934" s="203"/>
      <c r="O934" s="203"/>
      <c r="P934" s="203"/>
      <c r="Q934" s="203"/>
      <c r="R934" s="203"/>
      <c r="S934" s="203"/>
      <c r="T934" s="160" t="s">
        <v>710</v>
      </c>
      <c r="U934" s="170" t="s">
        <v>636</v>
      </c>
      <c r="V934" s="242" t="s">
        <v>711</v>
      </c>
      <c r="W934" s="312" t="s">
        <v>855</v>
      </c>
      <c r="X934" s="171" t="s">
        <v>1197</v>
      </c>
      <c r="Y934" s="7"/>
      <c r="Z934" s="305" t="s">
        <v>1734</v>
      </c>
    </row>
    <row r="935" spans="1:26" ht="15" customHeight="1" x14ac:dyDescent="0.2">
      <c r="A935" s="203" t="str">
        <f t="shared" si="14"/>
        <v>乗0ガ5BA</v>
      </c>
      <c r="B935" s="349" t="s">
        <v>576</v>
      </c>
      <c r="C935" s="349" t="s">
        <v>575</v>
      </c>
      <c r="D935" s="351" t="s">
        <v>855</v>
      </c>
      <c r="E935" s="351" t="s">
        <v>1570</v>
      </c>
      <c r="F935" s="349"/>
      <c r="G935" s="203"/>
      <c r="H935" s="347"/>
      <c r="I935" s="162" t="s">
        <v>411</v>
      </c>
      <c r="J935" s="351"/>
      <c r="K935" s="203"/>
      <c r="L935" s="203"/>
      <c r="M935" s="203"/>
      <c r="N935" s="203"/>
      <c r="O935" s="203"/>
      <c r="P935" s="203"/>
      <c r="Q935" s="203"/>
      <c r="R935" s="203"/>
      <c r="S935" s="203"/>
      <c r="T935" s="160" t="s">
        <v>710</v>
      </c>
      <c r="U935" s="170" t="s">
        <v>636</v>
      </c>
      <c r="V935" s="242" t="s">
        <v>711</v>
      </c>
      <c r="W935" s="312" t="s">
        <v>855</v>
      </c>
      <c r="X935" s="171" t="s">
        <v>1198</v>
      </c>
      <c r="Y935" s="7" t="s">
        <v>1609</v>
      </c>
      <c r="Z935" s="305" t="s">
        <v>1737</v>
      </c>
    </row>
    <row r="936" spans="1:26" ht="15" customHeight="1" x14ac:dyDescent="0.2">
      <c r="A936" s="203" t="str">
        <f t="shared" si="14"/>
        <v>乗0ガ5AA</v>
      </c>
      <c r="B936" s="349" t="s">
        <v>576</v>
      </c>
      <c r="C936" s="349" t="s">
        <v>575</v>
      </c>
      <c r="D936" s="351" t="s">
        <v>855</v>
      </c>
      <c r="E936" s="351" t="s">
        <v>1571</v>
      </c>
      <c r="F936" s="349"/>
      <c r="G936" s="203"/>
      <c r="H936" s="347"/>
      <c r="I936" s="162" t="s">
        <v>835</v>
      </c>
      <c r="J936" s="351"/>
      <c r="K936" s="203"/>
      <c r="L936" s="203"/>
      <c r="M936" s="203"/>
      <c r="N936" s="203"/>
      <c r="O936" s="203"/>
      <c r="P936" s="203"/>
      <c r="Q936" s="203"/>
      <c r="R936" s="203"/>
      <c r="S936" s="203"/>
      <c r="T936" s="160" t="s">
        <v>710</v>
      </c>
      <c r="U936" s="170" t="s">
        <v>636</v>
      </c>
      <c r="V936" s="242" t="s">
        <v>711</v>
      </c>
      <c r="W936" s="312" t="s">
        <v>855</v>
      </c>
      <c r="X936" s="171" t="s">
        <v>1199</v>
      </c>
      <c r="Y936" s="7"/>
      <c r="Z936" s="305" t="s">
        <v>1733</v>
      </c>
    </row>
    <row r="937" spans="1:26" ht="15" customHeight="1" x14ac:dyDescent="0.2">
      <c r="A937" s="203" t="str">
        <f t="shared" si="14"/>
        <v>乗0ガ5LA</v>
      </c>
      <c r="B937" s="349" t="s">
        <v>576</v>
      </c>
      <c r="C937" s="349" t="s">
        <v>575</v>
      </c>
      <c r="D937" s="351" t="s">
        <v>855</v>
      </c>
      <c r="E937" s="351" t="s">
        <v>1572</v>
      </c>
      <c r="F937" s="349"/>
      <c r="G937" s="203"/>
      <c r="H937" s="203"/>
      <c r="I937" s="162" t="s">
        <v>844</v>
      </c>
      <c r="J937" s="351"/>
      <c r="K937" s="203"/>
      <c r="L937" s="203"/>
      <c r="M937" s="203"/>
      <c r="N937" s="203"/>
      <c r="O937" s="203"/>
      <c r="P937" s="203"/>
      <c r="Q937" s="203"/>
      <c r="R937" s="203"/>
      <c r="S937" s="203"/>
      <c r="T937" s="160" t="s">
        <v>710</v>
      </c>
      <c r="U937" s="170" t="s">
        <v>636</v>
      </c>
      <c r="V937" s="242" t="s">
        <v>711</v>
      </c>
      <c r="W937" s="313" t="s">
        <v>855</v>
      </c>
      <c r="X937" s="171" t="s">
        <v>1200</v>
      </c>
      <c r="Y937" s="7"/>
      <c r="Z937" s="305" t="s">
        <v>1734</v>
      </c>
    </row>
    <row r="938" spans="1:26" ht="15" customHeight="1" x14ac:dyDescent="0.2">
      <c r="A938" s="203" t="str">
        <f t="shared" si="14"/>
        <v>乗0ガ6BA</v>
      </c>
      <c r="B938" s="349" t="s">
        <v>576</v>
      </c>
      <c r="C938" s="349" t="s">
        <v>575</v>
      </c>
      <c r="D938" s="351" t="s">
        <v>855</v>
      </c>
      <c r="E938" s="351" t="s">
        <v>1573</v>
      </c>
      <c r="F938" s="349"/>
      <c r="G938" s="203"/>
      <c r="H938" s="347"/>
      <c r="I938" s="162" t="s">
        <v>1381</v>
      </c>
      <c r="J938" s="351"/>
      <c r="K938" s="203"/>
      <c r="L938" s="203"/>
      <c r="M938" s="203"/>
      <c r="N938" s="203"/>
      <c r="O938" s="203"/>
      <c r="P938" s="203"/>
      <c r="Q938" s="203"/>
      <c r="R938" s="203"/>
      <c r="S938" s="203"/>
      <c r="T938" s="160" t="s">
        <v>710</v>
      </c>
      <c r="U938" s="170" t="s">
        <v>636</v>
      </c>
      <c r="V938" s="242" t="s">
        <v>711</v>
      </c>
      <c r="W938" s="313" t="s">
        <v>855</v>
      </c>
      <c r="X938" s="171" t="s">
        <v>1201</v>
      </c>
      <c r="Y938" s="7" t="s">
        <v>1608</v>
      </c>
      <c r="Z938" s="304" t="s">
        <v>1738</v>
      </c>
    </row>
    <row r="939" spans="1:26" ht="15" customHeight="1" x14ac:dyDescent="0.2">
      <c r="A939" s="203" t="str">
        <f t="shared" si="14"/>
        <v>乗0ガ6AA</v>
      </c>
      <c r="B939" s="349" t="s">
        <v>576</v>
      </c>
      <c r="C939" s="349" t="s">
        <v>575</v>
      </c>
      <c r="D939" s="351" t="s">
        <v>855</v>
      </c>
      <c r="E939" s="351" t="s">
        <v>1574</v>
      </c>
      <c r="F939" s="349"/>
      <c r="G939" s="203"/>
      <c r="H939" s="203"/>
      <c r="I939" s="162" t="s">
        <v>835</v>
      </c>
      <c r="J939" s="351"/>
      <c r="K939" s="203"/>
      <c r="L939" s="203"/>
      <c r="M939" s="203"/>
      <c r="N939" s="203"/>
      <c r="O939" s="203"/>
      <c r="P939" s="203"/>
      <c r="Q939" s="203"/>
      <c r="R939" s="203"/>
      <c r="S939" s="203"/>
      <c r="T939" s="160" t="s">
        <v>710</v>
      </c>
      <c r="U939" s="170" t="s">
        <v>636</v>
      </c>
      <c r="V939" s="242" t="s">
        <v>711</v>
      </c>
      <c r="W939" s="312" t="s">
        <v>855</v>
      </c>
      <c r="X939" s="171" t="s">
        <v>1202</v>
      </c>
      <c r="Y939" s="7"/>
      <c r="Z939" s="305" t="s">
        <v>1733</v>
      </c>
    </row>
    <row r="940" spans="1:26" ht="15" customHeight="1" x14ac:dyDescent="0.2">
      <c r="A940" s="203" t="str">
        <f t="shared" si="14"/>
        <v>乗0ガ6LA</v>
      </c>
      <c r="B940" s="349" t="s">
        <v>576</v>
      </c>
      <c r="C940" s="349" t="s">
        <v>575</v>
      </c>
      <c r="D940" s="351" t="s">
        <v>855</v>
      </c>
      <c r="E940" s="351" t="s">
        <v>1575</v>
      </c>
      <c r="F940" s="349"/>
      <c r="G940" s="203"/>
      <c r="H940" s="347"/>
      <c r="I940" s="162" t="s">
        <v>844</v>
      </c>
      <c r="J940" s="351"/>
      <c r="K940" s="203"/>
      <c r="L940" s="203"/>
      <c r="M940" s="203"/>
      <c r="N940" s="203"/>
      <c r="O940" s="203"/>
      <c r="P940" s="203"/>
      <c r="Q940" s="203"/>
      <c r="R940" s="203"/>
      <c r="S940" s="203"/>
      <c r="T940" s="160" t="s">
        <v>710</v>
      </c>
      <c r="U940" s="170" t="s">
        <v>636</v>
      </c>
      <c r="V940" s="242" t="s">
        <v>711</v>
      </c>
      <c r="W940" s="312" t="s">
        <v>855</v>
      </c>
      <c r="X940" s="171" t="s">
        <v>1203</v>
      </c>
      <c r="Y940" s="7"/>
      <c r="Z940" s="305" t="s">
        <v>1734</v>
      </c>
    </row>
    <row r="941" spans="1:26" ht="15" customHeight="1" x14ac:dyDescent="0.2">
      <c r="A941" s="203" t="str">
        <f t="shared" si="14"/>
        <v>乗0L-</v>
      </c>
      <c r="B941" s="349" t="s">
        <v>576</v>
      </c>
      <c r="C941" s="349" t="s">
        <v>438</v>
      </c>
      <c r="D941" s="351" t="s">
        <v>71</v>
      </c>
      <c r="E941" s="351" t="s">
        <v>72</v>
      </c>
      <c r="F941" s="349"/>
      <c r="G941" s="349"/>
      <c r="H941" s="349"/>
      <c r="I941" s="162" t="s">
        <v>831</v>
      </c>
      <c r="J941" s="351"/>
      <c r="K941" s="203"/>
      <c r="L941" s="203"/>
      <c r="M941" s="203"/>
      <c r="N941" s="203"/>
      <c r="O941" s="203"/>
      <c r="P941" s="203"/>
      <c r="Q941" s="203"/>
      <c r="R941" s="203"/>
      <c r="S941" s="203"/>
      <c r="T941" s="160" t="s">
        <v>710</v>
      </c>
      <c r="U941" s="170" t="s">
        <v>644</v>
      </c>
      <c r="V941" s="242" t="s">
        <v>711</v>
      </c>
      <c r="W941" s="313" t="s">
        <v>71</v>
      </c>
      <c r="X941" s="171" t="s">
        <v>72</v>
      </c>
      <c r="Y941" s="7"/>
      <c r="Z941" s="304" t="s">
        <v>1732</v>
      </c>
    </row>
    <row r="942" spans="1:26" ht="15" customHeight="1" x14ac:dyDescent="0.2">
      <c r="A942" s="203" t="str">
        <f t="shared" si="14"/>
        <v>乗0LA</v>
      </c>
      <c r="B942" s="349" t="s">
        <v>576</v>
      </c>
      <c r="C942" s="349" t="s">
        <v>438</v>
      </c>
      <c r="D942" s="351" t="s">
        <v>74</v>
      </c>
      <c r="E942" s="351" t="s">
        <v>117</v>
      </c>
      <c r="F942" s="349"/>
      <c r="G942" s="349"/>
      <c r="H942" s="349"/>
      <c r="I942" s="162" t="s">
        <v>831</v>
      </c>
      <c r="J942" s="351"/>
      <c r="K942" s="203"/>
      <c r="L942" s="203"/>
      <c r="M942" s="203"/>
      <c r="N942" s="203"/>
      <c r="O942" s="203"/>
      <c r="P942" s="203"/>
      <c r="Q942" s="203"/>
      <c r="R942" s="203"/>
      <c r="S942" s="203"/>
      <c r="T942" s="160" t="s">
        <v>710</v>
      </c>
      <c r="U942" s="170" t="s">
        <v>644</v>
      </c>
      <c r="V942" s="242" t="s">
        <v>711</v>
      </c>
      <c r="W942" s="312" t="s">
        <v>74</v>
      </c>
      <c r="X942" s="171" t="s">
        <v>117</v>
      </c>
      <c r="Y942" s="7"/>
      <c r="Z942" s="304" t="s">
        <v>1732</v>
      </c>
    </row>
    <row r="943" spans="1:26" ht="15" customHeight="1" x14ac:dyDescent="0.2">
      <c r="A943" s="203" t="str">
        <f t="shared" si="14"/>
        <v>乗0LB</v>
      </c>
      <c r="B943" s="349" t="s">
        <v>576</v>
      </c>
      <c r="C943" s="349" t="s">
        <v>438</v>
      </c>
      <c r="D943" s="351" t="s">
        <v>119</v>
      </c>
      <c r="E943" s="351" t="s">
        <v>126</v>
      </c>
      <c r="F943" s="349"/>
      <c r="G943" s="349"/>
      <c r="H943" s="349"/>
      <c r="I943" s="162" t="s">
        <v>831</v>
      </c>
      <c r="J943" s="351"/>
      <c r="K943" s="203"/>
      <c r="L943" s="203"/>
      <c r="M943" s="203"/>
      <c r="N943" s="203"/>
      <c r="O943" s="203"/>
      <c r="P943" s="203"/>
      <c r="Q943" s="203"/>
      <c r="R943" s="203"/>
      <c r="S943" s="203"/>
      <c r="T943" s="160" t="s">
        <v>710</v>
      </c>
      <c r="U943" s="170" t="s">
        <v>644</v>
      </c>
      <c r="V943" s="242" t="s">
        <v>711</v>
      </c>
      <c r="W943" s="312" t="s">
        <v>119</v>
      </c>
      <c r="X943" s="171" t="s">
        <v>126</v>
      </c>
      <c r="Y943" s="7"/>
      <c r="Z943" s="304" t="s">
        <v>1732</v>
      </c>
    </row>
    <row r="944" spans="1:26" ht="15" customHeight="1" x14ac:dyDescent="0.2">
      <c r="A944" s="203" t="str">
        <f t="shared" si="14"/>
        <v>乗0LC</v>
      </c>
      <c r="B944" s="203" t="s">
        <v>576</v>
      </c>
      <c r="C944" s="203" t="s">
        <v>438</v>
      </c>
      <c r="D944" s="203" t="s">
        <v>119</v>
      </c>
      <c r="E944" s="203" t="s">
        <v>127</v>
      </c>
      <c r="F944" s="203"/>
      <c r="G944" s="203"/>
      <c r="H944" s="203"/>
      <c r="I944" s="1" t="s">
        <v>831</v>
      </c>
      <c r="K944" s="203"/>
      <c r="L944" s="203"/>
      <c r="M944" s="203"/>
      <c r="N944" s="203"/>
      <c r="O944" s="203"/>
      <c r="P944" s="203"/>
      <c r="Q944" s="203"/>
      <c r="R944" s="203"/>
      <c r="S944" s="203"/>
      <c r="T944" s="160" t="s">
        <v>710</v>
      </c>
      <c r="U944" s="170" t="s">
        <v>644</v>
      </c>
      <c r="V944" s="242" t="s">
        <v>711</v>
      </c>
      <c r="W944" s="313" t="s">
        <v>119</v>
      </c>
      <c r="X944" s="171" t="s">
        <v>127</v>
      </c>
      <c r="Y944" s="7"/>
      <c r="Z944" s="304" t="s">
        <v>1732</v>
      </c>
    </row>
    <row r="945" spans="1:26" ht="15" customHeight="1" x14ac:dyDescent="0.2">
      <c r="A945" s="203" t="str">
        <f t="shared" si="14"/>
        <v>乗0LE</v>
      </c>
      <c r="B945" s="203" t="s">
        <v>576</v>
      </c>
      <c r="C945" s="203" t="s">
        <v>438</v>
      </c>
      <c r="D945" s="203" t="s">
        <v>120</v>
      </c>
      <c r="E945" s="203" t="s">
        <v>128</v>
      </c>
      <c r="F945" s="203"/>
      <c r="G945" s="203"/>
      <c r="H945" s="203"/>
      <c r="I945" s="1" t="s">
        <v>831</v>
      </c>
      <c r="K945" s="203"/>
      <c r="L945" s="203"/>
      <c r="M945" s="203"/>
      <c r="N945" s="203"/>
      <c r="O945" s="203"/>
      <c r="P945" s="203"/>
      <c r="Q945" s="203"/>
      <c r="R945" s="203"/>
      <c r="S945" s="203"/>
      <c r="T945" s="160" t="s">
        <v>710</v>
      </c>
      <c r="U945" s="170" t="s">
        <v>644</v>
      </c>
      <c r="V945" s="242" t="s">
        <v>711</v>
      </c>
      <c r="W945" s="313" t="s">
        <v>120</v>
      </c>
      <c r="X945" s="171" t="s">
        <v>128</v>
      </c>
      <c r="Y945" s="7"/>
      <c r="Z945" s="304" t="s">
        <v>1732</v>
      </c>
    </row>
    <row r="946" spans="1:26" ht="15" customHeight="1" x14ac:dyDescent="0.2">
      <c r="A946" s="203" t="str">
        <f t="shared" si="14"/>
        <v>乗0LGF</v>
      </c>
      <c r="B946" s="203" t="s">
        <v>576</v>
      </c>
      <c r="C946" s="203" t="s">
        <v>438</v>
      </c>
      <c r="D946" s="203" t="s">
        <v>120</v>
      </c>
      <c r="E946" s="203" t="s">
        <v>133</v>
      </c>
      <c r="F946" s="203"/>
      <c r="G946" s="203"/>
      <c r="H946" s="203"/>
      <c r="I946" s="1" t="s">
        <v>831</v>
      </c>
      <c r="K946" s="203"/>
      <c r="L946" s="203"/>
      <c r="M946" s="203"/>
      <c r="N946" s="203"/>
      <c r="O946" s="203"/>
      <c r="P946" s="203"/>
      <c r="Q946" s="203"/>
      <c r="R946" s="203"/>
      <c r="S946" s="203"/>
      <c r="T946" s="160" t="s">
        <v>710</v>
      </c>
      <c r="U946" s="170" t="s">
        <v>644</v>
      </c>
      <c r="V946" s="242" t="s">
        <v>711</v>
      </c>
      <c r="W946" s="313" t="s">
        <v>120</v>
      </c>
      <c r="X946" s="171" t="s">
        <v>133</v>
      </c>
      <c r="Y946" s="7"/>
      <c r="Z946" s="304" t="s">
        <v>1732</v>
      </c>
    </row>
    <row r="947" spans="1:26" ht="15" customHeight="1" x14ac:dyDescent="0.2">
      <c r="A947" s="203" t="str">
        <f t="shared" si="14"/>
        <v>乗0LHK</v>
      </c>
      <c r="B947" s="203" t="s">
        <v>576</v>
      </c>
      <c r="C947" s="203" t="s">
        <v>438</v>
      </c>
      <c r="D947" s="203" t="s">
        <v>120</v>
      </c>
      <c r="E947" s="203" t="s">
        <v>141</v>
      </c>
      <c r="F947" s="203"/>
      <c r="G947" s="203"/>
      <c r="H947" s="203"/>
      <c r="I947" s="1" t="s">
        <v>835</v>
      </c>
      <c r="J947" s="203" t="s">
        <v>838</v>
      </c>
      <c r="K947" s="203"/>
      <c r="L947" s="203"/>
      <c r="M947" s="203"/>
      <c r="N947" s="203"/>
      <c r="O947" s="203"/>
      <c r="P947" s="203"/>
      <c r="Q947" s="203"/>
      <c r="R947" s="203"/>
      <c r="S947" s="203"/>
      <c r="T947" s="160" t="s">
        <v>710</v>
      </c>
      <c r="U947" s="170" t="s">
        <v>644</v>
      </c>
      <c r="V947" s="242" t="s">
        <v>711</v>
      </c>
      <c r="W947" s="313" t="s">
        <v>120</v>
      </c>
      <c r="X947" s="171" t="s">
        <v>141</v>
      </c>
      <c r="Y947" s="7"/>
      <c r="Z947" s="305" t="s">
        <v>1733</v>
      </c>
    </row>
    <row r="948" spans="1:26" ht="15" customHeight="1" x14ac:dyDescent="0.2">
      <c r="A948" s="203" t="str">
        <f t="shared" si="14"/>
        <v>乗0LGH</v>
      </c>
      <c r="B948" s="203" t="s">
        <v>576</v>
      </c>
      <c r="C948" s="203" t="s">
        <v>438</v>
      </c>
      <c r="D948" s="203" t="s">
        <v>97</v>
      </c>
      <c r="E948" s="203" t="s">
        <v>135</v>
      </c>
      <c r="F948" s="203"/>
      <c r="G948" s="203"/>
      <c r="H948" s="203"/>
      <c r="I948" s="1" t="s">
        <v>831</v>
      </c>
      <c r="K948" s="203"/>
      <c r="L948" s="203"/>
      <c r="M948" s="203"/>
      <c r="N948" s="203"/>
      <c r="O948" s="203"/>
      <c r="P948" s="203"/>
      <c r="Q948" s="203"/>
      <c r="R948" s="203"/>
      <c r="S948" s="203"/>
      <c r="T948" s="160" t="s">
        <v>710</v>
      </c>
      <c r="U948" s="170" t="s">
        <v>644</v>
      </c>
      <c r="V948" s="242" t="s">
        <v>711</v>
      </c>
      <c r="W948" s="313" t="s">
        <v>97</v>
      </c>
      <c r="X948" s="171" t="s">
        <v>135</v>
      </c>
      <c r="Y948" s="7"/>
      <c r="Z948" s="304" t="s">
        <v>1732</v>
      </c>
    </row>
    <row r="949" spans="1:26" ht="15" customHeight="1" x14ac:dyDescent="0.2">
      <c r="A949" s="203" t="str">
        <f t="shared" si="14"/>
        <v>乗0LHN</v>
      </c>
      <c r="B949" s="203" t="s">
        <v>576</v>
      </c>
      <c r="C949" s="203" t="s">
        <v>438</v>
      </c>
      <c r="D949" s="203" t="s">
        <v>97</v>
      </c>
      <c r="E949" s="203" t="s">
        <v>143</v>
      </c>
      <c r="F949" s="203"/>
      <c r="G949" s="203"/>
      <c r="H949" s="203"/>
      <c r="I949" s="1" t="s">
        <v>835</v>
      </c>
      <c r="J949" t="s">
        <v>838</v>
      </c>
      <c r="K949" s="203"/>
      <c r="L949" s="203"/>
      <c r="M949" s="203"/>
      <c r="N949" s="203"/>
      <c r="O949" s="203"/>
      <c r="P949" s="203"/>
      <c r="Q949" s="203"/>
      <c r="R949" s="203"/>
      <c r="S949" s="203"/>
      <c r="T949" s="160" t="s">
        <v>710</v>
      </c>
      <c r="U949" s="170" t="s">
        <v>644</v>
      </c>
      <c r="V949" s="242" t="s">
        <v>711</v>
      </c>
      <c r="W949" s="313" t="s">
        <v>97</v>
      </c>
      <c r="X949" s="171" t="s">
        <v>143</v>
      </c>
      <c r="Y949" s="7"/>
      <c r="Z949" s="305" t="s">
        <v>1733</v>
      </c>
    </row>
    <row r="950" spans="1:26" ht="15" customHeight="1" x14ac:dyDescent="0.2">
      <c r="A950" s="203" t="str">
        <f t="shared" si="14"/>
        <v>乗0LTA</v>
      </c>
      <c r="B950" s="203" t="s">
        <v>576</v>
      </c>
      <c r="C950" s="203" t="s">
        <v>438</v>
      </c>
      <c r="D950" s="203" t="s">
        <v>97</v>
      </c>
      <c r="E950" s="203" t="s">
        <v>158</v>
      </c>
      <c r="F950" s="203"/>
      <c r="G950" s="203"/>
      <c r="H950" s="203"/>
      <c r="I950" s="1" t="s">
        <v>831</v>
      </c>
      <c r="J950" t="s">
        <v>839</v>
      </c>
      <c r="K950" s="203"/>
      <c r="L950" s="203"/>
      <c r="M950" s="203"/>
      <c r="N950" s="203"/>
      <c r="O950" s="203"/>
      <c r="P950" s="203"/>
      <c r="Q950" s="203"/>
      <c r="R950" s="203"/>
      <c r="S950" s="203"/>
      <c r="T950" s="160" t="s">
        <v>710</v>
      </c>
      <c r="U950" s="170" t="s">
        <v>644</v>
      </c>
      <c r="V950" s="242" t="s">
        <v>711</v>
      </c>
      <c r="W950" s="313" t="s">
        <v>97</v>
      </c>
      <c r="X950" s="171" t="s">
        <v>158</v>
      </c>
      <c r="Y950" s="7"/>
      <c r="Z950" s="305" t="s">
        <v>1697</v>
      </c>
    </row>
    <row r="951" spans="1:26" ht="15" customHeight="1" x14ac:dyDescent="0.2">
      <c r="A951" s="203" t="str">
        <f t="shared" si="14"/>
        <v>乗0LXA</v>
      </c>
      <c r="B951" s="203" t="s">
        <v>576</v>
      </c>
      <c r="C951" s="203" t="s">
        <v>438</v>
      </c>
      <c r="D951" s="203" t="s">
        <v>97</v>
      </c>
      <c r="E951" s="203" t="s">
        <v>172</v>
      </c>
      <c r="F951" s="203"/>
      <c r="G951" s="203"/>
      <c r="H951" s="203"/>
      <c r="I951" s="1" t="s">
        <v>835</v>
      </c>
      <c r="J951" t="s">
        <v>595</v>
      </c>
      <c r="K951" s="203"/>
      <c r="L951" s="203"/>
      <c r="M951" s="203"/>
      <c r="N951" s="203"/>
      <c r="O951" s="203"/>
      <c r="P951" s="203"/>
      <c r="Q951" s="203"/>
      <c r="R951" s="203"/>
      <c r="S951" s="203"/>
      <c r="T951" s="160" t="s">
        <v>710</v>
      </c>
      <c r="U951" s="170" t="s">
        <v>644</v>
      </c>
      <c r="V951" s="242" t="s">
        <v>711</v>
      </c>
      <c r="W951" s="313" t="s">
        <v>97</v>
      </c>
      <c r="X951" s="171" t="s">
        <v>172</v>
      </c>
      <c r="Y951" s="7"/>
      <c r="Z951" s="305" t="s">
        <v>1733</v>
      </c>
    </row>
    <row r="952" spans="1:26" ht="15" customHeight="1" x14ac:dyDescent="0.2">
      <c r="A952" s="203" t="str">
        <f t="shared" si="14"/>
        <v>乗0LLA</v>
      </c>
      <c r="B952" s="203" t="s">
        <v>576</v>
      </c>
      <c r="C952" s="203" t="s">
        <v>438</v>
      </c>
      <c r="D952" s="203" t="s">
        <v>97</v>
      </c>
      <c r="E952" s="203" t="s">
        <v>150</v>
      </c>
      <c r="F952" s="203"/>
      <c r="G952" s="203"/>
      <c r="H952" s="203"/>
      <c r="I952" s="1" t="s">
        <v>831</v>
      </c>
      <c r="J952" t="s">
        <v>840</v>
      </c>
      <c r="K952" s="203"/>
      <c r="L952" s="203"/>
      <c r="M952" s="203"/>
      <c r="N952" s="203"/>
      <c r="O952" s="203"/>
      <c r="P952" s="203"/>
      <c r="Q952" s="203"/>
      <c r="R952" s="203"/>
      <c r="S952" s="203"/>
      <c r="T952" s="160" t="s">
        <v>710</v>
      </c>
      <c r="U952" s="170" t="s">
        <v>644</v>
      </c>
      <c r="V952" s="242" t="s">
        <v>711</v>
      </c>
      <c r="W952" s="313" t="s">
        <v>97</v>
      </c>
      <c r="X952" s="171" t="s">
        <v>150</v>
      </c>
      <c r="Y952" s="7"/>
      <c r="Z952" s="305" t="s">
        <v>1697</v>
      </c>
    </row>
    <row r="953" spans="1:26" ht="15" customHeight="1" x14ac:dyDescent="0.2">
      <c r="A953" s="203" t="str">
        <f t="shared" si="14"/>
        <v>乗0LYA</v>
      </c>
      <c r="B953" s="349" t="s">
        <v>576</v>
      </c>
      <c r="C953" s="349" t="s">
        <v>438</v>
      </c>
      <c r="D953" s="351" t="s">
        <v>97</v>
      </c>
      <c r="E953" s="351" t="s">
        <v>176</v>
      </c>
      <c r="F953" s="349"/>
      <c r="G953" s="349"/>
      <c r="H953" s="349"/>
      <c r="I953" s="162" t="s">
        <v>835</v>
      </c>
      <c r="J953" s="349" t="s">
        <v>596</v>
      </c>
      <c r="K953" s="203"/>
      <c r="L953" s="203"/>
      <c r="M953" s="203"/>
      <c r="N953" s="203"/>
      <c r="O953" s="203"/>
      <c r="P953" s="203"/>
      <c r="Q953" s="203"/>
      <c r="R953" s="203"/>
      <c r="S953" s="203"/>
      <c r="T953" s="160" t="s">
        <v>710</v>
      </c>
      <c r="U953" s="170" t="s">
        <v>644</v>
      </c>
      <c r="V953" s="242" t="s">
        <v>711</v>
      </c>
      <c r="W953" s="313" t="s">
        <v>97</v>
      </c>
      <c r="X953" s="171" t="s">
        <v>176</v>
      </c>
      <c r="Y953" s="7"/>
      <c r="Z953" s="305" t="s">
        <v>1733</v>
      </c>
    </row>
    <row r="954" spans="1:26" ht="15" customHeight="1" x14ac:dyDescent="0.2">
      <c r="A954" s="203" t="str">
        <f t="shared" si="14"/>
        <v>乗0LUA</v>
      </c>
      <c r="B954" s="349" t="s">
        <v>576</v>
      </c>
      <c r="C954" s="349" t="s">
        <v>438</v>
      </c>
      <c r="D954" s="351" t="s">
        <v>97</v>
      </c>
      <c r="E954" s="351" t="s">
        <v>165</v>
      </c>
      <c r="F954" s="349"/>
      <c r="G954" s="349"/>
      <c r="H954" s="349"/>
      <c r="I954" s="162" t="s">
        <v>831</v>
      </c>
      <c r="J954" s="351" t="s">
        <v>841</v>
      </c>
      <c r="K954" s="203"/>
      <c r="L954" s="203"/>
      <c r="M954" s="203"/>
      <c r="N954" s="203"/>
      <c r="O954" s="203"/>
      <c r="P954" s="203"/>
      <c r="Q954" s="203"/>
      <c r="R954" s="203"/>
      <c r="S954" s="203"/>
      <c r="T954" s="160" t="s">
        <v>710</v>
      </c>
      <c r="U954" s="170" t="s">
        <v>644</v>
      </c>
      <c r="V954" s="242" t="s">
        <v>711</v>
      </c>
      <c r="W954" s="312" t="s">
        <v>97</v>
      </c>
      <c r="X954" s="171" t="s">
        <v>165</v>
      </c>
      <c r="Y954" s="7"/>
      <c r="Z954" s="305" t="s">
        <v>1697</v>
      </c>
    </row>
    <row r="955" spans="1:26" ht="15" customHeight="1" x14ac:dyDescent="0.2">
      <c r="A955" s="203" t="str">
        <f t="shared" si="14"/>
        <v>乗0LZA</v>
      </c>
      <c r="B955" s="349" t="s">
        <v>576</v>
      </c>
      <c r="C955" s="349" t="s">
        <v>438</v>
      </c>
      <c r="D955" s="351" t="s">
        <v>97</v>
      </c>
      <c r="E955" s="351" t="s">
        <v>180</v>
      </c>
      <c r="F955" s="349"/>
      <c r="G955" s="349"/>
      <c r="H955" s="349"/>
      <c r="I955" s="162" t="s">
        <v>835</v>
      </c>
      <c r="J955" s="351" t="s">
        <v>597</v>
      </c>
      <c r="K955" s="203"/>
      <c r="L955" s="203"/>
      <c r="M955" s="203"/>
      <c r="N955" s="203"/>
      <c r="O955" s="203"/>
      <c r="P955" s="203"/>
      <c r="Q955" s="203"/>
      <c r="R955" s="203"/>
      <c r="S955" s="203"/>
      <c r="T955" s="160" t="s">
        <v>710</v>
      </c>
      <c r="U955" s="170" t="s">
        <v>644</v>
      </c>
      <c r="V955" s="242" t="s">
        <v>711</v>
      </c>
      <c r="W955" s="312" t="s">
        <v>97</v>
      </c>
      <c r="X955" s="171" t="s">
        <v>180</v>
      </c>
      <c r="Y955" s="7"/>
      <c r="Z955" s="305" t="s">
        <v>1733</v>
      </c>
    </row>
    <row r="956" spans="1:26" ht="15" customHeight="1" x14ac:dyDescent="0.2">
      <c r="A956" s="203" t="str">
        <f t="shared" si="14"/>
        <v>乗0LABA</v>
      </c>
      <c r="B956" s="349" t="s">
        <v>576</v>
      </c>
      <c r="C956" s="349" t="s">
        <v>438</v>
      </c>
      <c r="D956" s="351" t="s">
        <v>471</v>
      </c>
      <c r="E956" s="351" t="s">
        <v>1177</v>
      </c>
      <c r="F956" s="349"/>
      <c r="G956" s="349"/>
      <c r="H956" s="349"/>
      <c r="I956" s="162" t="s">
        <v>831</v>
      </c>
      <c r="J956" s="351"/>
      <c r="K956" s="203"/>
      <c r="L956" s="203"/>
      <c r="M956" s="203"/>
      <c r="N956" s="203"/>
      <c r="O956" s="203"/>
      <c r="P956" s="203"/>
      <c r="Q956" s="203"/>
      <c r="R956" s="203"/>
      <c r="S956" s="203"/>
      <c r="T956" s="160" t="s">
        <v>710</v>
      </c>
      <c r="U956" s="170" t="s">
        <v>644</v>
      </c>
      <c r="V956" s="242" t="s">
        <v>711</v>
      </c>
      <c r="W956" s="312" t="s">
        <v>471</v>
      </c>
      <c r="X956" s="171" t="s">
        <v>1177</v>
      </c>
      <c r="Y956" s="7"/>
      <c r="Z956" s="304" t="s">
        <v>1732</v>
      </c>
    </row>
    <row r="957" spans="1:26" ht="15" customHeight="1" x14ac:dyDescent="0.2">
      <c r="A957" s="203" t="str">
        <f t="shared" si="14"/>
        <v>乗0LAAA</v>
      </c>
      <c r="B957" s="349" t="s">
        <v>576</v>
      </c>
      <c r="C957" s="349" t="s">
        <v>438</v>
      </c>
      <c r="D957" s="351" t="s">
        <v>471</v>
      </c>
      <c r="E957" s="351" t="s">
        <v>1178</v>
      </c>
      <c r="F957" s="349"/>
      <c r="G957" s="349"/>
      <c r="H957" s="349"/>
      <c r="I957" s="162" t="s">
        <v>835</v>
      </c>
      <c r="J957" s="351" t="s">
        <v>838</v>
      </c>
      <c r="K957" s="203"/>
      <c r="L957" s="203"/>
      <c r="M957" s="203"/>
      <c r="N957" s="203"/>
      <c r="O957" s="203"/>
      <c r="P957" s="203"/>
      <c r="Q957" s="203"/>
      <c r="R957" s="203"/>
      <c r="S957" s="203"/>
      <c r="T957" s="160" t="s">
        <v>710</v>
      </c>
      <c r="U957" s="170" t="s">
        <v>644</v>
      </c>
      <c r="V957" s="242" t="s">
        <v>711</v>
      </c>
      <c r="W957" s="312" t="s">
        <v>471</v>
      </c>
      <c r="X957" s="171" t="s">
        <v>1178</v>
      </c>
      <c r="Y957" s="7"/>
      <c r="Z957" s="305" t="s">
        <v>1733</v>
      </c>
    </row>
    <row r="958" spans="1:26" ht="15" customHeight="1" x14ac:dyDescent="0.2">
      <c r="A958" s="203" t="str">
        <f t="shared" si="14"/>
        <v>乗0LALA</v>
      </c>
      <c r="B958" s="349" t="s">
        <v>576</v>
      </c>
      <c r="C958" s="349" t="s">
        <v>438</v>
      </c>
      <c r="D958" s="351" t="s">
        <v>471</v>
      </c>
      <c r="E958" s="351" t="s">
        <v>1179</v>
      </c>
      <c r="F958" s="349"/>
      <c r="G958" s="349"/>
      <c r="H958" s="349"/>
      <c r="I958" s="162" t="s">
        <v>844</v>
      </c>
      <c r="J958" s="351" t="s">
        <v>1180</v>
      </c>
      <c r="K958" s="203"/>
      <c r="L958" s="203"/>
      <c r="M958" s="203"/>
      <c r="N958" s="203"/>
      <c r="O958" s="203"/>
      <c r="P958" s="203"/>
      <c r="Q958" s="203"/>
      <c r="R958" s="203"/>
      <c r="S958" s="203"/>
      <c r="T958" s="160" t="s">
        <v>710</v>
      </c>
      <c r="U958" s="170" t="s">
        <v>644</v>
      </c>
      <c r="V958" s="242" t="s">
        <v>711</v>
      </c>
      <c r="W958" s="312" t="s">
        <v>471</v>
      </c>
      <c r="X958" s="171" t="s">
        <v>1179</v>
      </c>
      <c r="Y958" s="7"/>
      <c r="Z958" s="305" t="s">
        <v>1734</v>
      </c>
    </row>
    <row r="959" spans="1:26" ht="15" customHeight="1" x14ac:dyDescent="0.2">
      <c r="A959" s="203" t="str">
        <f t="shared" si="14"/>
        <v>乗0LCAA</v>
      </c>
      <c r="B959" s="203" t="s">
        <v>576</v>
      </c>
      <c r="C959" s="203" t="s">
        <v>438</v>
      </c>
      <c r="D959" s="203" t="s">
        <v>471</v>
      </c>
      <c r="E959" s="203" t="s">
        <v>570</v>
      </c>
      <c r="F959" s="203"/>
      <c r="G959" s="203"/>
      <c r="H959" s="203"/>
      <c r="I959" s="1" t="s">
        <v>835</v>
      </c>
      <c r="J959" s="203" t="s">
        <v>597</v>
      </c>
      <c r="K959" s="203"/>
      <c r="L959" s="203"/>
      <c r="M959" s="203"/>
      <c r="N959" s="203"/>
      <c r="O959" s="203"/>
      <c r="P959" s="203"/>
      <c r="Q959" s="203"/>
      <c r="R959" s="203"/>
      <c r="S959" s="203"/>
      <c r="T959" s="160" t="s">
        <v>710</v>
      </c>
      <c r="U959" s="170" t="s">
        <v>644</v>
      </c>
      <c r="V959" s="242" t="s">
        <v>711</v>
      </c>
      <c r="W959" s="312" t="s">
        <v>471</v>
      </c>
      <c r="X959" s="171" t="s">
        <v>570</v>
      </c>
      <c r="Y959" s="7"/>
      <c r="Z959" s="305" t="s">
        <v>1733</v>
      </c>
    </row>
    <row r="960" spans="1:26" ht="15" customHeight="1" x14ac:dyDescent="0.2">
      <c r="A960" s="203" t="str">
        <f t="shared" si="14"/>
        <v>乗0LCBA</v>
      </c>
      <c r="B960" s="203" t="s">
        <v>576</v>
      </c>
      <c r="C960" s="203" t="s">
        <v>438</v>
      </c>
      <c r="D960" s="203" t="s">
        <v>471</v>
      </c>
      <c r="E960" s="203" t="s">
        <v>571</v>
      </c>
      <c r="F960" s="203"/>
      <c r="G960" s="203"/>
      <c r="H960" s="203"/>
      <c r="I960" s="1" t="s">
        <v>832</v>
      </c>
      <c r="J960" s="203" t="s">
        <v>841</v>
      </c>
      <c r="K960" s="203"/>
      <c r="L960" s="203"/>
      <c r="M960" s="203"/>
      <c r="N960" s="203"/>
      <c r="O960" s="203"/>
      <c r="P960" s="203"/>
      <c r="Q960" s="203"/>
      <c r="R960" s="203"/>
      <c r="S960" s="203"/>
      <c r="T960" s="160" t="s">
        <v>710</v>
      </c>
      <c r="U960" s="170" t="s">
        <v>644</v>
      </c>
      <c r="V960" s="242" t="s">
        <v>711</v>
      </c>
      <c r="W960" s="312" t="s">
        <v>471</v>
      </c>
      <c r="X960" s="171" t="s">
        <v>571</v>
      </c>
      <c r="Y960" s="7" t="s">
        <v>1610</v>
      </c>
      <c r="Z960" s="305" t="s">
        <v>741</v>
      </c>
    </row>
    <row r="961" spans="1:26" ht="15" customHeight="1" x14ac:dyDescent="0.2">
      <c r="A961" s="203" t="str">
        <f t="shared" si="14"/>
        <v>乗0LCLA</v>
      </c>
      <c r="B961" s="203" t="s">
        <v>576</v>
      </c>
      <c r="C961" s="203" t="s">
        <v>438</v>
      </c>
      <c r="D961" s="203" t="s">
        <v>471</v>
      </c>
      <c r="E961" s="203" t="s">
        <v>1181</v>
      </c>
      <c r="F961" s="203"/>
      <c r="G961" s="203"/>
      <c r="H961" s="203"/>
      <c r="I961" s="1" t="s">
        <v>844</v>
      </c>
      <c r="J961" s="203" t="s">
        <v>425</v>
      </c>
      <c r="K961" s="203"/>
      <c r="L961" s="203"/>
      <c r="M961" s="203"/>
      <c r="N961" s="203"/>
      <c r="O961" s="203"/>
      <c r="P961" s="203"/>
      <c r="Q961" s="203"/>
      <c r="R961" s="203"/>
      <c r="S961" s="203"/>
      <c r="T961" s="160" t="s">
        <v>710</v>
      </c>
      <c r="U961" s="170" t="s">
        <v>644</v>
      </c>
      <c r="V961" s="242" t="s">
        <v>711</v>
      </c>
      <c r="W961" s="312" t="s">
        <v>471</v>
      </c>
      <c r="X961" s="171" t="s">
        <v>1181</v>
      </c>
      <c r="Y961" s="7"/>
      <c r="Z961" s="305" t="s">
        <v>1734</v>
      </c>
    </row>
    <row r="962" spans="1:26" ht="15" customHeight="1" x14ac:dyDescent="0.2">
      <c r="A962" s="203" t="str">
        <f t="shared" si="14"/>
        <v>乗0LDAA</v>
      </c>
      <c r="B962" s="203" t="s">
        <v>576</v>
      </c>
      <c r="C962" s="203" t="s">
        <v>438</v>
      </c>
      <c r="D962" s="203" t="s">
        <v>471</v>
      </c>
      <c r="E962" s="203" t="s">
        <v>572</v>
      </c>
      <c r="F962" s="203"/>
      <c r="G962" s="203"/>
      <c r="H962" s="203"/>
      <c r="I962" s="1" t="s">
        <v>835</v>
      </c>
      <c r="J962" s="203" t="s">
        <v>412</v>
      </c>
      <c r="K962" s="203"/>
      <c r="L962" s="203"/>
      <c r="M962" s="203"/>
      <c r="N962" s="203"/>
      <c r="O962" s="203"/>
      <c r="P962" s="203"/>
      <c r="Q962" s="203"/>
      <c r="R962" s="203"/>
      <c r="S962" s="203"/>
      <c r="T962" s="160" t="s">
        <v>710</v>
      </c>
      <c r="U962" s="170" t="s">
        <v>644</v>
      </c>
      <c r="V962" s="242" t="s">
        <v>711</v>
      </c>
      <c r="W962" s="312" t="s">
        <v>471</v>
      </c>
      <c r="X962" s="171" t="s">
        <v>572</v>
      </c>
      <c r="Y962" s="7"/>
      <c r="Z962" s="305" t="s">
        <v>1733</v>
      </c>
    </row>
    <row r="963" spans="1:26" ht="15" customHeight="1" x14ac:dyDescent="0.2">
      <c r="A963" s="203" t="str">
        <f t="shared" si="14"/>
        <v>乗0LDBA</v>
      </c>
      <c r="B963" s="203" t="s">
        <v>576</v>
      </c>
      <c r="C963" s="203" t="s">
        <v>438</v>
      </c>
      <c r="D963" s="203" t="s">
        <v>471</v>
      </c>
      <c r="E963" s="203" t="s">
        <v>573</v>
      </c>
      <c r="F963" s="203"/>
      <c r="G963" s="203"/>
      <c r="H963" s="203"/>
      <c r="I963" s="1" t="s">
        <v>833</v>
      </c>
      <c r="J963" s="203" t="s">
        <v>912</v>
      </c>
      <c r="K963" s="203"/>
      <c r="L963" s="203"/>
      <c r="M963" s="203"/>
      <c r="N963" s="203"/>
      <c r="O963" s="203"/>
      <c r="P963" s="203"/>
      <c r="Q963" s="203"/>
      <c r="R963" s="203"/>
      <c r="S963" s="203"/>
      <c r="T963" s="160" t="s">
        <v>710</v>
      </c>
      <c r="U963" s="170" t="s">
        <v>644</v>
      </c>
      <c r="V963" s="242" t="s">
        <v>711</v>
      </c>
      <c r="W963" s="312" t="s">
        <v>471</v>
      </c>
      <c r="X963" s="171" t="s">
        <v>573</v>
      </c>
      <c r="Y963" s="7" t="s">
        <v>1609</v>
      </c>
      <c r="Z963" s="305" t="s">
        <v>1737</v>
      </c>
    </row>
    <row r="964" spans="1:26" ht="15" customHeight="1" x14ac:dyDescent="0.2">
      <c r="A964" s="203" t="str">
        <f t="shared" ref="A964:A1027" si="15">CONCATENATE(C964,E964)</f>
        <v>乗0LDLA</v>
      </c>
      <c r="B964" s="203" t="s">
        <v>576</v>
      </c>
      <c r="C964" s="203" t="s">
        <v>438</v>
      </c>
      <c r="D964" s="203" t="s">
        <v>471</v>
      </c>
      <c r="E964" s="203" t="s">
        <v>1182</v>
      </c>
      <c r="F964" s="203"/>
      <c r="G964" s="203"/>
      <c r="H964" s="203"/>
      <c r="I964" s="1" t="s">
        <v>844</v>
      </c>
      <c r="J964" s="203" t="s">
        <v>426</v>
      </c>
      <c r="K964" s="203"/>
      <c r="L964" s="203"/>
      <c r="M964" s="203"/>
      <c r="N964" s="203"/>
      <c r="O964" s="203"/>
      <c r="P964" s="203"/>
      <c r="Q964" s="203"/>
      <c r="R964" s="203"/>
      <c r="S964" s="203"/>
      <c r="T964" s="160" t="s">
        <v>710</v>
      </c>
      <c r="U964" s="170" t="s">
        <v>644</v>
      </c>
      <c r="V964" s="242" t="s">
        <v>711</v>
      </c>
      <c r="W964" s="312" t="s">
        <v>471</v>
      </c>
      <c r="X964" s="171" t="s">
        <v>1182</v>
      </c>
      <c r="Y964" s="7"/>
      <c r="Z964" s="305" t="s">
        <v>1734</v>
      </c>
    </row>
    <row r="965" spans="1:26" ht="15" customHeight="1" x14ac:dyDescent="0.2">
      <c r="A965" s="203" t="str">
        <f t="shared" si="15"/>
        <v>乗0LLBA</v>
      </c>
      <c r="B965" s="203" t="s">
        <v>576</v>
      </c>
      <c r="C965" s="203" t="s">
        <v>438</v>
      </c>
      <c r="D965" s="203" t="s">
        <v>403</v>
      </c>
      <c r="E965" s="203" t="s">
        <v>1183</v>
      </c>
      <c r="F965" s="203"/>
      <c r="G965" s="203"/>
      <c r="H965" s="203"/>
      <c r="I965" s="1" t="s">
        <v>831</v>
      </c>
      <c r="K965" s="203"/>
      <c r="L965" s="203"/>
      <c r="M965" s="203"/>
      <c r="N965" s="203"/>
      <c r="O965" s="203"/>
      <c r="P965" s="203"/>
      <c r="Q965" s="203"/>
      <c r="R965" s="203"/>
      <c r="S965" s="203"/>
      <c r="T965" s="160" t="s">
        <v>710</v>
      </c>
      <c r="U965" s="170" t="s">
        <v>644</v>
      </c>
      <c r="V965" s="242" t="s">
        <v>711</v>
      </c>
      <c r="W965" s="312" t="s">
        <v>403</v>
      </c>
      <c r="X965" s="171" t="s">
        <v>1183</v>
      </c>
      <c r="Y965" s="7"/>
      <c r="Z965" s="304" t="s">
        <v>1732</v>
      </c>
    </row>
    <row r="966" spans="1:26" ht="15" customHeight="1" x14ac:dyDescent="0.2">
      <c r="A966" s="203" t="str">
        <f t="shared" si="15"/>
        <v>乗0LLAA</v>
      </c>
      <c r="B966" s="203" t="s">
        <v>576</v>
      </c>
      <c r="C966" s="203" t="s">
        <v>438</v>
      </c>
      <c r="D966" s="203" t="s">
        <v>403</v>
      </c>
      <c r="E966" s="203" t="s">
        <v>1184</v>
      </c>
      <c r="F966" s="203"/>
      <c r="G966" s="203"/>
      <c r="H966" s="203"/>
      <c r="I966" s="1" t="s">
        <v>835</v>
      </c>
      <c r="J966" s="203" t="s">
        <v>838</v>
      </c>
      <c r="K966" s="203"/>
      <c r="L966" s="203"/>
      <c r="M966" s="203"/>
      <c r="N966" s="203"/>
      <c r="O966" s="203"/>
      <c r="P966" s="203"/>
      <c r="Q966" s="203"/>
      <c r="R966" s="203"/>
      <c r="S966" s="203"/>
      <c r="T966" s="160" t="s">
        <v>710</v>
      </c>
      <c r="U966" s="170" t="s">
        <v>644</v>
      </c>
      <c r="V966" s="242" t="s">
        <v>711</v>
      </c>
      <c r="W966" s="312" t="s">
        <v>403</v>
      </c>
      <c r="X966" s="171" t="s">
        <v>1184</v>
      </c>
      <c r="Y966" s="7"/>
      <c r="Z966" s="305" t="s">
        <v>1733</v>
      </c>
    </row>
    <row r="967" spans="1:26" ht="15" customHeight="1" x14ac:dyDescent="0.2">
      <c r="A967" s="203" t="str">
        <f t="shared" si="15"/>
        <v>乗0LLLA</v>
      </c>
      <c r="B967" s="203" t="s">
        <v>576</v>
      </c>
      <c r="C967" s="203" t="s">
        <v>438</v>
      </c>
      <c r="D967" s="203" t="s">
        <v>403</v>
      </c>
      <c r="E967" s="203" t="s">
        <v>1185</v>
      </c>
      <c r="F967" s="203"/>
      <c r="G967" s="203"/>
      <c r="H967" s="203"/>
      <c r="I967" s="1" t="s">
        <v>844</v>
      </c>
      <c r="J967" s="203" t="s">
        <v>1180</v>
      </c>
      <c r="K967" s="203"/>
      <c r="L967" s="203"/>
      <c r="M967" s="203"/>
      <c r="N967" s="203"/>
      <c r="O967" s="203"/>
      <c r="P967" s="203"/>
      <c r="Q967" s="203"/>
      <c r="R967" s="203"/>
      <c r="S967" s="203"/>
      <c r="T967" s="160" t="s">
        <v>710</v>
      </c>
      <c r="U967" s="170" t="s">
        <v>644</v>
      </c>
      <c r="V967" s="242" t="s">
        <v>711</v>
      </c>
      <c r="W967" s="312" t="s">
        <v>403</v>
      </c>
      <c r="X967" s="171" t="s">
        <v>1185</v>
      </c>
      <c r="Y967" s="7"/>
      <c r="Z967" s="305" t="s">
        <v>1734</v>
      </c>
    </row>
    <row r="968" spans="1:26" ht="15" customHeight="1" x14ac:dyDescent="0.2">
      <c r="A968" s="203" t="str">
        <f t="shared" si="15"/>
        <v>乗0LMBA</v>
      </c>
      <c r="B968" s="203" t="s">
        <v>576</v>
      </c>
      <c r="C968" s="203" t="s">
        <v>438</v>
      </c>
      <c r="D968" s="203" t="s">
        <v>403</v>
      </c>
      <c r="E968" s="203" t="s">
        <v>1186</v>
      </c>
      <c r="F968" s="203"/>
      <c r="G968" s="203"/>
      <c r="H968" s="203"/>
      <c r="I968" s="1" t="s">
        <v>832</v>
      </c>
      <c r="J968" s="203" t="s">
        <v>741</v>
      </c>
      <c r="K968" s="203"/>
      <c r="L968" s="203"/>
      <c r="M968" s="203"/>
      <c r="N968" s="203"/>
      <c r="O968" s="203"/>
      <c r="P968" s="203"/>
      <c r="Q968" s="203"/>
      <c r="R968" s="203"/>
      <c r="S968" s="203"/>
      <c r="T968" s="160" t="s">
        <v>710</v>
      </c>
      <c r="U968" s="170" t="s">
        <v>644</v>
      </c>
      <c r="V968" s="242" t="s">
        <v>711</v>
      </c>
      <c r="W968" s="312" t="s">
        <v>403</v>
      </c>
      <c r="X968" s="171" t="s">
        <v>1186</v>
      </c>
      <c r="Y968" s="7" t="s">
        <v>1610</v>
      </c>
      <c r="Z968" s="305" t="s">
        <v>741</v>
      </c>
    </row>
    <row r="969" spans="1:26" ht="15" customHeight="1" x14ac:dyDescent="0.2">
      <c r="A969" s="203" t="str">
        <f t="shared" si="15"/>
        <v>乗0LMAA</v>
      </c>
      <c r="B969" s="203" t="s">
        <v>576</v>
      </c>
      <c r="C969" s="203" t="s">
        <v>438</v>
      </c>
      <c r="D969" s="203" t="s">
        <v>403</v>
      </c>
      <c r="E969" s="203" t="s">
        <v>1187</v>
      </c>
      <c r="F969" s="203"/>
      <c r="G969" s="203"/>
      <c r="H969" s="203"/>
      <c r="I969" s="1" t="s">
        <v>835</v>
      </c>
      <c r="J969" s="203" t="s">
        <v>418</v>
      </c>
      <c r="K969" s="203"/>
      <c r="L969" s="203"/>
      <c r="M969" s="203"/>
      <c r="N969" s="203"/>
      <c r="O969" s="203"/>
      <c r="P969" s="203"/>
      <c r="Q969" s="203"/>
      <c r="R969" s="203"/>
      <c r="S969" s="203"/>
      <c r="T969" s="160" t="s">
        <v>710</v>
      </c>
      <c r="U969" s="170" t="s">
        <v>644</v>
      </c>
      <c r="V969" s="242" t="s">
        <v>711</v>
      </c>
      <c r="W969" s="312" t="s">
        <v>403</v>
      </c>
      <c r="X969" s="171" t="s">
        <v>1187</v>
      </c>
      <c r="Y969" s="7"/>
      <c r="Z969" s="305" t="s">
        <v>1733</v>
      </c>
    </row>
    <row r="970" spans="1:26" ht="15" customHeight="1" x14ac:dyDescent="0.2">
      <c r="A970" s="203" t="str">
        <f t="shared" si="15"/>
        <v>乗0LMLA</v>
      </c>
      <c r="B970" s="203" t="s">
        <v>576</v>
      </c>
      <c r="C970" s="203" t="s">
        <v>438</v>
      </c>
      <c r="D970" s="203" t="s">
        <v>403</v>
      </c>
      <c r="E970" s="203" t="s">
        <v>1188</v>
      </c>
      <c r="F970" s="203"/>
      <c r="G970" s="203"/>
      <c r="H970" s="203"/>
      <c r="I970" s="1" t="s">
        <v>844</v>
      </c>
      <c r="J970" s="203" t="s">
        <v>425</v>
      </c>
      <c r="K970" s="203"/>
      <c r="L970" s="203"/>
      <c r="M970" s="203"/>
      <c r="N970" s="203"/>
      <c r="O970" s="203"/>
      <c r="P970" s="203"/>
      <c r="Q970" s="203"/>
      <c r="R970" s="203"/>
      <c r="S970" s="203"/>
      <c r="T970" s="160" t="s">
        <v>710</v>
      </c>
      <c r="U970" s="170" t="s">
        <v>644</v>
      </c>
      <c r="V970" s="242" t="s">
        <v>711</v>
      </c>
      <c r="W970" s="312" t="s">
        <v>403</v>
      </c>
      <c r="X970" s="171" t="s">
        <v>1188</v>
      </c>
      <c r="Y970" s="7"/>
      <c r="Z970" s="305" t="s">
        <v>1734</v>
      </c>
    </row>
    <row r="971" spans="1:26" ht="15" customHeight="1" x14ac:dyDescent="0.2">
      <c r="A971" s="203" t="str">
        <f t="shared" si="15"/>
        <v>乗0LRBA</v>
      </c>
      <c r="B971" s="203" t="s">
        <v>576</v>
      </c>
      <c r="C971" s="203" t="s">
        <v>438</v>
      </c>
      <c r="D971" s="203" t="s">
        <v>403</v>
      </c>
      <c r="E971" s="203" t="s">
        <v>1189</v>
      </c>
      <c r="F971" s="203"/>
      <c r="G971" s="203"/>
      <c r="H971" s="203"/>
      <c r="I971" s="1" t="s">
        <v>833</v>
      </c>
      <c r="J971" s="203" t="s">
        <v>742</v>
      </c>
      <c r="K971" s="203"/>
      <c r="L971" s="203"/>
      <c r="M971" s="203"/>
      <c r="N971" s="203"/>
      <c r="O971" s="203"/>
      <c r="P971" s="203"/>
      <c r="Q971" s="203"/>
      <c r="R971" s="203"/>
      <c r="S971" s="203"/>
      <c r="T971" s="160" t="s">
        <v>710</v>
      </c>
      <c r="U971" s="170" t="s">
        <v>644</v>
      </c>
      <c r="V971" s="242" t="s">
        <v>711</v>
      </c>
      <c r="W971" s="313" t="s">
        <v>403</v>
      </c>
      <c r="X971" s="171" t="s">
        <v>1189</v>
      </c>
      <c r="Y971" s="7" t="s">
        <v>1609</v>
      </c>
      <c r="Z971" s="305" t="s">
        <v>1737</v>
      </c>
    </row>
    <row r="972" spans="1:26" ht="15" customHeight="1" x14ac:dyDescent="0.2">
      <c r="A972" s="203" t="str">
        <f t="shared" si="15"/>
        <v>乗0LRAA</v>
      </c>
      <c r="B972" s="203" t="s">
        <v>576</v>
      </c>
      <c r="C972" s="203" t="s">
        <v>438</v>
      </c>
      <c r="D972" s="203" t="s">
        <v>403</v>
      </c>
      <c r="E972" s="203" t="s">
        <v>1190</v>
      </c>
      <c r="F972" s="203"/>
      <c r="G972" s="203"/>
      <c r="H972" s="203"/>
      <c r="I972" s="1" t="s">
        <v>835</v>
      </c>
      <c r="J972" s="203" t="s">
        <v>407</v>
      </c>
      <c r="K972" s="203"/>
      <c r="L972" s="203"/>
      <c r="M972" s="203"/>
      <c r="N972" s="203"/>
      <c r="O972" s="203"/>
      <c r="P972" s="203"/>
      <c r="Q972" s="203"/>
      <c r="R972" s="203"/>
      <c r="S972" s="203"/>
      <c r="T972" s="160" t="s">
        <v>710</v>
      </c>
      <c r="U972" s="170" t="s">
        <v>644</v>
      </c>
      <c r="V972" s="242" t="s">
        <v>711</v>
      </c>
      <c r="W972" s="313" t="s">
        <v>403</v>
      </c>
      <c r="X972" s="171" t="s">
        <v>1190</v>
      </c>
      <c r="Y972" s="7"/>
      <c r="Z972" s="305" t="s">
        <v>1733</v>
      </c>
    </row>
    <row r="973" spans="1:26" ht="15" customHeight="1" x14ac:dyDescent="0.2">
      <c r="A973" s="203" t="str">
        <f t="shared" si="15"/>
        <v>乗0LRLA</v>
      </c>
      <c r="B973" s="203" t="s">
        <v>576</v>
      </c>
      <c r="C973" s="203" t="s">
        <v>438</v>
      </c>
      <c r="D973" s="203" t="s">
        <v>403</v>
      </c>
      <c r="E973" s="203" t="s">
        <v>1191</v>
      </c>
      <c r="F973" s="203"/>
      <c r="G973" s="203"/>
      <c r="H973" s="203"/>
      <c r="I973" s="1" t="s">
        <v>844</v>
      </c>
      <c r="J973" s="203" t="s">
        <v>426</v>
      </c>
      <c r="K973" s="203"/>
      <c r="L973" s="203"/>
      <c r="M973" s="203"/>
      <c r="N973" s="203"/>
      <c r="O973" s="203"/>
      <c r="P973" s="203"/>
      <c r="Q973" s="203"/>
      <c r="R973" s="203"/>
      <c r="S973" s="203"/>
      <c r="T973" s="160" t="s">
        <v>710</v>
      </c>
      <c r="U973" s="170" t="s">
        <v>644</v>
      </c>
      <c r="V973" s="242" t="s">
        <v>711</v>
      </c>
      <c r="W973" s="313" t="s">
        <v>403</v>
      </c>
      <c r="X973" s="171" t="s">
        <v>1191</v>
      </c>
      <c r="Y973" s="7"/>
      <c r="Z973" s="305" t="s">
        <v>1734</v>
      </c>
    </row>
    <row r="974" spans="1:26" ht="15" customHeight="1" x14ac:dyDescent="0.2">
      <c r="A974" s="203" t="str">
        <f t="shared" si="15"/>
        <v>乗0LQBA</v>
      </c>
      <c r="B974" s="203" t="s">
        <v>576</v>
      </c>
      <c r="C974" s="203" t="s">
        <v>438</v>
      </c>
      <c r="D974" s="203" t="s">
        <v>403</v>
      </c>
      <c r="E974" s="203" t="s">
        <v>709</v>
      </c>
      <c r="F974" s="203"/>
      <c r="G974" s="203"/>
      <c r="H974" s="203"/>
      <c r="I974" s="1" t="s">
        <v>831</v>
      </c>
      <c r="J974" s="203" t="s">
        <v>755</v>
      </c>
      <c r="K974" s="203"/>
      <c r="L974" s="203"/>
      <c r="M974" s="203"/>
      <c r="N974" s="203"/>
      <c r="O974" s="203"/>
      <c r="P974" s="203"/>
      <c r="Q974" s="203"/>
      <c r="R974" s="203"/>
      <c r="S974" s="203"/>
      <c r="T974" s="160" t="s">
        <v>710</v>
      </c>
      <c r="U974" s="170" t="s">
        <v>644</v>
      </c>
      <c r="V974" s="242" t="s">
        <v>711</v>
      </c>
      <c r="W974" s="313" t="s">
        <v>403</v>
      </c>
      <c r="X974" s="171" t="s">
        <v>709</v>
      </c>
      <c r="Y974" s="7"/>
      <c r="Z974" s="305" t="s">
        <v>1697</v>
      </c>
    </row>
    <row r="975" spans="1:26" ht="15" customHeight="1" x14ac:dyDescent="0.2">
      <c r="A975" s="203" t="str">
        <f t="shared" si="15"/>
        <v>乗0LQAA</v>
      </c>
      <c r="B975" s="203" t="s">
        <v>576</v>
      </c>
      <c r="C975" s="203" t="s">
        <v>438</v>
      </c>
      <c r="D975" s="203" t="s">
        <v>403</v>
      </c>
      <c r="E975" s="203" t="s">
        <v>712</v>
      </c>
      <c r="F975" s="203"/>
      <c r="G975" s="203"/>
      <c r="H975" s="203"/>
      <c r="I975" s="1" t="s">
        <v>835</v>
      </c>
      <c r="J975" s="203" t="s">
        <v>713</v>
      </c>
      <c r="K975" s="203"/>
      <c r="L975" s="203"/>
      <c r="M975" s="203"/>
      <c r="N975" s="203"/>
      <c r="O975" s="203"/>
      <c r="P975" s="203"/>
      <c r="Q975" s="203"/>
      <c r="R975" s="203"/>
      <c r="S975" s="203"/>
      <c r="T975" s="160" t="s">
        <v>710</v>
      </c>
      <c r="U975" s="170" t="s">
        <v>644</v>
      </c>
      <c r="V975" s="242" t="s">
        <v>711</v>
      </c>
      <c r="W975" s="313" t="s">
        <v>403</v>
      </c>
      <c r="X975" s="171" t="s">
        <v>712</v>
      </c>
      <c r="Y975" s="7"/>
      <c r="Z975" s="305" t="s">
        <v>1733</v>
      </c>
    </row>
    <row r="976" spans="1:26" ht="15" customHeight="1" x14ac:dyDescent="0.2">
      <c r="A976" s="203" t="str">
        <f t="shared" si="15"/>
        <v>乗0LQLA</v>
      </c>
      <c r="B976" s="203" t="s">
        <v>576</v>
      </c>
      <c r="C976" s="203" t="s">
        <v>438</v>
      </c>
      <c r="D976" s="203" t="s">
        <v>403</v>
      </c>
      <c r="E976" s="203" t="s">
        <v>714</v>
      </c>
      <c r="F976" s="203"/>
      <c r="G976" s="203"/>
      <c r="H976" s="203"/>
      <c r="I976" s="1" t="s">
        <v>844</v>
      </c>
      <c r="J976" s="203" t="s">
        <v>715</v>
      </c>
      <c r="K976" s="203"/>
      <c r="L976" s="203"/>
      <c r="M976" s="203"/>
      <c r="N976" s="203"/>
      <c r="O976" s="203"/>
      <c r="P976" s="203"/>
      <c r="Q976" s="203"/>
      <c r="R976" s="203"/>
      <c r="S976" s="203"/>
      <c r="T976" s="160" t="s">
        <v>710</v>
      </c>
      <c r="U976" s="170" t="s">
        <v>644</v>
      </c>
      <c r="V976" s="242" t="s">
        <v>711</v>
      </c>
      <c r="W976" s="313" t="s">
        <v>403</v>
      </c>
      <c r="X976" s="171" t="s">
        <v>714</v>
      </c>
      <c r="Y976" s="7"/>
      <c r="Z976" s="305" t="s">
        <v>1734</v>
      </c>
    </row>
    <row r="977" spans="1:26" ht="15" customHeight="1" x14ac:dyDescent="0.2">
      <c r="A977" s="203" t="str">
        <f t="shared" si="15"/>
        <v>乗0L3BA</v>
      </c>
      <c r="B977" s="203" t="s">
        <v>576</v>
      </c>
      <c r="C977" s="203" t="s">
        <v>438</v>
      </c>
      <c r="D977" s="203" t="s">
        <v>855</v>
      </c>
      <c r="E977" s="203" t="s">
        <v>1192</v>
      </c>
      <c r="F977" s="203"/>
      <c r="G977" s="203"/>
      <c r="H977" s="203"/>
      <c r="I977" s="1" t="s">
        <v>831</v>
      </c>
      <c r="K977" s="203"/>
      <c r="L977" s="203"/>
      <c r="M977" s="203"/>
      <c r="N977" s="203"/>
      <c r="O977" s="203"/>
      <c r="P977" s="203"/>
      <c r="Q977" s="203"/>
      <c r="R977" s="203"/>
      <c r="S977" s="203"/>
      <c r="T977" s="160" t="s">
        <v>710</v>
      </c>
      <c r="U977" s="170" t="s">
        <v>644</v>
      </c>
      <c r="V977" s="242" t="s">
        <v>711</v>
      </c>
      <c r="W977" s="313" t="s">
        <v>855</v>
      </c>
      <c r="X977" s="171" t="s">
        <v>1192</v>
      </c>
      <c r="Y977" s="7"/>
      <c r="Z977" s="304" t="s">
        <v>1732</v>
      </c>
    </row>
    <row r="978" spans="1:26" ht="15" customHeight="1" x14ac:dyDescent="0.2">
      <c r="A978" s="203" t="str">
        <f t="shared" si="15"/>
        <v>乗0L3AA</v>
      </c>
      <c r="B978" s="203" t="s">
        <v>576</v>
      </c>
      <c r="C978" s="203" t="s">
        <v>438</v>
      </c>
      <c r="D978" s="203" t="s">
        <v>855</v>
      </c>
      <c r="E978" s="203" t="s">
        <v>1193</v>
      </c>
      <c r="F978" s="203"/>
      <c r="G978" s="203"/>
      <c r="H978" s="203"/>
      <c r="I978" s="1" t="s">
        <v>835</v>
      </c>
      <c r="K978" s="203"/>
      <c r="L978" s="203"/>
      <c r="M978" s="203"/>
      <c r="N978" s="203"/>
      <c r="O978" s="203"/>
      <c r="P978" s="203"/>
      <c r="Q978" s="203"/>
      <c r="R978" s="203"/>
      <c r="S978" s="203"/>
      <c r="T978" s="160" t="s">
        <v>710</v>
      </c>
      <c r="U978" s="170" t="s">
        <v>644</v>
      </c>
      <c r="V978" s="242" t="s">
        <v>711</v>
      </c>
      <c r="W978" s="313" t="s">
        <v>855</v>
      </c>
      <c r="X978" s="171" t="s">
        <v>1193</v>
      </c>
      <c r="Y978" s="7"/>
      <c r="Z978" s="305" t="s">
        <v>1733</v>
      </c>
    </row>
    <row r="979" spans="1:26" ht="15" customHeight="1" x14ac:dyDescent="0.2">
      <c r="A979" s="203" t="str">
        <f t="shared" si="15"/>
        <v>乗0L3LA</v>
      </c>
      <c r="B979" s="203" t="s">
        <v>576</v>
      </c>
      <c r="C979" s="203" t="s">
        <v>438</v>
      </c>
      <c r="D979" s="203" t="s">
        <v>855</v>
      </c>
      <c r="E979" t="s">
        <v>1576</v>
      </c>
      <c r="F979"/>
      <c r="G979" s="203"/>
      <c r="H979" s="203"/>
      <c r="I979" s="1" t="s">
        <v>844</v>
      </c>
      <c r="K979" s="203"/>
      <c r="L979" s="203"/>
      <c r="M979" s="203"/>
      <c r="N979" s="203"/>
      <c r="O979" s="203"/>
      <c r="P979" s="203"/>
      <c r="Q979" s="203"/>
      <c r="R979" s="203"/>
      <c r="S979" s="203"/>
      <c r="T979" s="160" t="s">
        <v>710</v>
      </c>
      <c r="U979" s="170" t="s">
        <v>644</v>
      </c>
      <c r="V979" s="242" t="s">
        <v>711</v>
      </c>
      <c r="W979" s="313" t="s">
        <v>855</v>
      </c>
      <c r="X979" s="171" t="s">
        <v>1194</v>
      </c>
      <c r="Y979" s="7"/>
      <c r="Z979" s="305" t="s">
        <v>1734</v>
      </c>
    </row>
    <row r="980" spans="1:26" ht="15" customHeight="1" x14ac:dyDescent="0.2">
      <c r="A980" s="203" t="str">
        <f t="shared" si="15"/>
        <v>乗0L4BA</v>
      </c>
      <c r="B980" s="203" t="s">
        <v>576</v>
      </c>
      <c r="C980" s="203" t="s">
        <v>438</v>
      </c>
      <c r="D980" s="203" t="s">
        <v>855</v>
      </c>
      <c r="E980" s="203" t="s">
        <v>1195</v>
      </c>
      <c r="F980" s="203"/>
      <c r="G980" s="203"/>
      <c r="H980" s="203"/>
      <c r="I980" s="1" t="s">
        <v>410</v>
      </c>
      <c r="K980" s="203"/>
      <c r="L980" s="203"/>
      <c r="M980" s="203"/>
      <c r="N980" s="203"/>
      <c r="O980" s="203"/>
      <c r="P980" s="203"/>
      <c r="Q980" s="203"/>
      <c r="R980" s="203"/>
      <c r="S980" s="203"/>
      <c r="T980" s="160" t="s">
        <v>710</v>
      </c>
      <c r="U980" s="170" t="s">
        <v>644</v>
      </c>
      <c r="V980" s="242" t="s">
        <v>711</v>
      </c>
      <c r="W980" s="312" t="s">
        <v>855</v>
      </c>
      <c r="X980" s="171" t="s">
        <v>1195</v>
      </c>
      <c r="Y980" s="7" t="s">
        <v>1610</v>
      </c>
      <c r="Z980" s="305" t="s">
        <v>1735</v>
      </c>
    </row>
    <row r="981" spans="1:26" ht="15" customHeight="1" x14ac:dyDescent="0.2">
      <c r="A981" s="203" t="str">
        <f t="shared" si="15"/>
        <v>乗0L4AA</v>
      </c>
      <c r="B981" s="203" t="s">
        <v>576</v>
      </c>
      <c r="C981" s="203" t="s">
        <v>438</v>
      </c>
      <c r="D981" s="203" t="s">
        <v>855</v>
      </c>
      <c r="E981" s="203" t="s">
        <v>1196</v>
      </c>
      <c r="F981" s="203"/>
      <c r="G981" s="203"/>
      <c r="H981" s="203"/>
      <c r="I981" s="1" t="s">
        <v>835</v>
      </c>
      <c r="K981" s="203"/>
      <c r="L981" s="203"/>
      <c r="M981" s="203"/>
      <c r="N981" s="203"/>
      <c r="O981" s="203"/>
      <c r="P981" s="203"/>
      <c r="Q981" s="203"/>
      <c r="R981" s="203"/>
      <c r="S981" s="203"/>
      <c r="T981" s="160" t="s">
        <v>710</v>
      </c>
      <c r="U981" s="170" t="s">
        <v>644</v>
      </c>
      <c r="V981" s="242" t="s">
        <v>711</v>
      </c>
      <c r="W981" s="312" t="s">
        <v>855</v>
      </c>
      <c r="X981" s="171" t="s">
        <v>1196</v>
      </c>
      <c r="Y981" s="7"/>
      <c r="Z981" s="305" t="s">
        <v>1733</v>
      </c>
    </row>
    <row r="982" spans="1:26" ht="15" customHeight="1" x14ac:dyDescent="0.2">
      <c r="A982" s="203" t="str">
        <f t="shared" si="15"/>
        <v>乗0L4LA</v>
      </c>
      <c r="B982" s="203" t="s">
        <v>576</v>
      </c>
      <c r="C982" s="203" t="s">
        <v>438</v>
      </c>
      <c r="D982" s="203" t="s">
        <v>855</v>
      </c>
      <c r="E982" t="s">
        <v>1577</v>
      </c>
      <c r="F982" s="203"/>
      <c r="G982" s="203"/>
      <c r="H982" s="203"/>
      <c r="I982" s="1" t="s">
        <v>844</v>
      </c>
      <c r="K982" s="203"/>
      <c r="L982" s="203"/>
      <c r="M982" s="203"/>
      <c r="N982" s="203"/>
      <c r="O982" s="203"/>
      <c r="P982" s="203"/>
      <c r="Q982" s="203"/>
      <c r="R982" s="203"/>
      <c r="S982" s="203"/>
      <c r="T982" s="160" t="s">
        <v>710</v>
      </c>
      <c r="U982" s="170" t="s">
        <v>644</v>
      </c>
      <c r="V982" s="242" t="s">
        <v>711</v>
      </c>
      <c r="W982" s="312" t="s">
        <v>855</v>
      </c>
      <c r="X982" s="171" t="s">
        <v>1197</v>
      </c>
      <c r="Y982" s="7"/>
      <c r="Z982" s="305" t="s">
        <v>1734</v>
      </c>
    </row>
    <row r="983" spans="1:26" ht="15" customHeight="1" x14ac:dyDescent="0.2">
      <c r="A983" s="203" t="str">
        <f t="shared" si="15"/>
        <v>乗0L5BA</v>
      </c>
      <c r="B983" s="203" t="s">
        <v>576</v>
      </c>
      <c r="C983" s="203" t="s">
        <v>438</v>
      </c>
      <c r="D983" s="203" t="s">
        <v>855</v>
      </c>
      <c r="E983" s="203" t="s">
        <v>1198</v>
      </c>
      <c r="F983" s="203"/>
      <c r="G983" s="203"/>
      <c r="H983" s="203"/>
      <c r="I983" s="1" t="s">
        <v>411</v>
      </c>
      <c r="K983" s="203"/>
      <c r="L983" s="203"/>
      <c r="M983" s="203"/>
      <c r="N983" s="203"/>
      <c r="O983" s="203"/>
      <c r="P983" s="203"/>
      <c r="Q983" s="203"/>
      <c r="R983" s="203"/>
      <c r="S983" s="203"/>
      <c r="T983" s="160" t="s">
        <v>710</v>
      </c>
      <c r="U983" s="170" t="s">
        <v>644</v>
      </c>
      <c r="V983" s="242" t="s">
        <v>711</v>
      </c>
      <c r="W983" s="312" t="s">
        <v>855</v>
      </c>
      <c r="X983" s="171" t="s">
        <v>1198</v>
      </c>
      <c r="Y983" s="7" t="s">
        <v>1609</v>
      </c>
      <c r="Z983" s="305" t="s">
        <v>1737</v>
      </c>
    </row>
    <row r="984" spans="1:26" ht="15" customHeight="1" x14ac:dyDescent="0.2">
      <c r="A984" s="203" t="str">
        <f t="shared" si="15"/>
        <v>乗0L5AA</v>
      </c>
      <c r="B984" s="203" t="s">
        <v>576</v>
      </c>
      <c r="C984" s="203" t="s">
        <v>438</v>
      </c>
      <c r="D984" s="203" t="s">
        <v>855</v>
      </c>
      <c r="E984" s="203" t="s">
        <v>1199</v>
      </c>
      <c r="F984" s="203"/>
      <c r="G984" s="203"/>
      <c r="H984" s="203"/>
      <c r="I984" s="1" t="s">
        <v>835</v>
      </c>
      <c r="K984" s="203"/>
      <c r="L984" s="203"/>
      <c r="M984" s="203"/>
      <c r="N984" s="203"/>
      <c r="O984" s="203"/>
      <c r="P984" s="203"/>
      <c r="Q984" s="203"/>
      <c r="R984" s="203"/>
      <c r="S984" s="203"/>
      <c r="T984" s="160" t="s">
        <v>710</v>
      </c>
      <c r="U984" s="170" t="s">
        <v>644</v>
      </c>
      <c r="V984" s="242" t="s">
        <v>711</v>
      </c>
      <c r="W984" s="312" t="s">
        <v>855</v>
      </c>
      <c r="X984" s="171" t="s">
        <v>1199</v>
      </c>
      <c r="Y984" s="7"/>
      <c r="Z984" s="305" t="s">
        <v>1733</v>
      </c>
    </row>
    <row r="985" spans="1:26" ht="15" customHeight="1" x14ac:dyDescent="0.2">
      <c r="A985" s="203" t="str">
        <f t="shared" si="15"/>
        <v>乗0L5LA</v>
      </c>
      <c r="B985" s="203" t="s">
        <v>576</v>
      </c>
      <c r="C985" s="203" t="s">
        <v>438</v>
      </c>
      <c r="D985" s="203" t="s">
        <v>855</v>
      </c>
      <c r="E985" t="s">
        <v>1578</v>
      </c>
      <c r="F985" s="203"/>
      <c r="G985" s="203"/>
      <c r="H985" s="203"/>
      <c r="I985" s="1" t="s">
        <v>844</v>
      </c>
      <c r="K985" s="203"/>
      <c r="L985" s="203"/>
      <c r="M985" s="203"/>
      <c r="N985" s="203"/>
      <c r="O985" s="203"/>
      <c r="P985" s="203"/>
      <c r="Q985" s="203"/>
      <c r="R985" s="203"/>
      <c r="S985" s="203"/>
      <c r="T985" s="160" t="s">
        <v>710</v>
      </c>
      <c r="U985" s="170" t="s">
        <v>644</v>
      </c>
      <c r="V985" s="242" t="s">
        <v>711</v>
      </c>
      <c r="W985" s="312" t="s">
        <v>855</v>
      </c>
      <c r="X985" s="171" t="s">
        <v>1200</v>
      </c>
      <c r="Y985" s="7"/>
      <c r="Z985" s="305" t="s">
        <v>1734</v>
      </c>
    </row>
    <row r="986" spans="1:26" ht="15" customHeight="1" x14ac:dyDescent="0.2">
      <c r="A986" s="203" t="str">
        <f t="shared" si="15"/>
        <v>乗0L6BA</v>
      </c>
      <c r="B986" s="203" t="s">
        <v>576</v>
      </c>
      <c r="C986" s="203" t="s">
        <v>438</v>
      </c>
      <c r="D986" s="203" t="s">
        <v>855</v>
      </c>
      <c r="E986" s="203" t="s">
        <v>1201</v>
      </c>
      <c r="F986" s="203"/>
      <c r="G986" s="203"/>
      <c r="H986" s="203"/>
      <c r="I986" s="1" t="s">
        <v>1381</v>
      </c>
      <c r="K986" s="203"/>
      <c r="L986" s="203"/>
      <c r="M986" s="203"/>
      <c r="N986" s="203"/>
      <c r="O986" s="203"/>
      <c r="P986" s="203"/>
      <c r="Q986" s="203"/>
      <c r="R986" s="203"/>
      <c r="S986" s="203"/>
      <c r="T986" s="160" t="s">
        <v>710</v>
      </c>
      <c r="U986" s="170" t="s">
        <v>644</v>
      </c>
      <c r="V986" s="242" t="s">
        <v>711</v>
      </c>
      <c r="W986" s="312" t="s">
        <v>855</v>
      </c>
      <c r="X986" s="171" t="s">
        <v>1201</v>
      </c>
      <c r="Y986" s="7" t="s">
        <v>1608</v>
      </c>
      <c r="Z986" s="304" t="s">
        <v>1738</v>
      </c>
    </row>
    <row r="987" spans="1:26" ht="15" customHeight="1" x14ac:dyDescent="0.2">
      <c r="A987" s="203" t="str">
        <f t="shared" si="15"/>
        <v>乗0L6AA</v>
      </c>
      <c r="B987" s="203" t="s">
        <v>576</v>
      </c>
      <c r="C987" s="203" t="s">
        <v>438</v>
      </c>
      <c r="D987" s="203" t="s">
        <v>855</v>
      </c>
      <c r="E987" s="203" t="s">
        <v>1202</v>
      </c>
      <c r="F987" s="203"/>
      <c r="G987" s="203"/>
      <c r="H987" s="203"/>
      <c r="I987" s="1" t="s">
        <v>835</v>
      </c>
      <c r="K987" s="203"/>
      <c r="L987" s="203"/>
      <c r="M987" s="203"/>
      <c r="N987" s="203"/>
      <c r="O987" s="203"/>
      <c r="P987" s="203"/>
      <c r="Q987" s="203"/>
      <c r="R987" s="203"/>
      <c r="S987" s="203"/>
      <c r="T987" s="160" t="s">
        <v>710</v>
      </c>
      <c r="U987" s="170" t="s">
        <v>644</v>
      </c>
      <c r="V987" s="242" t="s">
        <v>711</v>
      </c>
      <c r="W987" s="312" t="s">
        <v>855</v>
      </c>
      <c r="X987" s="171" t="s">
        <v>1202</v>
      </c>
      <c r="Y987" s="7"/>
      <c r="Z987" s="305" t="s">
        <v>1733</v>
      </c>
    </row>
    <row r="988" spans="1:26" ht="15" customHeight="1" x14ac:dyDescent="0.2">
      <c r="A988" s="203" t="str">
        <f t="shared" si="15"/>
        <v>乗0L6LA</v>
      </c>
      <c r="B988" s="203" t="s">
        <v>576</v>
      </c>
      <c r="C988" s="203" t="s">
        <v>438</v>
      </c>
      <c r="D988" s="203" t="s">
        <v>855</v>
      </c>
      <c r="E988" t="s">
        <v>1579</v>
      </c>
      <c r="F988" s="203"/>
      <c r="G988" s="203"/>
      <c r="H988" s="203"/>
      <c r="I988" s="1" t="s">
        <v>844</v>
      </c>
      <c r="K988" s="203"/>
      <c r="L988" s="203"/>
      <c r="M988" s="203"/>
      <c r="N988" s="203"/>
      <c r="O988" s="203"/>
      <c r="P988" s="203"/>
      <c r="Q988" s="203"/>
      <c r="R988" s="203"/>
      <c r="S988" s="203"/>
      <c r="T988" s="160" t="s">
        <v>710</v>
      </c>
      <c r="U988" s="170" t="s">
        <v>644</v>
      </c>
      <c r="V988" s="242" t="s">
        <v>711</v>
      </c>
      <c r="W988" s="312" t="s">
        <v>855</v>
      </c>
      <c r="X988" s="171" t="s">
        <v>1203</v>
      </c>
      <c r="Y988" s="7"/>
      <c r="Z988" s="305" t="s">
        <v>1734</v>
      </c>
    </row>
    <row r="989" spans="1:26" ht="15" customHeight="1" x14ac:dyDescent="0.2">
      <c r="A989" s="203" t="str">
        <f t="shared" si="15"/>
        <v>乗0軽-</v>
      </c>
      <c r="B989" s="203" t="s">
        <v>586</v>
      </c>
      <c r="C989" s="203" t="s">
        <v>577</v>
      </c>
      <c r="D989" s="203" t="s">
        <v>73</v>
      </c>
      <c r="E989" s="203" t="s">
        <v>72</v>
      </c>
      <c r="F989" s="203"/>
      <c r="G989" s="203"/>
      <c r="H989" s="203"/>
      <c r="I989" s="1" t="s">
        <v>465</v>
      </c>
      <c r="K989" s="203"/>
      <c r="L989" s="203"/>
      <c r="M989" s="203"/>
      <c r="N989" s="203"/>
      <c r="O989" s="203"/>
      <c r="P989" s="203"/>
      <c r="Q989" s="203"/>
      <c r="R989" s="203"/>
      <c r="S989" s="203"/>
      <c r="T989" s="160" t="s">
        <v>710</v>
      </c>
      <c r="U989" s="170" t="s">
        <v>648</v>
      </c>
      <c r="V989" s="242" t="s">
        <v>711</v>
      </c>
      <c r="W989" s="312" t="s">
        <v>73</v>
      </c>
      <c r="X989" s="171" t="s">
        <v>72</v>
      </c>
      <c r="Y989" s="7"/>
      <c r="Z989" s="304" t="s">
        <v>1741</v>
      </c>
    </row>
    <row r="990" spans="1:26" ht="15" customHeight="1" x14ac:dyDescent="0.2">
      <c r="A990" s="203" t="str">
        <f t="shared" si="15"/>
        <v>乗0軽K</v>
      </c>
      <c r="B990" s="203" t="s">
        <v>586</v>
      </c>
      <c r="C990" s="203" t="s">
        <v>577</v>
      </c>
      <c r="D990" s="203" t="s">
        <v>76</v>
      </c>
      <c r="E990" s="203" t="s">
        <v>88</v>
      </c>
      <c r="F990" s="203"/>
      <c r="G990" s="203"/>
      <c r="H990" s="203"/>
      <c r="I990" s="1" t="s">
        <v>465</v>
      </c>
      <c r="K990" s="203"/>
      <c r="L990" s="203"/>
      <c r="M990" s="203"/>
      <c r="N990" s="203"/>
      <c r="O990" s="203"/>
      <c r="P990" s="203"/>
      <c r="Q990" s="203"/>
      <c r="R990" s="203"/>
      <c r="S990" s="203"/>
      <c r="T990" s="160" t="s">
        <v>710</v>
      </c>
      <c r="U990" s="170" t="s">
        <v>648</v>
      </c>
      <c r="V990" s="242" t="s">
        <v>711</v>
      </c>
      <c r="W990" s="312" t="s">
        <v>76</v>
      </c>
      <c r="X990" s="171" t="s">
        <v>88</v>
      </c>
      <c r="Y990" s="7"/>
      <c r="Z990" s="304" t="s">
        <v>1741</v>
      </c>
    </row>
    <row r="991" spans="1:26" ht="15" customHeight="1" x14ac:dyDescent="0.2">
      <c r="A991" s="203" t="str">
        <f t="shared" si="15"/>
        <v>乗0軽N</v>
      </c>
      <c r="B991" s="203" t="s">
        <v>586</v>
      </c>
      <c r="C991" s="203" t="s">
        <v>577</v>
      </c>
      <c r="D991" s="203" t="s">
        <v>90</v>
      </c>
      <c r="E991" s="203" t="s">
        <v>215</v>
      </c>
      <c r="F991" s="203"/>
      <c r="G991" s="203"/>
      <c r="H991" s="203"/>
      <c r="I991" s="1" t="s">
        <v>465</v>
      </c>
      <c r="K991" s="203"/>
      <c r="L991" s="203"/>
      <c r="M991" s="203"/>
      <c r="N991" s="203"/>
      <c r="O991" s="203"/>
      <c r="P991" s="203"/>
      <c r="Q991" s="203"/>
      <c r="R991" s="203"/>
      <c r="S991" s="203"/>
      <c r="T991" s="160" t="s">
        <v>710</v>
      </c>
      <c r="U991" s="170" t="s">
        <v>648</v>
      </c>
      <c r="V991" s="242" t="s">
        <v>711</v>
      </c>
      <c r="W991" s="312" t="s">
        <v>90</v>
      </c>
      <c r="X991" s="171" t="s">
        <v>215</v>
      </c>
      <c r="Y991" s="7"/>
      <c r="Z991" s="304" t="s">
        <v>1741</v>
      </c>
    </row>
    <row r="992" spans="1:26" ht="15" customHeight="1" x14ac:dyDescent="0.2">
      <c r="A992" s="203" t="str">
        <f t="shared" si="15"/>
        <v>乗0軽P</v>
      </c>
      <c r="B992" s="203" t="s">
        <v>586</v>
      </c>
      <c r="C992" s="203" t="s">
        <v>577</v>
      </c>
      <c r="D992" s="203" t="s">
        <v>90</v>
      </c>
      <c r="E992" s="203" t="s">
        <v>216</v>
      </c>
      <c r="F992" s="203"/>
      <c r="G992" s="203"/>
      <c r="H992" s="203"/>
      <c r="I992" s="1" t="s">
        <v>465</v>
      </c>
      <c r="K992" s="203"/>
      <c r="L992" s="203"/>
      <c r="M992" s="203"/>
      <c r="N992" s="203"/>
      <c r="O992" s="203"/>
      <c r="P992" s="203"/>
      <c r="Q992" s="203"/>
      <c r="R992" s="203"/>
      <c r="S992" s="203"/>
      <c r="T992" s="160" t="s">
        <v>710</v>
      </c>
      <c r="U992" s="170" t="s">
        <v>648</v>
      </c>
      <c r="V992" s="242" t="s">
        <v>711</v>
      </c>
      <c r="W992" s="312" t="s">
        <v>90</v>
      </c>
      <c r="X992" s="171" t="s">
        <v>216</v>
      </c>
      <c r="Y992" s="7"/>
      <c r="Z992" s="304" t="s">
        <v>1741</v>
      </c>
    </row>
    <row r="993" spans="1:26" ht="15" customHeight="1" x14ac:dyDescent="0.2">
      <c r="A993" s="203" t="str">
        <f t="shared" si="15"/>
        <v>乗0軽Q</v>
      </c>
      <c r="B993" s="203" t="s">
        <v>586</v>
      </c>
      <c r="C993" s="203" t="s">
        <v>577</v>
      </c>
      <c r="D993" s="203" t="s">
        <v>112</v>
      </c>
      <c r="E993" s="203" t="s">
        <v>113</v>
      </c>
      <c r="F993" s="203"/>
      <c r="G993" s="203"/>
      <c r="H993" s="203"/>
      <c r="I993" s="1" t="s">
        <v>465</v>
      </c>
      <c r="K993" s="203"/>
      <c r="L993" s="203"/>
      <c r="M993" s="203"/>
      <c r="N993" s="203"/>
      <c r="O993" s="203"/>
      <c r="P993" s="203"/>
      <c r="Q993" s="203"/>
      <c r="R993" s="203"/>
      <c r="S993" s="203"/>
      <c r="T993" s="160" t="s">
        <v>710</v>
      </c>
      <c r="U993" s="170" t="s">
        <v>648</v>
      </c>
      <c r="V993" s="242" t="s">
        <v>711</v>
      </c>
      <c r="W993" s="312" t="s">
        <v>112</v>
      </c>
      <c r="X993" s="171" t="s">
        <v>113</v>
      </c>
      <c r="Y993" s="7"/>
      <c r="Z993" s="304" t="s">
        <v>1741</v>
      </c>
    </row>
    <row r="994" spans="1:26" ht="15" customHeight="1" x14ac:dyDescent="0.2">
      <c r="A994" s="203" t="str">
        <f t="shared" si="15"/>
        <v>乗0軽X</v>
      </c>
      <c r="B994" s="203" t="s">
        <v>586</v>
      </c>
      <c r="C994" s="203" t="s">
        <v>577</v>
      </c>
      <c r="D994" s="203" t="s">
        <v>114</v>
      </c>
      <c r="E994" s="203" t="s">
        <v>261</v>
      </c>
      <c r="F994" s="203"/>
      <c r="G994" s="203"/>
      <c r="H994" s="203"/>
      <c r="I994" s="1" t="s">
        <v>465</v>
      </c>
      <c r="K994" s="203"/>
      <c r="L994" s="203"/>
      <c r="M994" s="203"/>
      <c r="N994" s="203"/>
      <c r="O994" s="203"/>
      <c r="P994" s="203"/>
      <c r="Q994" s="203"/>
      <c r="R994" s="203"/>
      <c r="S994" s="203"/>
      <c r="T994" s="160" t="s">
        <v>710</v>
      </c>
      <c r="U994" s="170" t="s">
        <v>648</v>
      </c>
      <c r="V994" s="242" t="s">
        <v>711</v>
      </c>
      <c r="W994" s="312" t="s">
        <v>114</v>
      </c>
      <c r="X994" s="171" t="s">
        <v>261</v>
      </c>
      <c r="Y994" s="7"/>
      <c r="Z994" s="304" t="s">
        <v>1741</v>
      </c>
    </row>
    <row r="995" spans="1:26" ht="15" customHeight="1" x14ac:dyDescent="0.2">
      <c r="A995" s="203" t="str">
        <f t="shared" si="15"/>
        <v>乗0軽Y</v>
      </c>
      <c r="B995" s="203" t="s">
        <v>586</v>
      </c>
      <c r="C995" s="203" t="s">
        <v>577</v>
      </c>
      <c r="D995" s="203" t="s">
        <v>114</v>
      </c>
      <c r="E995" s="203" t="s">
        <v>267</v>
      </c>
      <c r="F995" s="203"/>
      <c r="G995" s="203"/>
      <c r="H995" s="203"/>
      <c r="I995" s="1" t="s">
        <v>465</v>
      </c>
      <c r="K995" s="203"/>
      <c r="L995" s="203"/>
      <c r="M995" s="203"/>
      <c r="N995" s="203"/>
      <c r="O995" s="203"/>
      <c r="P995" s="203"/>
      <c r="Q995" s="203"/>
      <c r="R995" s="203"/>
      <c r="S995" s="203"/>
      <c r="T995" s="160" t="s">
        <v>710</v>
      </c>
      <c r="U995" s="170" t="s">
        <v>648</v>
      </c>
      <c r="V995" s="242" t="s">
        <v>711</v>
      </c>
      <c r="W995" s="312" t="s">
        <v>114</v>
      </c>
      <c r="X995" s="171" t="s">
        <v>267</v>
      </c>
      <c r="Y995" s="7"/>
      <c r="Z995" s="304" t="s">
        <v>1741</v>
      </c>
    </row>
    <row r="996" spans="1:26" ht="15" customHeight="1" x14ac:dyDescent="0.2">
      <c r="A996" s="203" t="str">
        <f t="shared" si="15"/>
        <v>乗0軽KD</v>
      </c>
      <c r="B996" s="203" t="s">
        <v>586</v>
      </c>
      <c r="C996" s="203" t="s">
        <v>577</v>
      </c>
      <c r="D996" s="203" t="s">
        <v>115</v>
      </c>
      <c r="E996" s="203" t="s">
        <v>116</v>
      </c>
      <c r="F996" s="203"/>
      <c r="G996" s="203"/>
      <c r="H996" s="203"/>
      <c r="I996" s="1" t="s">
        <v>465</v>
      </c>
      <c r="K996" s="203"/>
      <c r="L996" s="203"/>
      <c r="M996" s="203"/>
      <c r="N996" s="203"/>
      <c r="O996" s="203"/>
      <c r="P996" s="203"/>
      <c r="Q996" s="203"/>
      <c r="R996" s="203"/>
      <c r="S996" s="203"/>
      <c r="T996" s="160" t="s">
        <v>710</v>
      </c>
      <c r="U996" s="170" t="s">
        <v>648</v>
      </c>
      <c r="V996" s="242" t="s">
        <v>711</v>
      </c>
      <c r="W996" s="312" t="s">
        <v>115</v>
      </c>
      <c r="X996" s="171" t="s">
        <v>116</v>
      </c>
      <c r="Y996" s="7"/>
      <c r="Z996" s="304" t="s">
        <v>1741</v>
      </c>
    </row>
    <row r="997" spans="1:26" ht="15" customHeight="1" x14ac:dyDescent="0.2">
      <c r="A997" s="203" t="str">
        <f t="shared" si="15"/>
        <v>乗0軽KE</v>
      </c>
      <c r="B997" s="203" t="s">
        <v>586</v>
      </c>
      <c r="C997" s="203" t="s">
        <v>577</v>
      </c>
      <c r="D997" s="203" t="s">
        <v>118</v>
      </c>
      <c r="E997" s="203" t="s">
        <v>197</v>
      </c>
      <c r="F997" s="203"/>
      <c r="G997" s="203"/>
      <c r="H997" s="203"/>
      <c r="I997" s="1" t="s">
        <v>465</v>
      </c>
      <c r="K997" s="203"/>
      <c r="L997" s="203"/>
      <c r="M997" s="203"/>
      <c r="N997" s="203"/>
      <c r="O997" s="203"/>
      <c r="P997" s="203"/>
      <c r="Q997" s="203"/>
      <c r="R997" s="203"/>
      <c r="S997" s="203"/>
      <c r="T997" s="160" t="s">
        <v>710</v>
      </c>
      <c r="U997" s="170" t="s">
        <v>648</v>
      </c>
      <c r="V997" s="242" t="s">
        <v>711</v>
      </c>
      <c r="W997" s="312" t="s">
        <v>118</v>
      </c>
      <c r="X997" s="171" t="s">
        <v>197</v>
      </c>
      <c r="Y997" s="7"/>
      <c r="Z997" s="304" t="s">
        <v>1741</v>
      </c>
    </row>
    <row r="998" spans="1:26" ht="15" customHeight="1" x14ac:dyDescent="0.2">
      <c r="A998" s="203" t="str">
        <f t="shared" si="15"/>
        <v>乗0軽HA</v>
      </c>
      <c r="B998" s="203" t="s">
        <v>586</v>
      </c>
      <c r="C998" s="203" t="s">
        <v>577</v>
      </c>
      <c r="D998" s="203" t="s">
        <v>118</v>
      </c>
      <c r="E998" s="203" t="s">
        <v>184</v>
      </c>
      <c r="F998" s="203"/>
      <c r="G998" s="203"/>
      <c r="H998" s="203"/>
      <c r="I998" s="1" t="s">
        <v>835</v>
      </c>
      <c r="J998" s="203" t="s">
        <v>838</v>
      </c>
      <c r="K998" s="203"/>
      <c r="L998" s="203"/>
      <c r="M998" s="203"/>
      <c r="N998" s="203"/>
      <c r="O998" s="203"/>
      <c r="P998" s="203"/>
      <c r="Q998" s="203"/>
      <c r="R998" s="203"/>
      <c r="S998" s="203"/>
      <c r="T998" s="160" t="s">
        <v>710</v>
      </c>
      <c r="U998" s="170" t="s">
        <v>648</v>
      </c>
      <c r="V998" s="242" t="s">
        <v>711</v>
      </c>
      <c r="W998" s="312" t="s">
        <v>118</v>
      </c>
      <c r="X998" s="171" t="s">
        <v>184</v>
      </c>
      <c r="Y998" s="7"/>
      <c r="Z998" s="305" t="s">
        <v>1733</v>
      </c>
    </row>
    <row r="999" spans="1:26" ht="15" customHeight="1" x14ac:dyDescent="0.2">
      <c r="A999" s="203" t="str">
        <f t="shared" si="15"/>
        <v>乗0軽KH</v>
      </c>
      <c r="B999" s="203" t="s">
        <v>586</v>
      </c>
      <c r="C999" s="203" t="s">
        <v>577</v>
      </c>
      <c r="D999" s="203" t="s">
        <v>118</v>
      </c>
      <c r="E999" s="203" t="s">
        <v>200</v>
      </c>
      <c r="F999" s="203"/>
      <c r="G999" s="203"/>
      <c r="H999" s="203"/>
      <c r="I999" s="1" t="s">
        <v>465</v>
      </c>
      <c r="K999" s="203"/>
      <c r="L999" s="203"/>
      <c r="M999" s="203"/>
      <c r="N999" s="203"/>
      <c r="O999" s="203"/>
      <c r="P999" s="203"/>
      <c r="Q999" s="203"/>
      <c r="R999" s="203"/>
      <c r="S999" s="203"/>
      <c r="T999" s="160" t="s">
        <v>710</v>
      </c>
      <c r="U999" s="170" t="s">
        <v>648</v>
      </c>
      <c r="V999" s="242" t="s">
        <v>711</v>
      </c>
      <c r="W999" s="312" t="s">
        <v>118</v>
      </c>
      <c r="X999" s="171" t="s">
        <v>200</v>
      </c>
      <c r="Y999" s="7"/>
      <c r="Z999" s="304" t="s">
        <v>1741</v>
      </c>
    </row>
    <row r="1000" spans="1:26" ht="15" customHeight="1" x14ac:dyDescent="0.2">
      <c r="A1000" s="203" t="str">
        <f t="shared" si="15"/>
        <v>乗0軽HD</v>
      </c>
      <c r="B1000" s="203" t="s">
        <v>586</v>
      </c>
      <c r="C1000" s="203" t="s">
        <v>577</v>
      </c>
      <c r="D1000" s="203" t="s">
        <v>118</v>
      </c>
      <c r="E1000" s="203" t="s">
        <v>187</v>
      </c>
      <c r="F1000" s="203"/>
      <c r="G1000" s="203"/>
      <c r="H1000" s="203"/>
      <c r="I1000" s="1" t="s">
        <v>835</v>
      </c>
      <c r="J1000" s="203" t="s">
        <v>838</v>
      </c>
      <c r="K1000" s="203"/>
      <c r="L1000" s="203"/>
      <c r="M1000" s="203"/>
      <c r="N1000" s="203"/>
      <c r="O1000" s="203"/>
      <c r="P1000" s="203"/>
      <c r="Q1000" s="203"/>
      <c r="R1000" s="203"/>
      <c r="S1000" s="203"/>
      <c r="T1000" s="160" t="s">
        <v>710</v>
      </c>
      <c r="U1000" s="170" t="s">
        <v>648</v>
      </c>
      <c r="V1000" s="242" t="s">
        <v>711</v>
      </c>
      <c r="W1000" s="312" t="s">
        <v>118</v>
      </c>
      <c r="X1000" s="171" t="s">
        <v>187</v>
      </c>
      <c r="Y1000" s="7"/>
      <c r="Z1000" s="305" t="s">
        <v>1733</v>
      </c>
    </row>
    <row r="1001" spans="1:26" ht="15" customHeight="1" x14ac:dyDescent="0.2">
      <c r="A1001" s="203" t="str">
        <f t="shared" si="15"/>
        <v>乗0軽DA</v>
      </c>
      <c r="B1001" s="203" t="s">
        <v>586</v>
      </c>
      <c r="C1001" s="203" t="s">
        <v>577</v>
      </c>
      <c r="D1001" s="203" t="s">
        <v>118</v>
      </c>
      <c r="E1001" s="203" t="s">
        <v>1204</v>
      </c>
      <c r="F1001" s="203"/>
      <c r="G1001" s="203"/>
      <c r="H1001" s="203"/>
      <c r="I1001" s="1" t="s">
        <v>465</v>
      </c>
      <c r="J1001" s="203" t="s">
        <v>839</v>
      </c>
      <c r="K1001" s="203"/>
      <c r="L1001" s="203"/>
      <c r="M1001" s="203"/>
      <c r="N1001" s="203"/>
      <c r="O1001" s="203"/>
      <c r="P1001" s="203"/>
      <c r="Q1001" s="203"/>
      <c r="R1001" s="203"/>
      <c r="S1001" s="203"/>
      <c r="T1001" s="160" t="s">
        <v>710</v>
      </c>
      <c r="U1001" s="170" t="s">
        <v>648</v>
      </c>
      <c r="V1001" s="242" t="s">
        <v>711</v>
      </c>
      <c r="W1001" s="312" t="s">
        <v>118</v>
      </c>
      <c r="X1001" s="171" t="s">
        <v>1204</v>
      </c>
      <c r="Y1001" s="7"/>
      <c r="Z1001" s="305" t="s">
        <v>1700</v>
      </c>
    </row>
    <row r="1002" spans="1:26" ht="15" customHeight="1" x14ac:dyDescent="0.2">
      <c r="A1002" s="203" t="str">
        <f t="shared" si="15"/>
        <v>乗0軽WA</v>
      </c>
      <c r="B1002" s="203" t="s">
        <v>586</v>
      </c>
      <c r="C1002" s="203" t="s">
        <v>577</v>
      </c>
      <c r="D1002" s="203" t="s">
        <v>118</v>
      </c>
      <c r="E1002" s="203" t="s">
        <v>1205</v>
      </c>
      <c r="F1002" s="203"/>
      <c r="G1002" s="203"/>
      <c r="H1002" s="203"/>
      <c r="I1002" s="1" t="s">
        <v>835</v>
      </c>
      <c r="J1002" s="203" t="s">
        <v>595</v>
      </c>
      <c r="K1002" s="203"/>
      <c r="L1002" s="203"/>
      <c r="M1002" s="203"/>
      <c r="N1002" s="203"/>
      <c r="O1002" s="203"/>
      <c r="P1002" s="203"/>
      <c r="Q1002" s="203"/>
      <c r="R1002" s="203"/>
      <c r="S1002" s="203"/>
      <c r="T1002" s="160" t="s">
        <v>710</v>
      </c>
      <c r="U1002" s="170" t="s">
        <v>648</v>
      </c>
      <c r="V1002" s="242" t="s">
        <v>711</v>
      </c>
      <c r="W1002" s="312" t="s">
        <v>118</v>
      </c>
      <c r="X1002" s="171" t="s">
        <v>1205</v>
      </c>
      <c r="Y1002" s="7"/>
      <c r="Z1002" s="305" t="s">
        <v>1733</v>
      </c>
    </row>
    <row r="1003" spans="1:26" ht="15" customHeight="1" x14ac:dyDescent="0.2">
      <c r="A1003" s="203" t="str">
        <f t="shared" si="15"/>
        <v>乗0軽DB</v>
      </c>
      <c r="B1003" s="203" t="s">
        <v>586</v>
      </c>
      <c r="C1003" s="203" t="s">
        <v>577</v>
      </c>
      <c r="D1003" s="203" t="s">
        <v>118</v>
      </c>
      <c r="E1003" s="203" t="s">
        <v>1206</v>
      </c>
      <c r="F1003" s="203"/>
      <c r="G1003" s="203"/>
      <c r="H1003" s="203"/>
      <c r="I1003" s="1" t="s">
        <v>465</v>
      </c>
      <c r="J1003" s="203" t="s">
        <v>840</v>
      </c>
      <c r="K1003" s="203"/>
      <c r="L1003" s="203"/>
      <c r="M1003" s="203"/>
      <c r="N1003" s="203"/>
      <c r="O1003" s="203"/>
      <c r="P1003" s="203"/>
      <c r="Q1003" s="203"/>
      <c r="R1003" s="203"/>
      <c r="S1003" s="203"/>
      <c r="T1003" s="160" t="s">
        <v>710</v>
      </c>
      <c r="U1003" s="170" t="s">
        <v>648</v>
      </c>
      <c r="V1003" s="242" t="s">
        <v>711</v>
      </c>
      <c r="W1003" s="312" t="s">
        <v>118</v>
      </c>
      <c r="X1003" s="171" t="s">
        <v>1206</v>
      </c>
      <c r="Y1003" s="7"/>
      <c r="Z1003" s="305" t="s">
        <v>1749</v>
      </c>
    </row>
    <row r="1004" spans="1:26" ht="15" customHeight="1" x14ac:dyDescent="0.2">
      <c r="A1004" s="203" t="str">
        <f t="shared" si="15"/>
        <v>乗0軽WB</v>
      </c>
      <c r="B1004" s="203" t="s">
        <v>586</v>
      </c>
      <c r="C1004" s="203" t="s">
        <v>577</v>
      </c>
      <c r="D1004" s="203" t="s">
        <v>118</v>
      </c>
      <c r="E1004" s="203" t="s">
        <v>1207</v>
      </c>
      <c r="F1004" s="203"/>
      <c r="G1004" s="203"/>
      <c r="H1004" s="203"/>
      <c r="I1004" s="1" t="s">
        <v>835</v>
      </c>
      <c r="J1004" s="203" t="s">
        <v>596</v>
      </c>
      <c r="K1004" s="203"/>
      <c r="L1004" s="203"/>
      <c r="M1004" s="203"/>
      <c r="N1004" s="203"/>
      <c r="O1004" s="203"/>
      <c r="P1004" s="203"/>
      <c r="Q1004" s="203"/>
      <c r="R1004" s="203"/>
      <c r="S1004" s="203"/>
      <c r="T1004" s="160" t="s">
        <v>710</v>
      </c>
      <c r="U1004" s="170" t="s">
        <v>648</v>
      </c>
      <c r="V1004" s="242" t="s">
        <v>711</v>
      </c>
      <c r="W1004" s="312" t="s">
        <v>118</v>
      </c>
      <c r="X1004" s="171" t="s">
        <v>1207</v>
      </c>
      <c r="Y1004" s="7"/>
      <c r="Z1004" s="305" t="s">
        <v>1733</v>
      </c>
    </row>
    <row r="1005" spans="1:26" ht="15" customHeight="1" x14ac:dyDescent="0.2">
      <c r="A1005" s="203" t="str">
        <f t="shared" si="15"/>
        <v>乗0軽DC</v>
      </c>
      <c r="B1005" s="203" t="s">
        <v>586</v>
      </c>
      <c r="C1005" s="203" t="s">
        <v>577</v>
      </c>
      <c r="D1005" s="203" t="s">
        <v>118</v>
      </c>
      <c r="E1005" s="203" t="s">
        <v>1208</v>
      </c>
      <c r="F1005" s="203"/>
      <c r="G1005" s="203"/>
      <c r="H1005" s="203"/>
      <c r="I1005" s="1" t="s">
        <v>465</v>
      </c>
      <c r="J1005" s="203" t="s">
        <v>841</v>
      </c>
      <c r="K1005" s="203"/>
      <c r="L1005" s="203"/>
      <c r="M1005" s="203"/>
      <c r="N1005" s="203"/>
      <c r="O1005" s="203"/>
      <c r="P1005" s="203"/>
      <c r="Q1005" s="203"/>
      <c r="R1005" s="203"/>
      <c r="S1005" s="203"/>
      <c r="T1005" s="160" t="s">
        <v>710</v>
      </c>
      <c r="U1005" s="170" t="s">
        <v>648</v>
      </c>
      <c r="V1005" s="242" t="s">
        <v>711</v>
      </c>
      <c r="W1005" s="312" t="s">
        <v>118</v>
      </c>
      <c r="X1005" s="171" t="s">
        <v>1208</v>
      </c>
      <c r="Y1005" s="7"/>
      <c r="Z1005" s="305" t="s">
        <v>1749</v>
      </c>
    </row>
    <row r="1006" spans="1:26" ht="15" customHeight="1" x14ac:dyDescent="0.2">
      <c r="A1006" s="203" t="str">
        <f t="shared" si="15"/>
        <v>乗0軽WC</v>
      </c>
      <c r="B1006" s="203" t="s">
        <v>586</v>
      </c>
      <c r="C1006" s="203" t="s">
        <v>577</v>
      </c>
      <c r="D1006" s="203" t="s">
        <v>118</v>
      </c>
      <c r="E1006" s="203" t="s">
        <v>1209</v>
      </c>
      <c r="F1006" s="203"/>
      <c r="G1006" s="203"/>
      <c r="H1006" s="203"/>
      <c r="I1006" s="1" t="s">
        <v>835</v>
      </c>
      <c r="J1006" s="203" t="s">
        <v>597</v>
      </c>
      <c r="K1006" s="203"/>
      <c r="L1006" s="203"/>
      <c r="M1006" s="203"/>
      <c r="N1006" s="203"/>
      <c r="O1006" s="203"/>
      <c r="P1006" s="203"/>
      <c r="Q1006" s="203"/>
      <c r="R1006" s="203"/>
      <c r="S1006" s="203"/>
      <c r="T1006" s="160" t="s">
        <v>710</v>
      </c>
      <c r="U1006" s="170" t="s">
        <v>648</v>
      </c>
      <c r="V1006" s="242" t="s">
        <v>711</v>
      </c>
      <c r="W1006" s="312" t="s">
        <v>118</v>
      </c>
      <c r="X1006" s="171" t="s">
        <v>1209</v>
      </c>
      <c r="Y1006" s="7"/>
      <c r="Z1006" s="305" t="s">
        <v>1733</v>
      </c>
    </row>
    <row r="1007" spans="1:26" ht="15" customHeight="1" x14ac:dyDescent="0.2">
      <c r="A1007" s="203" t="str">
        <f t="shared" si="15"/>
        <v>乗0軽DK</v>
      </c>
      <c r="B1007" s="203" t="s">
        <v>586</v>
      </c>
      <c r="C1007" s="203" t="s">
        <v>577</v>
      </c>
      <c r="D1007" s="203" t="s">
        <v>118</v>
      </c>
      <c r="E1007" s="203" t="s">
        <v>1210</v>
      </c>
      <c r="F1007" s="203"/>
      <c r="G1007" s="203"/>
      <c r="H1007" s="203"/>
      <c r="I1007" s="1" t="s">
        <v>465</v>
      </c>
      <c r="J1007" s="203" t="s">
        <v>839</v>
      </c>
      <c r="K1007" s="203"/>
      <c r="L1007" s="203"/>
      <c r="M1007" s="203"/>
      <c r="N1007" s="203"/>
      <c r="O1007" s="203"/>
      <c r="P1007" s="203"/>
      <c r="Q1007" s="203"/>
      <c r="R1007" s="203"/>
      <c r="S1007" s="203"/>
      <c r="T1007" s="160" t="s">
        <v>710</v>
      </c>
      <c r="U1007" s="174" t="s">
        <v>648</v>
      </c>
      <c r="V1007" s="317" t="s">
        <v>711</v>
      </c>
      <c r="W1007" s="312" t="s">
        <v>118</v>
      </c>
      <c r="X1007" s="171" t="s">
        <v>1210</v>
      </c>
      <c r="Y1007" s="7"/>
      <c r="Z1007" s="305" t="s">
        <v>1749</v>
      </c>
    </row>
    <row r="1008" spans="1:26" ht="15" customHeight="1" x14ac:dyDescent="0.2">
      <c r="A1008" s="203" t="str">
        <f t="shared" si="15"/>
        <v>乗0軽WK</v>
      </c>
      <c r="B1008" s="203" t="s">
        <v>586</v>
      </c>
      <c r="C1008" s="203" t="s">
        <v>577</v>
      </c>
      <c r="D1008" s="203" t="s">
        <v>118</v>
      </c>
      <c r="E1008" s="203" t="s">
        <v>1211</v>
      </c>
      <c r="F1008" s="203"/>
      <c r="G1008" s="203"/>
      <c r="H1008" s="203"/>
      <c r="I1008" s="1" t="s">
        <v>835</v>
      </c>
      <c r="J1008" s="203" t="s">
        <v>595</v>
      </c>
      <c r="K1008" s="203"/>
      <c r="L1008" s="203"/>
      <c r="M1008" s="203"/>
      <c r="N1008" s="203"/>
      <c r="O1008" s="203"/>
      <c r="P1008" s="203"/>
      <c r="Q1008" s="203"/>
      <c r="R1008" s="203"/>
      <c r="S1008" s="203"/>
      <c r="T1008" s="160" t="s">
        <v>710</v>
      </c>
      <c r="U1008" s="174" t="s">
        <v>648</v>
      </c>
      <c r="V1008" s="317" t="s">
        <v>711</v>
      </c>
      <c r="W1008" s="312" t="s">
        <v>118</v>
      </c>
      <c r="X1008" s="171" t="s">
        <v>1211</v>
      </c>
      <c r="Y1008" s="7"/>
      <c r="Z1008" s="305" t="s">
        <v>1733</v>
      </c>
    </row>
    <row r="1009" spans="1:26" ht="15" customHeight="1" x14ac:dyDescent="0.2">
      <c r="A1009" s="203" t="str">
        <f t="shared" si="15"/>
        <v>乗0軽DL</v>
      </c>
      <c r="B1009" s="203" t="s">
        <v>586</v>
      </c>
      <c r="C1009" s="203" t="s">
        <v>577</v>
      </c>
      <c r="D1009" s="203" t="s">
        <v>118</v>
      </c>
      <c r="E1009" s="203" t="s">
        <v>1212</v>
      </c>
      <c r="F1009" s="203"/>
      <c r="G1009" s="203"/>
      <c r="H1009" s="203"/>
      <c r="I1009" s="1" t="s">
        <v>465</v>
      </c>
      <c r="J1009" s="203" t="s">
        <v>840</v>
      </c>
      <c r="K1009" s="203"/>
      <c r="L1009" s="203"/>
      <c r="M1009" s="203"/>
      <c r="N1009" s="203"/>
      <c r="O1009" s="203"/>
      <c r="P1009" s="203"/>
      <c r="Q1009" s="203"/>
      <c r="R1009" s="203"/>
      <c r="S1009" s="203"/>
      <c r="T1009" s="160" t="s">
        <v>710</v>
      </c>
      <c r="U1009" s="174" t="s">
        <v>648</v>
      </c>
      <c r="V1009" s="317" t="s">
        <v>711</v>
      </c>
      <c r="W1009" s="312" t="s">
        <v>118</v>
      </c>
      <c r="X1009" s="171" t="s">
        <v>1212</v>
      </c>
      <c r="Y1009" s="7"/>
      <c r="Z1009" s="305" t="s">
        <v>1749</v>
      </c>
    </row>
    <row r="1010" spans="1:26" ht="15" customHeight="1" x14ac:dyDescent="0.2">
      <c r="A1010" s="203" t="str">
        <f t="shared" si="15"/>
        <v>乗0軽WL</v>
      </c>
      <c r="B1010" s="203" t="s">
        <v>586</v>
      </c>
      <c r="C1010" s="203" t="s">
        <v>577</v>
      </c>
      <c r="D1010" s="203" t="s">
        <v>118</v>
      </c>
      <c r="E1010" s="203" t="s">
        <v>1213</v>
      </c>
      <c r="F1010" s="203"/>
      <c r="G1010" s="203"/>
      <c r="H1010" s="203"/>
      <c r="I1010" s="1" t="s">
        <v>835</v>
      </c>
      <c r="J1010" s="203" t="s">
        <v>596</v>
      </c>
      <c r="K1010" s="203"/>
      <c r="L1010" s="203"/>
      <c r="M1010" s="203"/>
      <c r="N1010" s="203"/>
      <c r="O1010" s="203"/>
      <c r="P1010" s="203"/>
      <c r="Q1010" s="203"/>
      <c r="R1010" s="203"/>
      <c r="S1010" s="203"/>
      <c r="T1010" s="160" t="s">
        <v>710</v>
      </c>
      <c r="U1010" s="174" t="s">
        <v>648</v>
      </c>
      <c r="V1010" s="317" t="s">
        <v>711</v>
      </c>
      <c r="W1010" s="312" t="s">
        <v>118</v>
      </c>
      <c r="X1010" s="171" t="s">
        <v>1213</v>
      </c>
      <c r="Y1010" s="7"/>
      <c r="Z1010" s="305" t="s">
        <v>1733</v>
      </c>
    </row>
    <row r="1011" spans="1:26" ht="15" customHeight="1" x14ac:dyDescent="0.2">
      <c r="A1011" s="203" t="str">
        <f t="shared" si="15"/>
        <v>乗0軽DM</v>
      </c>
      <c r="B1011" s="203" t="s">
        <v>586</v>
      </c>
      <c r="C1011" s="203" t="s">
        <v>577</v>
      </c>
      <c r="D1011" s="203" t="s">
        <v>118</v>
      </c>
      <c r="E1011" s="203" t="s">
        <v>1214</v>
      </c>
      <c r="F1011" s="203"/>
      <c r="G1011" s="203"/>
      <c r="H1011" s="203"/>
      <c r="I1011" s="1" t="s">
        <v>465</v>
      </c>
      <c r="J1011" s="203" t="s">
        <v>841</v>
      </c>
      <c r="K1011" s="203"/>
      <c r="L1011" s="203"/>
      <c r="M1011" s="203"/>
      <c r="N1011" s="203"/>
      <c r="O1011" s="203"/>
      <c r="P1011" s="203"/>
      <c r="Q1011" s="203"/>
      <c r="R1011" s="203"/>
      <c r="S1011" s="203"/>
      <c r="T1011" s="160" t="s">
        <v>710</v>
      </c>
      <c r="U1011" s="174" t="s">
        <v>648</v>
      </c>
      <c r="V1011" s="317" t="s">
        <v>711</v>
      </c>
      <c r="W1011" s="312" t="s">
        <v>118</v>
      </c>
      <c r="X1011" s="171" t="s">
        <v>1214</v>
      </c>
      <c r="Y1011" s="7"/>
      <c r="Z1011" s="305" t="s">
        <v>1700</v>
      </c>
    </row>
    <row r="1012" spans="1:26" ht="15" customHeight="1" x14ac:dyDescent="0.2">
      <c r="A1012" s="203" t="str">
        <f t="shared" si="15"/>
        <v>乗0軽WM</v>
      </c>
      <c r="B1012" s="203" t="s">
        <v>586</v>
      </c>
      <c r="C1012" s="203" t="s">
        <v>577</v>
      </c>
      <c r="D1012" s="203" t="s">
        <v>118</v>
      </c>
      <c r="E1012" s="203" t="s">
        <v>1215</v>
      </c>
      <c r="F1012" s="203"/>
      <c r="G1012" s="203"/>
      <c r="H1012" s="203"/>
      <c r="I1012" s="1" t="s">
        <v>835</v>
      </c>
      <c r="J1012" s="203" t="s">
        <v>597</v>
      </c>
      <c r="K1012" s="203"/>
      <c r="L1012" s="203"/>
      <c r="M1012" s="203"/>
      <c r="N1012" s="203"/>
      <c r="O1012" s="203"/>
      <c r="P1012" s="203"/>
      <c r="Q1012" s="203"/>
      <c r="R1012" s="203"/>
      <c r="S1012" s="203"/>
      <c r="T1012" s="160" t="s">
        <v>710</v>
      </c>
      <c r="U1012" s="174" t="s">
        <v>648</v>
      </c>
      <c r="V1012" s="317" t="s">
        <v>711</v>
      </c>
      <c r="W1012" s="312" t="s">
        <v>118</v>
      </c>
      <c r="X1012" s="171" t="s">
        <v>1215</v>
      </c>
      <c r="Y1012" s="7"/>
      <c r="Z1012" s="305" t="s">
        <v>1733</v>
      </c>
    </row>
    <row r="1013" spans="1:26" ht="15" customHeight="1" x14ac:dyDescent="0.2">
      <c r="A1013" s="203" t="str">
        <f t="shared" si="15"/>
        <v>乗0軽KM</v>
      </c>
      <c r="B1013" s="203" t="s">
        <v>586</v>
      </c>
      <c r="C1013" s="203" t="s">
        <v>577</v>
      </c>
      <c r="D1013" s="203" t="s">
        <v>98</v>
      </c>
      <c r="E1013" s="203" t="s">
        <v>204</v>
      </c>
      <c r="F1013" s="203"/>
      <c r="G1013" s="203"/>
      <c r="H1013" s="203"/>
      <c r="I1013" s="1" t="s">
        <v>465</v>
      </c>
      <c r="K1013" s="203"/>
      <c r="L1013" s="203"/>
      <c r="M1013" s="203"/>
      <c r="N1013" s="203"/>
      <c r="O1013" s="203"/>
      <c r="P1013" s="203"/>
      <c r="Q1013" s="203"/>
      <c r="R1013" s="203"/>
      <c r="S1013" s="203"/>
      <c r="T1013" s="160" t="s">
        <v>710</v>
      </c>
      <c r="U1013" s="174" t="s">
        <v>648</v>
      </c>
      <c r="V1013" s="317" t="s">
        <v>711</v>
      </c>
      <c r="W1013" s="312" t="s">
        <v>98</v>
      </c>
      <c r="X1013" s="171" t="s">
        <v>204</v>
      </c>
      <c r="Y1013" s="7"/>
      <c r="Z1013" s="304" t="s">
        <v>1741</v>
      </c>
    </row>
    <row r="1014" spans="1:26" ht="15" customHeight="1" x14ac:dyDescent="0.2">
      <c r="A1014" s="203" t="str">
        <f t="shared" si="15"/>
        <v>乗0軽HT</v>
      </c>
      <c r="B1014" s="203" t="s">
        <v>586</v>
      </c>
      <c r="C1014" s="203" t="s">
        <v>577</v>
      </c>
      <c r="D1014" s="203" t="s">
        <v>98</v>
      </c>
      <c r="E1014" s="203" t="s">
        <v>191</v>
      </c>
      <c r="F1014" s="203"/>
      <c r="G1014" s="203"/>
      <c r="H1014" s="203"/>
      <c r="I1014" s="1" t="s">
        <v>835</v>
      </c>
      <c r="J1014" s="203" t="s">
        <v>838</v>
      </c>
      <c r="K1014" s="203"/>
      <c r="L1014" s="203"/>
      <c r="M1014" s="203"/>
      <c r="N1014" s="203"/>
      <c r="O1014" s="203"/>
      <c r="P1014" s="203"/>
      <c r="Q1014" s="203"/>
      <c r="R1014" s="203"/>
      <c r="S1014" s="203"/>
      <c r="T1014" s="160" t="s">
        <v>710</v>
      </c>
      <c r="U1014" s="174" t="s">
        <v>648</v>
      </c>
      <c r="V1014" s="317" t="s">
        <v>711</v>
      </c>
      <c r="W1014" s="312" t="s">
        <v>98</v>
      </c>
      <c r="X1014" s="171" t="s">
        <v>191</v>
      </c>
      <c r="Y1014" s="7"/>
      <c r="Z1014" s="305" t="s">
        <v>1733</v>
      </c>
    </row>
    <row r="1015" spans="1:26" ht="15" customHeight="1" x14ac:dyDescent="0.2">
      <c r="A1015" s="203" t="str">
        <f t="shared" si="15"/>
        <v>乗0軽KN</v>
      </c>
      <c r="B1015" s="203" t="s">
        <v>586</v>
      </c>
      <c r="C1015" s="203" t="s">
        <v>577</v>
      </c>
      <c r="D1015" s="203" t="s">
        <v>98</v>
      </c>
      <c r="E1015" s="203" t="s">
        <v>205</v>
      </c>
      <c r="F1015" s="203"/>
      <c r="G1015" s="203"/>
      <c r="H1015" s="203"/>
      <c r="I1015" s="1" t="s">
        <v>465</v>
      </c>
      <c r="K1015" s="203"/>
      <c r="L1015" s="203"/>
      <c r="M1015" s="203"/>
      <c r="N1015" s="203"/>
      <c r="O1015" s="203"/>
      <c r="P1015" s="203"/>
      <c r="Q1015" s="203"/>
      <c r="R1015" s="203"/>
      <c r="S1015" s="203"/>
      <c r="T1015" s="160" t="s">
        <v>710</v>
      </c>
      <c r="U1015" s="174" t="s">
        <v>648</v>
      </c>
      <c r="V1015" s="317" t="s">
        <v>711</v>
      </c>
      <c r="W1015" s="312" t="s">
        <v>98</v>
      </c>
      <c r="X1015" s="171" t="s">
        <v>205</v>
      </c>
      <c r="Y1015" s="7"/>
      <c r="Z1015" s="304" t="s">
        <v>1741</v>
      </c>
    </row>
    <row r="1016" spans="1:26" ht="15" customHeight="1" x14ac:dyDescent="0.2">
      <c r="A1016" s="203" t="str">
        <f t="shared" si="15"/>
        <v>乗0軽HU</v>
      </c>
      <c r="B1016" s="203" t="s">
        <v>586</v>
      </c>
      <c r="C1016" s="203" t="s">
        <v>577</v>
      </c>
      <c r="D1016" s="203" t="s">
        <v>98</v>
      </c>
      <c r="E1016" s="203" t="s">
        <v>192</v>
      </c>
      <c r="F1016" s="203"/>
      <c r="G1016" s="203"/>
      <c r="H1016" s="203"/>
      <c r="I1016" s="1" t="s">
        <v>835</v>
      </c>
      <c r="J1016" s="203" t="s">
        <v>838</v>
      </c>
      <c r="K1016" s="203"/>
      <c r="L1016" s="203"/>
      <c r="M1016" s="203"/>
      <c r="N1016" s="203"/>
      <c r="O1016" s="203"/>
      <c r="P1016" s="203"/>
      <c r="Q1016" s="203"/>
      <c r="R1016" s="203"/>
      <c r="S1016" s="203"/>
      <c r="T1016" s="160" t="s">
        <v>710</v>
      </c>
      <c r="U1016" s="170" t="s">
        <v>648</v>
      </c>
      <c r="V1016" s="242" t="s">
        <v>711</v>
      </c>
      <c r="W1016" s="312" t="s">
        <v>98</v>
      </c>
      <c r="X1016" s="171" t="s">
        <v>192</v>
      </c>
      <c r="Y1016" s="7"/>
      <c r="Z1016" s="305" t="s">
        <v>1733</v>
      </c>
    </row>
    <row r="1017" spans="1:26" ht="15" customHeight="1" x14ac:dyDescent="0.2">
      <c r="A1017" s="203" t="str">
        <f t="shared" si="15"/>
        <v>乗0軽TF</v>
      </c>
      <c r="B1017" s="203" t="s">
        <v>586</v>
      </c>
      <c r="C1017" s="203" t="s">
        <v>577</v>
      </c>
      <c r="D1017" s="203" t="s">
        <v>98</v>
      </c>
      <c r="E1017" s="203" t="s">
        <v>1216</v>
      </c>
      <c r="F1017" s="203"/>
      <c r="G1017" s="203"/>
      <c r="H1017" s="203"/>
      <c r="I1017" s="1" t="s">
        <v>465</v>
      </c>
      <c r="J1017" s="203" t="s">
        <v>839</v>
      </c>
      <c r="K1017" s="203"/>
      <c r="L1017" s="203"/>
      <c r="M1017" s="203"/>
      <c r="N1017" s="203"/>
      <c r="O1017" s="203"/>
      <c r="P1017" s="203"/>
      <c r="Q1017" s="203"/>
      <c r="R1017" s="203"/>
      <c r="S1017" s="203"/>
      <c r="T1017" s="160" t="s">
        <v>710</v>
      </c>
      <c r="U1017" s="170" t="s">
        <v>648</v>
      </c>
      <c r="V1017" s="244" t="s">
        <v>711</v>
      </c>
      <c r="W1017" s="312" t="s">
        <v>98</v>
      </c>
      <c r="X1017" s="171" t="s">
        <v>1216</v>
      </c>
      <c r="Y1017" s="7"/>
      <c r="Z1017" s="305" t="s">
        <v>1700</v>
      </c>
    </row>
    <row r="1018" spans="1:26" ht="15" customHeight="1" x14ac:dyDescent="0.2">
      <c r="A1018" s="203" t="str">
        <f t="shared" si="15"/>
        <v>乗0軽XF</v>
      </c>
      <c r="B1018" s="203" t="s">
        <v>586</v>
      </c>
      <c r="C1018" s="203" t="s">
        <v>577</v>
      </c>
      <c r="D1018" s="203" t="s">
        <v>98</v>
      </c>
      <c r="E1018" s="203" t="s">
        <v>1217</v>
      </c>
      <c r="F1018" s="203"/>
      <c r="G1018" s="203"/>
      <c r="H1018" s="203"/>
      <c r="I1018" s="1" t="s">
        <v>835</v>
      </c>
      <c r="J1018" s="203" t="s">
        <v>595</v>
      </c>
      <c r="K1018" s="203"/>
      <c r="L1018" s="203"/>
      <c r="M1018" s="203"/>
      <c r="N1018" s="203"/>
      <c r="O1018" s="203"/>
      <c r="P1018" s="203"/>
      <c r="Q1018" s="203"/>
      <c r="R1018" s="203"/>
      <c r="S1018" s="203"/>
      <c r="T1018" s="160" t="s">
        <v>710</v>
      </c>
      <c r="U1018" s="170" t="s">
        <v>648</v>
      </c>
      <c r="V1018" s="244" t="s">
        <v>711</v>
      </c>
      <c r="W1018" s="312" t="s">
        <v>98</v>
      </c>
      <c r="X1018" s="171" t="s">
        <v>1217</v>
      </c>
      <c r="Y1018" s="7"/>
      <c r="Z1018" s="305" t="s">
        <v>1733</v>
      </c>
    </row>
    <row r="1019" spans="1:26" ht="15" customHeight="1" x14ac:dyDescent="0.2">
      <c r="A1019" s="203" t="str">
        <f t="shared" si="15"/>
        <v>乗0軽TG</v>
      </c>
      <c r="B1019" s="203" t="s">
        <v>586</v>
      </c>
      <c r="C1019" s="203" t="s">
        <v>577</v>
      </c>
      <c r="D1019" s="203" t="s">
        <v>98</v>
      </c>
      <c r="E1019" s="203" t="s">
        <v>1218</v>
      </c>
      <c r="F1019" s="203"/>
      <c r="G1019" s="203"/>
      <c r="H1019" s="203"/>
      <c r="I1019" s="1" t="s">
        <v>465</v>
      </c>
      <c r="J1019" s="203" t="s">
        <v>839</v>
      </c>
      <c r="K1019" s="203"/>
      <c r="L1019" s="203"/>
      <c r="M1019" s="203"/>
      <c r="N1019" s="203"/>
      <c r="O1019" s="203"/>
      <c r="P1019" s="203"/>
      <c r="Q1019" s="203"/>
      <c r="R1019" s="203"/>
      <c r="S1019" s="203"/>
      <c r="T1019" s="160" t="s">
        <v>710</v>
      </c>
      <c r="U1019" s="170" t="s">
        <v>648</v>
      </c>
      <c r="V1019" s="242" t="s">
        <v>711</v>
      </c>
      <c r="W1019" s="312" t="s">
        <v>98</v>
      </c>
      <c r="X1019" s="171" t="s">
        <v>1218</v>
      </c>
      <c r="Y1019" s="7"/>
      <c r="Z1019" s="305" t="s">
        <v>1700</v>
      </c>
    </row>
    <row r="1020" spans="1:26" ht="15" customHeight="1" x14ac:dyDescent="0.2">
      <c r="A1020" s="203" t="str">
        <f t="shared" si="15"/>
        <v>乗0軽XG</v>
      </c>
      <c r="B1020" s="203" t="s">
        <v>586</v>
      </c>
      <c r="C1020" s="203" t="s">
        <v>577</v>
      </c>
      <c r="D1020" s="203" t="s">
        <v>98</v>
      </c>
      <c r="E1020" s="203" t="s">
        <v>1219</v>
      </c>
      <c r="F1020" s="203"/>
      <c r="G1020" s="203"/>
      <c r="H1020" s="203"/>
      <c r="I1020" s="1" t="s">
        <v>835</v>
      </c>
      <c r="J1020" s="203" t="s">
        <v>595</v>
      </c>
      <c r="K1020" s="203"/>
      <c r="L1020" s="203"/>
      <c r="M1020" s="203"/>
      <c r="N1020" s="203"/>
      <c r="O1020" s="203"/>
      <c r="P1020" s="203"/>
      <c r="Q1020" s="203"/>
      <c r="R1020" s="203"/>
      <c r="S1020" s="203"/>
      <c r="T1020" s="160" t="s">
        <v>710</v>
      </c>
      <c r="U1020" s="170" t="s">
        <v>648</v>
      </c>
      <c r="V1020" s="242" t="s">
        <v>711</v>
      </c>
      <c r="W1020" s="312" t="s">
        <v>98</v>
      </c>
      <c r="X1020" s="171" t="s">
        <v>1219</v>
      </c>
      <c r="Y1020" s="7"/>
      <c r="Z1020" s="305" t="s">
        <v>1733</v>
      </c>
    </row>
    <row r="1021" spans="1:26" ht="15" customHeight="1" x14ac:dyDescent="0.2">
      <c r="A1021" s="203" t="str">
        <f t="shared" si="15"/>
        <v>乗0軽LF</v>
      </c>
      <c r="B1021" s="203" t="s">
        <v>586</v>
      </c>
      <c r="C1021" s="203" t="s">
        <v>577</v>
      </c>
      <c r="D1021" s="203" t="s">
        <v>98</v>
      </c>
      <c r="E1021" s="203" t="s">
        <v>1220</v>
      </c>
      <c r="F1021" s="203"/>
      <c r="G1021" s="203"/>
      <c r="H1021" s="203"/>
      <c r="I1021" s="1" t="s">
        <v>465</v>
      </c>
      <c r="J1021" s="203" t="s">
        <v>840</v>
      </c>
      <c r="K1021" s="203"/>
      <c r="L1021" s="203"/>
      <c r="M1021" s="203"/>
      <c r="N1021" s="203"/>
      <c r="O1021" s="203"/>
      <c r="P1021" s="203"/>
      <c r="Q1021" s="203"/>
      <c r="R1021" s="203"/>
      <c r="S1021" s="203"/>
      <c r="T1021" s="160" t="s">
        <v>710</v>
      </c>
      <c r="U1021" s="170" t="s">
        <v>648</v>
      </c>
      <c r="V1021" s="242" t="s">
        <v>711</v>
      </c>
      <c r="W1021" s="312" t="s">
        <v>98</v>
      </c>
      <c r="X1021" s="171" t="s">
        <v>1220</v>
      </c>
      <c r="Y1021" s="7"/>
      <c r="Z1021" s="305" t="s">
        <v>1700</v>
      </c>
    </row>
    <row r="1022" spans="1:26" ht="15" customHeight="1" x14ac:dyDescent="0.2">
      <c r="A1022" s="203" t="str">
        <f t="shared" si="15"/>
        <v>乗0軽YF</v>
      </c>
      <c r="B1022" s="203" t="s">
        <v>586</v>
      </c>
      <c r="C1022" s="203" t="s">
        <v>577</v>
      </c>
      <c r="D1022" s="203" t="s">
        <v>98</v>
      </c>
      <c r="E1022" s="203" t="s">
        <v>1221</v>
      </c>
      <c r="F1022" s="203"/>
      <c r="G1022" s="203"/>
      <c r="H1022" s="203"/>
      <c r="I1022" s="1" t="s">
        <v>835</v>
      </c>
      <c r="J1022" s="203" t="s">
        <v>596</v>
      </c>
      <c r="K1022" s="203"/>
      <c r="L1022" s="203"/>
      <c r="M1022" s="203"/>
      <c r="N1022" s="203"/>
      <c r="O1022" s="203"/>
      <c r="P1022" s="203"/>
      <c r="Q1022" s="203"/>
      <c r="R1022" s="203"/>
      <c r="S1022" s="203"/>
      <c r="T1022" s="160" t="s">
        <v>710</v>
      </c>
      <c r="U1022" s="170" t="s">
        <v>648</v>
      </c>
      <c r="V1022" s="242" t="s">
        <v>711</v>
      </c>
      <c r="W1022" s="312" t="s">
        <v>98</v>
      </c>
      <c r="X1022" s="171" t="s">
        <v>1221</v>
      </c>
      <c r="Y1022" s="7"/>
      <c r="Z1022" s="305" t="s">
        <v>1733</v>
      </c>
    </row>
    <row r="1023" spans="1:26" ht="15" customHeight="1" x14ac:dyDescent="0.2">
      <c r="A1023" s="203" t="str">
        <f t="shared" si="15"/>
        <v>乗0軽LG</v>
      </c>
      <c r="B1023" s="203" t="s">
        <v>586</v>
      </c>
      <c r="C1023" s="203" t="s">
        <v>577</v>
      </c>
      <c r="D1023" s="203" t="s">
        <v>98</v>
      </c>
      <c r="E1023" s="203" t="s">
        <v>1222</v>
      </c>
      <c r="F1023" s="203"/>
      <c r="G1023" s="203"/>
      <c r="H1023" s="203"/>
      <c r="I1023" s="1" t="s">
        <v>465</v>
      </c>
      <c r="J1023" s="203" t="s">
        <v>840</v>
      </c>
      <c r="K1023" s="203"/>
      <c r="L1023" s="203"/>
      <c r="M1023" s="203"/>
      <c r="N1023" s="203"/>
      <c r="O1023" s="203"/>
      <c r="P1023" s="203"/>
      <c r="Q1023" s="203"/>
      <c r="R1023" s="203"/>
      <c r="S1023" s="203"/>
      <c r="T1023" s="160" t="s">
        <v>710</v>
      </c>
      <c r="U1023" s="170" t="s">
        <v>648</v>
      </c>
      <c r="V1023" s="242" t="s">
        <v>711</v>
      </c>
      <c r="W1023" s="312" t="s">
        <v>98</v>
      </c>
      <c r="X1023" s="171" t="s">
        <v>1222</v>
      </c>
      <c r="Y1023" s="7"/>
      <c r="Z1023" s="305" t="s">
        <v>1700</v>
      </c>
    </row>
    <row r="1024" spans="1:26" ht="15" customHeight="1" x14ac:dyDescent="0.2">
      <c r="A1024" s="203" t="str">
        <f t="shared" si="15"/>
        <v>乗0軽YG</v>
      </c>
      <c r="B1024" s="203" t="s">
        <v>586</v>
      </c>
      <c r="C1024" s="203" t="s">
        <v>577</v>
      </c>
      <c r="D1024" s="203" t="s">
        <v>98</v>
      </c>
      <c r="E1024" s="203" t="s">
        <v>1223</v>
      </c>
      <c r="F1024" s="203"/>
      <c r="G1024" s="203"/>
      <c r="H1024" s="203"/>
      <c r="I1024" s="1" t="s">
        <v>835</v>
      </c>
      <c r="J1024" s="203" t="s">
        <v>596</v>
      </c>
      <c r="K1024" s="203"/>
      <c r="L1024" s="203"/>
      <c r="M1024" s="203"/>
      <c r="N1024" s="203"/>
      <c r="O1024" s="203"/>
      <c r="P1024" s="203"/>
      <c r="Q1024" s="203"/>
      <c r="R1024" s="203"/>
      <c r="S1024" s="203"/>
      <c r="T1024" s="160" t="s">
        <v>710</v>
      </c>
      <c r="U1024" s="170" t="s">
        <v>648</v>
      </c>
      <c r="V1024" s="242" t="s">
        <v>711</v>
      </c>
      <c r="W1024" s="312" t="s">
        <v>98</v>
      </c>
      <c r="X1024" s="171" t="s">
        <v>1223</v>
      </c>
      <c r="Y1024" s="7"/>
      <c r="Z1024" s="305" t="s">
        <v>1733</v>
      </c>
    </row>
    <row r="1025" spans="1:26" ht="15" customHeight="1" x14ac:dyDescent="0.2">
      <c r="A1025" s="203" t="str">
        <f t="shared" si="15"/>
        <v>乗0軽UF</v>
      </c>
      <c r="B1025" s="203" t="s">
        <v>586</v>
      </c>
      <c r="C1025" s="203" t="s">
        <v>577</v>
      </c>
      <c r="D1025" s="203" t="s">
        <v>98</v>
      </c>
      <c r="E1025" s="203" t="s">
        <v>1224</v>
      </c>
      <c r="F1025" s="203"/>
      <c r="G1025" s="203"/>
      <c r="H1025" s="203"/>
      <c r="I1025" s="1" t="s">
        <v>465</v>
      </c>
      <c r="J1025" s="203" t="s">
        <v>841</v>
      </c>
      <c r="K1025" s="203"/>
      <c r="L1025" s="203"/>
      <c r="M1025" s="203"/>
      <c r="N1025" s="203"/>
      <c r="O1025" s="203"/>
      <c r="P1025" s="203"/>
      <c r="Q1025" s="203"/>
      <c r="R1025" s="203"/>
      <c r="S1025" s="203"/>
      <c r="T1025" s="160" t="s">
        <v>710</v>
      </c>
      <c r="U1025" s="170" t="s">
        <v>648</v>
      </c>
      <c r="V1025" s="242" t="s">
        <v>711</v>
      </c>
      <c r="W1025" s="312" t="s">
        <v>98</v>
      </c>
      <c r="X1025" s="171" t="s">
        <v>1224</v>
      </c>
      <c r="Y1025" s="7"/>
      <c r="Z1025" s="305" t="s">
        <v>1700</v>
      </c>
    </row>
    <row r="1026" spans="1:26" ht="18" customHeight="1" x14ac:dyDescent="0.2">
      <c r="A1026" s="203" t="str">
        <f t="shared" si="15"/>
        <v>乗0軽ZF</v>
      </c>
      <c r="B1026" s="203" t="s">
        <v>586</v>
      </c>
      <c r="C1026" s="203" t="s">
        <v>577</v>
      </c>
      <c r="D1026" s="203" t="s">
        <v>98</v>
      </c>
      <c r="E1026" s="203" t="s">
        <v>1225</v>
      </c>
      <c r="F1026" s="203"/>
      <c r="G1026" s="203"/>
      <c r="H1026" s="203"/>
      <c r="I1026" s="1" t="s">
        <v>835</v>
      </c>
      <c r="J1026" s="203" t="s">
        <v>597</v>
      </c>
      <c r="K1026" s="203"/>
      <c r="L1026" s="203"/>
      <c r="M1026" s="203"/>
      <c r="N1026" s="203"/>
      <c r="O1026" s="203"/>
      <c r="P1026" s="203"/>
      <c r="Q1026" s="203"/>
      <c r="R1026" s="203"/>
      <c r="S1026" s="203"/>
      <c r="T1026" s="160" t="s">
        <v>710</v>
      </c>
      <c r="U1026" s="170" t="s">
        <v>648</v>
      </c>
      <c r="V1026" s="242" t="s">
        <v>711</v>
      </c>
      <c r="W1026" s="242" t="s">
        <v>98</v>
      </c>
      <c r="X1026" s="171" t="s">
        <v>1225</v>
      </c>
      <c r="Y1026" s="7"/>
      <c r="Z1026" s="305" t="s">
        <v>1733</v>
      </c>
    </row>
    <row r="1027" spans="1:26" ht="18" customHeight="1" x14ac:dyDescent="0.2">
      <c r="A1027" s="203" t="str">
        <f t="shared" si="15"/>
        <v>乗0軽UG</v>
      </c>
      <c r="B1027" s="203" t="s">
        <v>586</v>
      </c>
      <c r="C1027" s="203" t="s">
        <v>577</v>
      </c>
      <c r="D1027" s="203" t="s">
        <v>98</v>
      </c>
      <c r="E1027" s="203" t="s">
        <v>1226</v>
      </c>
      <c r="F1027" s="203"/>
      <c r="G1027" s="203"/>
      <c r="H1027" s="203"/>
      <c r="I1027" s="1" t="s">
        <v>465</v>
      </c>
      <c r="J1027" s="203" t="s">
        <v>841</v>
      </c>
      <c r="K1027" s="203"/>
      <c r="L1027" s="203"/>
      <c r="M1027" s="203"/>
      <c r="N1027" s="203"/>
      <c r="O1027" s="203"/>
      <c r="P1027" s="203"/>
      <c r="Q1027" s="203"/>
      <c r="R1027" s="203"/>
      <c r="S1027" s="203"/>
      <c r="T1027" s="160" t="s">
        <v>710</v>
      </c>
      <c r="U1027" s="170" t="s">
        <v>648</v>
      </c>
      <c r="V1027" s="242" t="s">
        <v>711</v>
      </c>
      <c r="W1027" s="242" t="s">
        <v>98</v>
      </c>
      <c r="X1027" s="170" t="s">
        <v>1226</v>
      </c>
      <c r="Y1027" s="170"/>
      <c r="Z1027" s="305" t="s">
        <v>1700</v>
      </c>
    </row>
    <row r="1028" spans="1:26" ht="18" customHeight="1" x14ac:dyDescent="0.2">
      <c r="A1028" s="203" t="str">
        <f t="shared" ref="A1028:A1091" si="16">CONCATENATE(C1028,E1028)</f>
        <v>乗0軽ZG</v>
      </c>
      <c r="B1028" s="203" t="s">
        <v>586</v>
      </c>
      <c r="C1028" s="203" t="s">
        <v>577</v>
      </c>
      <c r="D1028" s="203" t="s">
        <v>98</v>
      </c>
      <c r="E1028" s="203" t="s">
        <v>1227</v>
      </c>
      <c r="F1028" s="203"/>
      <c r="G1028" s="203"/>
      <c r="H1028" s="203"/>
      <c r="I1028" s="1" t="s">
        <v>835</v>
      </c>
      <c r="J1028" s="203" t="s">
        <v>597</v>
      </c>
      <c r="K1028" s="203"/>
      <c r="L1028" s="203"/>
      <c r="M1028" s="203"/>
      <c r="N1028" s="203"/>
      <c r="O1028" s="203"/>
      <c r="P1028" s="203"/>
      <c r="Q1028" s="203"/>
      <c r="R1028" s="203"/>
      <c r="S1028" s="203"/>
      <c r="T1028" s="160" t="s">
        <v>710</v>
      </c>
      <c r="U1028" s="170" t="s">
        <v>648</v>
      </c>
      <c r="V1028" s="242" t="s">
        <v>711</v>
      </c>
      <c r="W1028" s="242" t="s">
        <v>98</v>
      </c>
      <c r="X1028" s="170" t="s">
        <v>1227</v>
      </c>
      <c r="Y1028" s="170"/>
      <c r="Z1028" s="305" t="s">
        <v>1733</v>
      </c>
    </row>
    <row r="1029" spans="1:26" ht="18" customHeight="1" x14ac:dyDescent="0.2">
      <c r="A1029" s="203" t="str">
        <f t="shared" si="16"/>
        <v>乗0軽ADB</v>
      </c>
      <c r="B1029" s="203" t="s">
        <v>586</v>
      </c>
      <c r="C1029" s="203" t="s">
        <v>577</v>
      </c>
      <c r="D1029" s="203" t="s">
        <v>471</v>
      </c>
      <c r="E1029" s="203" t="s">
        <v>1228</v>
      </c>
      <c r="F1029" s="203"/>
      <c r="G1029" s="203"/>
      <c r="H1029" s="203"/>
      <c r="I1029" s="1" t="s">
        <v>30</v>
      </c>
      <c r="K1029" s="203"/>
      <c r="L1029" s="203"/>
      <c r="M1029" s="203"/>
      <c r="N1029" s="203"/>
      <c r="O1029" s="203"/>
      <c r="P1029" s="203"/>
      <c r="Q1029" s="203"/>
      <c r="R1029" s="203"/>
      <c r="S1029" s="203"/>
      <c r="T1029" s="160" t="s">
        <v>710</v>
      </c>
      <c r="U1029" s="170" t="s">
        <v>648</v>
      </c>
      <c r="V1029" s="242" t="s">
        <v>711</v>
      </c>
      <c r="W1029" s="242" t="s">
        <v>471</v>
      </c>
      <c r="X1029" s="170" t="s">
        <v>1228</v>
      </c>
      <c r="Y1029" s="7" t="s">
        <v>1390</v>
      </c>
      <c r="Z1029" s="305" t="s">
        <v>1742</v>
      </c>
    </row>
    <row r="1030" spans="1:26" ht="18" customHeight="1" x14ac:dyDescent="0.2">
      <c r="A1030" s="203" t="str">
        <f t="shared" si="16"/>
        <v>乗0軽ADC</v>
      </c>
      <c r="B1030" s="203" t="s">
        <v>586</v>
      </c>
      <c r="C1030" s="203" t="s">
        <v>577</v>
      </c>
      <c r="D1030" s="203" t="s">
        <v>471</v>
      </c>
      <c r="E1030" s="203" t="s">
        <v>1229</v>
      </c>
      <c r="F1030" s="203"/>
      <c r="G1030" s="203"/>
      <c r="H1030" s="203"/>
      <c r="I1030" s="1" t="s">
        <v>30</v>
      </c>
      <c r="K1030" s="203"/>
      <c r="L1030" s="203"/>
      <c r="M1030" s="203"/>
      <c r="N1030" s="203"/>
      <c r="O1030" s="203"/>
      <c r="P1030" s="203"/>
      <c r="Q1030" s="203"/>
      <c r="R1030" s="203"/>
      <c r="S1030" s="203"/>
      <c r="T1030" s="160" t="s">
        <v>710</v>
      </c>
      <c r="U1030" s="170" t="s">
        <v>648</v>
      </c>
      <c r="V1030" s="242" t="s">
        <v>711</v>
      </c>
      <c r="W1030" s="242" t="s">
        <v>471</v>
      </c>
      <c r="X1030" s="170" t="s">
        <v>1229</v>
      </c>
      <c r="Y1030" s="7" t="s">
        <v>1390</v>
      </c>
      <c r="Z1030" s="305" t="s">
        <v>1742</v>
      </c>
    </row>
    <row r="1031" spans="1:26" ht="18" customHeight="1" x14ac:dyDescent="0.2">
      <c r="A1031" s="203" t="str">
        <f t="shared" si="16"/>
        <v>乗0軽ACB</v>
      </c>
      <c r="B1031" s="203" t="s">
        <v>586</v>
      </c>
      <c r="C1031" s="203" t="s">
        <v>577</v>
      </c>
      <c r="D1031" s="203" t="s">
        <v>471</v>
      </c>
      <c r="E1031" s="203" t="s">
        <v>1230</v>
      </c>
      <c r="F1031" s="203"/>
      <c r="G1031" s="203"/>
      <c r="H1031" s="203"/>
      <c r="I1031" s="1" t="s">
        <v>835</v>
      </c>
      <c r="J1031" s="203" t="s">
        <v>838</v>
      </c>
      <c r="K1031" s="203"/>
      <c r="L1031" s="203"/>
      <c r="M1031" s="203"/>
      <c r="N1031" s="203"/>
      <c r="O1031" s="203"/>
      <c r="P1031" s="203"/>
      <c r="Q1031" s="203"/>
      <c r="R1031" s="203"/>
      <c r="S1031" s="203"/>
      <c r="T1031" s="160" t="s">
        <v>710</v>
      </c>
      <c r="U1031" s="170" t="s">
        <v>648</v>
      </c>
      <c r="V1031" s="243" t="s">
        <v>711</v>
      </c>
      <c r="W1031" s="242" t="s">
        <v>471</v>
      </c>
      <c r="X1031" s="171" t="s">
        <v>1230</v>
      </c>
      <c r="Y1031" s="170"/>
      <c r="Z1031" s="305" t="s">
        <v>1733</v>
      </c>
    </row>
    <row r="1032" spans="1:26" ht="18" customHeight="1" x14ac:dyDescent="0.2">
      <c r="A1032" s="203" t="str">
        <f t="shared" si="16"/>
        <v>乗0軽ACC</v>
      </c>
      <c r="B1032" s="203" t="s">
        <v>586</v>
      </c>
      <c r="C1032" s="203" t="s">
        <v>577</v>
      </c>
      <c r="D1032" s="203" t="s">
        <v>471</v>
      </c>
      <c r="E1032" s="203" t="s">
        <v>1231</v>
      </c>
      <c r="F1032" s="203"/>
      <c r="G1032" s="203"/>
      <c r="H1032" s="203"/>
      <c r="I1032" s="1" t="s">
        <v>835</v>
      </c>
      <c r="J1032" s="203" t="s">
        <v>838</v>
      </c>
      <c r="K1032" s="203"/>
      <c r="L1032" s="203"/>
      <c r="M1032" s="203"/>
      <c r="N1032" s="203"/>
      <c r="O1032" s="203"/>
      <c r="P1032" s="203"/>
      <c r="Q1032" s="203"/>
      <c r="R1032" s="203"/>
      <c r="S1032" s="203"/>
      <c r="T1032" s="160" t="s">
        <v>710</v>
      </c>
      <c r="U1032" s="170" t="s">
        <v>648</v>
      </c>
      <c r="V1032" s="243" t="s">
        <v>711</v>
      </c>
      <c r="W1032" s="242" t="s">
        <v>471</v>
      </c>
      <c r="X1032" s="171" t="s">
        <v>1231</v>
      </c>
      <c r="Y1032" s="170"/>
      <c r="Z1032" s="305" t="s">
        <v>1733</v>
      </c>
    </row>
    <row r="1033" spans="1:26" ht="18" customHeight="1" x14ac:dyDescent="0.2">
      <c r="A1033" s="203" t="str">
        <f t="shared" si="16"/>
        <v>乗0軽AMB</v>
      </c>
      <c r="B1033" s="203" t="s">
        <v>586</v>
      </c>
      <c r="C1033" s="203" t="s">
        <v>577</v>
      </c>
      <c r="D1033" s="203" t="s">
        <v>471</v>
      </c>
      <c r="E1033" s="203" t="s">
        <v>1232</v>
      </c>
      <c r="F1033" s="203"/>
      <c r="G1033" s="203"/>
      <c r="H1033" s="203"/>
      <c r="I1033" s="1" t="s">
        <v>844</v>
      </c>
      <c r="J1033" s="203" t="s">
        <v>1180</v>
      </c>
      <c r="K1033" s="203"/>
      <c r="L1033" s="203"/>
      <c r="M1033" s="203"/>
      <c r="N1033" s="203"/>
      <c r="O1033" s="203"/>
      <c r="P1033" s="203"/>
      <c r="Q1033" s="203"/>
      <c r="R1033" s="203"/>
      <c r="S1033" s="203"/>
      <c r="T1033" s="160" t="s">
        <v>710</v>
      </c>
      <c r="U1033" s="170" t="s">
        <v>648</v>
      </c>
      <c r="V1033" s="242" t="s">
        <v>711</v>
      </c>
      <c r="W1033" s="242" t="s">
        <v>471</v>
      </c>
      <c r="X1033" s="242" t="s">
        <v>1232</v>
      </c>
      <c r="Y1033" s="170"/>
      <c r="Z1033" s="305" t="s">
        <v>1734</v>
      </c>
    </row>
    <row r="1034" spans="1:26" ht="18" customHeight="1" x14ac:dyDescent="0.2">
      <c r="A1034" s="203" t="str">
        <f t="shared" si="16"/>
        <v>乗0軽AMC</v>
      </c>
      <c r="B1034" s="203" t="s">
        <v>586</v>
      </c>
      <c r="C1034" s="203" t="s">
        <v>577</v>
      </c>
      <c r="D1034" s="203" t="s">
        <v>471</v>
      </c>
      <c r="E1034" s="203" t="s">
        <v>1233</v>
      </c>
      <c r="F1034" s="203"/>
      <c r="G1034" s="203"/>
      <c r="H1034" s="203"/>
      <c r="I1034" s="1" t="s">
        <v>844</v>
      </c>
      <c r="J1034" s="203" t="s">
        <v>1180</v>
      </c>
      <c r="K1034" s="203"/>
      <c r="L1034" s="203"/>
      <c r="M1034" s="203"/>
      <c r="N1034" s="203"/>
      <c r="O1034" s="203"/>
      <c r="P1034" s="203"/>
      <c r="Q1034" s="203"/>
      <c r="R1034" s="203"/>
      <c r="S1034" s="203"/>
      <c r="T1034" s="160" t="s">
        <v>710</v>
      </c>
      <c r="U1034" s="170" t="s">
        <v>648</v>
      </c>
      <c r="V1034" s="243" t="s">
        <v>711</v>
      </c>
      <c r="W1034" s="242" t="s">
        <v>471</v>
      </c>
      <c r="X1034" s="171" t="s">
        <v>1233</v>
      </c>
      <c r="Y1034" s="170"/>
      <c r="Z1034" s="305" t="s">
        <v>1734</v>
      </c>
    </row>
    <row r="1035" spans="1:26" ht="18" customHeight="1" x14ac:dyDescent="0.2">
      <c r="A1035" s="203" t="str">
        <f t="shared" si="16"/>
        <v>乗0軽CCB</v>
      </c>
      <c r="B1035" s="203" t="s">
        <v>586</v>
      </c>
      <c r="C1035" s="203" t="s">
        <v>577</v>
      </c>
      <c r="D1035" s="203" t="s">
        <v>471</v>
      </c>
      <c r="E1035" s="203" t="s">
        <v>578</v>
      </c>
      <c r="F1035" s="203"/>
      <c r="G1035" s="203"/>
      <c r="H1035" s="203"/>
      <c r="I1035" s="1" t="s">
        <v>835</v>
      </c>
      <c r="J1035" s="203" t="s">
        <v>597</v>
      </c>
      <c r="K1035" s="203"/>
      <c r="L1035" s="203"/>
      <c r="M1035" s="203"/>
      <c r="N1035" s="203"/>
      <c r="O1035" s="203"/>
      <c r="P1035" s="203"/>
      <c r="Q1035" s="203"/>
      <c r="R1035" s="203"/>
      <c r="S1035" s="203"/>
      <c r="T1035" s="160" t="s">
        <v>710</v>
      </c>
      <c r="U1035" s="170" t="s">
        <v>648</v>
      </c>
      <c r="V1035" s="243" t="s">
        <v>711</v>
      </c>
      <c r="W1035" s="242" t="s">
        <v>471</v>
      </c>
      <c r="X1035" s="171" t="s">
        <v>578</v>
      </c>
      <c r="Y1035" s="170"/>
      <c r="Z1035" s="305" t="s">
        <v>1733</v>
      </c>
    </row>
    <row r="1036" spans="1:26" ht="18" customHeight="1" x14ac:dyDescent="0.2">
      <c r="A1036" s="203" t="str">
        <f t="shared" si="16"/>
        <v>乗0軽CCC</v>
      </c>
      <c r="B1036" s="203" t="s">
        <v>586</v>
      </c>
      <c r="C1036" s="203" t="s">
        <v>577</v>
      </c>
      <c r="D1036" s="203" t="s">
        <v>471</v>
      </c>
      <c r="E1036" s="203" t="s">
        <v>579</v>
      </c>
      <c r="F1036" s="203"/>
      <c r="G1036" s="203"/>
      <c r="H1036" s="203"/>
      <c r="I1036" s="1" t="s">
        <v>835</v>
      </c>
      <c r="J1036" s="203" t="s">
        <v>597</v>
      </c>
      <c r="K1036" s="203"/>
      <c r="L1036" s="203"/>
      <c r="M1036" s="203"/>
      <c r="N1036" s="203"/>
      <c r="O1036" s="203"/>
      <c r="P1036" s="203"/>
      <c r="Q1036" s="203"/>
      <c r="R1036" s="203"/>
      <c r="S1036" s="203"/>
      <c r="T1036" s="160" t="s">
        <v>710</v>
      </c>
      <c r="U1036" s="170" t="s">
        <v>648</v>
      </c>
      <c r="V1036" s="243" t="s">
        <v>711</v>
      </c>
      <c r="W1036" s="242" t="s">
        <v>471</v>
      </c>
      <c r="X1036" s="171" t="s">
        <v>579</v>
      </c>
      <c r="Y1036" s="170"/>
      <c r="Z1036" s="305" t="s">
        <v>1733</v>
      </c>
    </row>
    <row r="1037" spans="1:26" ht="18" customHeight="1" x14ac:dyDescent="0.2">
      <c r="A1037" s="203" t="str">
        <f t="shared" si="16"/>
        <v>乗0軽CDB</v>
      </c>
      <c r="B1037" s="203" t="s">
        <v>586</v>
      </c>
      <c r="C1037" s="203" t="s">
        <v>577</v>
      </c>
      <c r="D1037" s="203" t="s">
        <v>471</v>
      </c>
      <c r="E1037" s="203" t="s">
        <v>580</v>
      </c>
      <c r="F1037" s="203"/>
      <c r="G1037" s="203"/>
      <c r="H1037" s="203"/>
      <c r="I1037" s="1" t="s">
        <v>30</v>
      </c>
      <c r="J1037" s="203" t="s">
        <v>841</v>
      </c>
      <c r="K1037" s="203"/>
      <c r="L1037" s="203"/>
      <c r="M1037" s="203"/>
      <c r="N1037" s="203"/>
      <c r="O1037" s="203"/>
      <c r="P1037" s="203"/>
      <c r="Q1037" s="203"/>
      <c r="R1037" s="203"/>
      <c r="S1037" s="203"/>
      <c r="T1037" s="160" t="s">
        <v>710</v>
      </c>
      <c r="U1037" s="170" t="s">
        <v>648</v>
      </c>
      <c r="V1037" s="243" t="s">
        <v>711</v>
      </c>
      <c r="W1037" s="242" t="s">
        <v>471</v>
      </c>
      <c r="X1037" s="171" t="s">
        <v>580</v>
      </c>
      <c r="Y1037" s="7" t="s">
        <v>1390</v>
      </c>
      <c r="Z1037" s="305" t="s">
        <v>1750</v>
      </c>
    </row>
    <row r="1038" spans="1:26" ht="18" customHeight="1" x14ac:dyDescent="0.2">
      <c r="A1038" s="203" t="str">
        <f t="shared" si="16"/>
        <v>乗0軽CDC</v>
      </c>
      <c r="B1038" s="203" t="s">
        <v>586</v>
      </c>
      <c r="C1038" s="203" t="s">
        <v>577</v>
      </c>
      <c r="D1038" s="203" t="s">
        <v>471</v>
      </c>
      <c r="E1038" s="203" t="s">
        <v>581</v>
      </c>
      <c r="F1038" s="203"/>
      <c r="G1038" s="203"/>
      <c r="H1038" s="203"/>
      <c r="I1038" s="1" t="s">
        <v>30</v>
      </c>
      <c r="J1038" s="203" t="s">
        <v>841</v>
      </c>
      <c r="K1038" s="203"/>
      <c r="L1038" s="203"/>
      <c r="M1038" s="203"/>
      <c r="N1038" s="203"/>
      <c r="O1038" s="203"/>
      <c r="P1038" s="203"/>
      <c r="Q1038" s="203"/>
      <c r="R1038" s="203"/>
      <c r="S1038" s="203"/>
      <c r="T1038" s="160" t="s">
        <v>710</v>
      </c>
      <c r="U1038" s="170" t="s">
        <v>648</v>
      </c>
      <c r="V1038" s="243" t="s">
        <v>711</v>
      </c>
      <c r="W1038" s="242" t="s">
        <v>471</v>
      </c>
      <c r="X1038" s="171" t="s">
        <v>581</v>
      </c>
      <c r="Y1038" s="7" t="s">
        <v>1390</v>
      </c>
      <c r="Z1038" s="305" t="s">
        <v>1750</v>
      </c>
    </row>
    <row r="1039" spans="1:26" ht="18" customHeight="1" x14ac:dyDescent="0.2">
      <c r="A1039" s="203" t="str">
        <f t="shared" si="16"/>
        <v>乗0軽CMB</v>
      </c>
      <c r="B1039" s="203" t="s">
        <v>586</v>
      </c>
      <c r="C1039" s="203" t="s">
        <v>577</v>
      </c>
      <c r="D1039" s="203" t="s">
        <v>471</v>
      </c>
      <c r="E1039" s="203" t="s">
        <v>1234</v>
      </c>
      <c r="F1039" s="203"/>
      <c r="G1039" s="203"/>
      <c r="H1039" s="203"/>
      <c r="I1039" s="1" t="s">
        <v>844</v>
      </c>
      <c r="J1039" s="203" t="s">
        <v>425</v>
      </c>
      <c r="K1039" s="203"/>
      <c r="L1039" s="203"/>
      <c r="M1039" s="203"/>
      <c r="N1039" s="203"/>
      <c r="O1039" s="203"/>
      <c r="P1039" s="203"/>
      <c r="Q1039" s="203"/>
      <c r="R1039" s="203"/>
      <c r="S1039" s="203"/>
      <c r="T1039" s="160" t="s">
        <v>710</v>
      </c>
      <c r="U1039" s="170" t="s">
        <v>648</v>
      </c>
      <c r="V1039" s="243" t="s">
        <v>711</v>
      </c>
      <c r="W1039" s="242" t="s">
        <v>471</v>
      </c>
      <c r="X1039" s="171" t="s">
        <v>1234</v>
      </c>
      <c r="Y1039" s="170"/>
      <c r="Z1039" s="305" t="s">
        <v>1734</v>
      </c>
    </row>
    <row r="1040" spans="1:26" ht="18" customHeight="1" x14ac:dyDescent="0.2">
      <c r="A1040" s="203" t="str">
        <f t="shared" si="16"/>
        <v>乗0軽CMC</v>
      </c>
      <c r="B1040" s="203" t="s">
        <v>586</v>
      </c>
      <c r="C1040" s="203" t="s">
        <v>577</v>
      </c>
      <c r="D1040" s="203" t="s">
        <v>471</v>
      </c>
      <c r="E1040" s="203" t="s">
        <v>1235</v>
      </c>
      <c r="F1040" s="203"/>
      <c r="G1040" s="203"/>
      <c r="H1040" s="203"/>
      <c r="I1040" s="1" t="s">
        <v>844</v>
      </c>
      <c r="J1040" s="203" t="s">
        <v>425</v>
      </c>
      <c r="K1040" s="203"/>
      <c r="L1040" s="203"/>
      <c r="M1040" s="203"/>
      <c r="N1040" s="203"/>
      <c r="O1040" s="203"/>
      <c r="P1040" s="203"/>
      <c r="Q1040" s="203"/>
      <c r="R1040" s="203"/>
      <c r="S1040" s="203"/>
      <c r="T1040" s="160" t="s">
        <v>710</v>
      </c>
      <c r="U1040" s="170" t="s">
        <v>648</v>
      </c>
      <c r="V1040" s="243" t="s">
        <v>711</v>
      </c>
      <c r="W1040" s="242" t="s">
        <v>471</v>
      </c>
      <c r="X1040" s="171" t="s">
        <v>1235</v>
      </c>
      <c r="Y1040" s="170"/>
      <c r="Z1040" s="305" t="s">
        <v>1734</v>
      </c>
    </row>
    <row r="1041" spans="1:27" ht="18" customHeight="1" x14ac:dyDescent="0.2">
      <c r="A1041" s="203" t="str">
        <f t="shared" si="16"/>
        <v>乗0軽DCB</v>
      </c>
      <c r="B1041" s="203" t="s">
        <v>586</v>
      </c>
      <c r="C1041" s="203" t="s">
        <v>577</v>
      </c>
      <c r="D1041" s="203" t="s">
        <v>471</v>
      </c>
      <c r="E1041" s="203" t="s">
        <v>582</v>
      </c>
      <c r="F1041" s="203"/>
      <c r="G1041" s="203"/>
      <c r="H1041" s="203"/>
      <c r="I1041" s="1" t="s">
        <v>835</v>
      </c>
      <c r="J1041" s="203" t="s">
        <v>412</v>
      </c>
      <c r="K1041" s="203"/>
      <c r="L1041" s="203"/>
      <c r="M1041" s="203"/>
      <c r="N1041" s="203"/>
      <c r="O1041" s="203"/>
      <c r="P1041" s="203"/>
      <c r="Q1041" s="203"/>
      <c r="R1041" s="203"/>
      <c r="S1041" s="203"/>
      <c r="T1041" s="160" t="s">
        <v>710</v>
      </c>
      <c r="U1041" s="170" t="s">
        <v>648</v>
      </c>
      <c r="V1041" s="243" t="s">
        <v>711</v>
      </c>
      <c r="W1041" s="242" t="s">
        <v>471</v>
      </c>
      <c r="X1041" s="171" t="s">
        <v>582</v>
      </c>
      <c r="Y1041" s="170"/>
      <c r="Z1041" s="305" t="s">
        <v>1733</v>
      </c>
    </row>
    <row r="1042" spans="1:27" ht="18" customHeight="1" x14ac:dyDescent="0.2">
      <c r="A1042" s="203" t="str">
        <f t="shared" si="16"/>
        <v>乗0軽DCC</v>
      </c>
      <c r="B1042" s="203" t="s">
        <v>586</v>
      </c>
      <c r="C1042" s="203" t="s">
        <v>577</v>
      </c>
      <c r="D1042" s="203" t="s">
        <v>471</v>
      </c>
      <c r="E1042" s="203" t="s">
        <v>583</v>
      </c>
      <c r="F1042" s="203"/>
      <c r="G1042" s="203"/>
      <c r="H1042" s="203"/>
      <c r="I1042" s="1" t="s">
        <v>835</v>
      </c>
      <c r="J1042" s="203" t="s">
        <v>412</v>
      </c>
      <c r="K1042" s="203"/>
      <c r="L1042" s="203"/>
      <c r="M1042" s="203"/>
      <c r="N1042" s="203"/>
      <c r="O1042" s="203"/>
      <c r="P1042" s="203"/>
      <c r="Q1042" s="203"/>
      <c r="R1042" s="203"/>
      <c r="S1042" s="203"/>
      <c r="T1042" s="160" t="s">
        <v>710</v>
      </c>
      <c r="U1042" s="170" t="s">
        <v>648</v>
      </c>
      <c r="V1042" s="242" t="s">
        <v>711</v>
      </c>
      <c r="W1042" s="242" t="s">
        <v>471</v>
      </c>
      <c r="X1042" s="170" t="s">
        <v>583</v>
      </c>
      <c r="Y1042" s="170"/>
      <c r="Z1042" s="305" t="s">
        <v>1733</v>
      </c>
    </row>
    <row r="1043" spans="1:27" ht="18" customHeight="1" x14ac:dyDescent="0.2">
      <c r="A1043" s="203" t="str">
        <f t="shared" si="16"/>
        <v>乗0軽DDB</v>
      </c>
      <c r="B1043" s="203" t="s">
        <v>586</v>
      </c>
      <c r="C1043" s="203" t="s">
        <v>577</v>
      </c>
      <c r="D1043" s="203" t="s">
        <v>471</v>
      </c>
      <c r="E1043" s="203" t="s">
        <v>584</v>
      </c>
      <c r="F1043" s="203"/>
      <c r="G1043" s="203"/>
      <c r="H1043" s="203"/>
      <c r="I1043" s="1" t="s">
        <v>30</v>
      </c>
      <c r="J1043" s="203" t="s">
        <v>912</v>
      </c>
      <c r="K1043" s="203"/>
      <c r="L1043" s="203"/>
      <c r="M1043" s="203"/>
      <c r="N1043" s="203"/>
      <c r="O1043" s="203"/>
      <c r="P1043" s="203"/>
      <c r="Q1043" s="203"/>
      <c r="R1043" s="203"/>
      <c r="S1043" s="203"/>
      <c r="T1043" s="160" t="s">
        <v>710</v>
      </c>
      <c r="U1043" s="170" t="s">
        <v>648</v>
      </c>
      <c r="V1043" s="242" t="s">
        <v>711</v>
      </c>
      <c r="W1043" s="242" t="s">
        <v>471</v>
      </c>
      <c r="X1043" s="170" t="s">
        <v>584</v>
      </c>
      <c r="Y1043" s="7" t="s">
        <v>1390</v>
      </c>
      <c r="Z1043" s="305" t="s">
        <v>1750</v>
      </c>
    </row>
    <row r="1044" spans="1:27" ht="18" customHeight="1" x14ac:dyDescent="0.2">
      <c r="A1044" s="203" t="str">
        <f t="shared" si="16"/>
        <v>乗0軽DDC</v>
      </c>
      <c r="B1044" s="203" t="s">
        <v>586</v>
      </c>
      <c r="C1044" s="203" t="s">
        <v>577</v>
      </c>
      <c r="D1044" s="203" t="s">
        <v>471</v>
      </c>
      <c r="E1044" s="203" t="s">
        <v>585</v>
      </c>
      <c r="F1044" s="203"/>
      <c r="G1044" s="203"/>
      <c r="H1044" s="203"/>
      <c r="I1044" s="1" t="s">
        <v>30</v>
      </c>
      <c r="J1044" s="203" t="s">
        <v>912</v>
      </c>
      <c r="K1044" s="203"/>
      <c r="L1044" s="203"/>
      <c r="M1044" s="203"/>
      <c r="N1044" s="203"/>
      <c r="O1044" s="203"/>
      <c r="P1044" s="203"/>
      <c r="Q1044" s="203"/>
      <c r="R1044" s="203"/>
      <c r="S1044" s="203"/>
      <c r="T1044" s="160" t="s">
        <v>710</v>
      </c>
      <c r="U1044" s="170" t="s">
        <v>648</v>
      </c>
      <c r="V1044" s="242" t="s">
        <v>711</v>
      </c>
      <c r="W1044" s="242" t="s">
        <v>471</v>
      </c>
      <c r="X1044" s="170" t="s">
        <v>585</v>
      </c>
      <c r="Y1044" s="7" t="s">
        <v>1390</v>
      </c>
      <c r="Z1044" s="305" t="s">
        <v>1750</v>
      </c>
    </row>
    <row r="1045" spans="1:27" ht="18" customHeight="1" x14ac:dyDescent="0.2">
      <c r="A1045" s="203" t="str">
        <f t="shared" si="16"/>
        <v>乗0軽DMB</v>
      </c>
      <c r="B1045" s="203" t="s">
        <v>586</v>
      </c>
      <c r="C1045" s="203" t="s">
        <v>577</v>
      </c>
      <c r="D1045" s="203" t="s">
        <v>471</v>
      </c>
      <c r="E1045" s="203" t="s">
        <v>1236</v>
      </c>
      <c r="F1045" s="203"/>
      <c r="G1045" s="203"/>
      <c r="H1045" s="203"/>
      <c r="I1045" s="1" t="s">
        <v>844</v>
      </c>
      <c r="J1045" s="203" t="s">
        <v>426</v>
      </c>
      <c r="K1045" s="203"/>
      <c r="L1045" s="203"/>
      <c r="M1045" s="203"/>
      <c r="N1045" s="203"/>
      <c r="O1045" s="203"/>
      <c r="P1045" s="203"/>
      <c r="Q1045" s="203"/>
      <c r="R1045" s="203"/>
      <c r="S1045" s="203"/>
      <c r="T1045" s="160" t="s">
        <v>710</v>
      </c>
      <c r="U1045" s="170" t="s">
        <v>648</v>
      </c>
      <c r="V1045" s="242" t="s">
        <v>711</v>
      </c>
      <c r="W1045" s="242" t="s">
        <v>471</v>
      </c>
      <c r="X1045" s="170" t="s">
        <v>1236</v>
      </c>
      <c r="Y1045" s="170"/>
      <c r="Z1045" s="305" t="s">
        <v>1734</v>
      </c>
    </row>
    <row r="1046" spans="1:27" ht="18" customHeight="1" x14ac:dyDescent="0.2">
      <c r="A1046" s="203" t="str">
        <f t="shared" si="16"/>
        <v>乗0軽DMC</v>
      </c>
      <c r="B1046" s="203" t="s">
        <v>586</v>
      </c>
      <c r="C1046" s="203" t="s">
        <v>577</v>
      </c>
      <c r="D1046" s="203" t="s">
        <v>471</v>
      </c>
      <c r="E1046" s="203" t="s">
        <v>1237</v>
      </c>
      <c r="F1046" s="203"/>
      <c r="G1046" s="203"/>
      <c r="H1046" s="203"/>
      <c r="I1046" s="1" t="s">
        <v>844</v>
      </c>
      <c r="J1046" s="203" t="s">
        <v>426</v>
      </c>
      <c r="K1046" s="203"/>
      <c r="L1046" s="203"/>
      <c r="M1046" s="203"/>
      <c r="N1046" s="203"/>
      <c r="O1046" s="203"/>
      <c r="P1046" s="203"/>
      <c r="Q1046" s="203"/>
      <c r="R1046" s="203"/>
      <c r="S1046" s="203"/>
      <c r="T1046" s="160" t="s">
        <v>710</v>
      </c>
      <c r="U1046" s="170" t="s">
        <v>648</v>
      </c>
      <c r="V1046" s="242" t="s">
        <v>711</v>
      </c>
      <c r="W1046" s="242" t="s">
        <v>471</v>
      </c>
      <c r="X1046" s="242" t="s">
        <v>1237</v>
      </c>
      <c r="Y1046" s="242"/>
      <c r="Z1046" s="305" t="s">
        <v>1734</v>
      </c>
    </row>
    <row r="1047" spans="1:27" ht="18" customHeight="1" x14ac:dyDescent="0.2">
      <c r="A1047" s="203" t="str">
        <f t="shared" si="16"/>
        <v>乗0軽LDA</v>
      </c>
      <c r="B1047" s="203" t="s">
        <v>586</v>
      </c>
      <c r="C1047" s="203" t="s">
        <v>577</v>
      </c>
      <c r="D1047" s="203" t="s">
        <v>403</v>
      </c>
      <c r="E1047" s="203" t="s">
        <v>391</v>
      </c>
      <c r="F1047" s="203"/>
      <c r="G1047" s="203"/>
      <c r="H1047" s="203"/>
      <c r="I1047" s="1" t="s">
        <v>647</v>
      </c>
      <c r="K1047" s="203"/>
      <c r="L1047" s="203"/>
      <c r="M1047" s="203"/>
      <c r="N1047" s="203"/>
      <c r="O1047" s="203"/>
      <c r="P1047" s="203"/>
      <c r="Q1047" s="203"/>
      <c r="R1047" s="203"/>
      <c r="S1047" s="203"/>
      <c r="T1047" s="160" t="s">
        <v>710</v>
      </c>
      <c r="U1047" s="170" t="s">
        <v>648</v>
      </c>
      <c r="V1047" s="242" t="s">
        <v>711</v>
      </c>
      <c r="W1047" s="242" t="s">
        <v>403</v>
      </c>
      <c r="X1047" s="171" t="s">
        <v>391</v>
      </c>
      <c r="Y1047" s="7" t="s">
        <v>1388</v>
      </c>
      <c r="Z1047" s="305" t="s">
        <v>1744</v>
      </c>
      <c r="AA1047" s="180"/>
    </row>
    <row r="1048" spans="1:27" ht="18" customHeight="1" x14ac:dyDescent="0.2">
      <c r="A1048" s="203" t="str">
        <f t="shared" si="16"/>
        <v>乗0軽LCA</v>
      </c>
      <c r="B1048" s="203" t="s">
        <v>586</v>
      </c>
      <c r="C1048" s="203" t="s">
        <v>577</v>
      </c>
      <c r="D1048" s="203" t="s">
        <v>403</v>
      </c>
      <c r="E1048" s="203" t="s">
        <v>390</v>
      </c>
      <c r="F1048" s="203"/>
      <c r="G1048" s="203"/>
      <c r="H1048" s="203"/>
      <c r="I1048" s="1" t="s">
        <v>835</v>
      </c>
      <c r="J1048" s="203" t="s">
        <v>838</v>
      </c>
      <c r="K1048" s="203"/>
      <c r="L1048" s="203"/>
      <c r="M1048" s="203"/>
      <c r="N1048" s="203"/>
      <c r="O1048" s="203"/>
      <c r="P1048" s="203"/>
      <c r="Q1048" s="203"/>
      <c r="R1048" s="203"/>
      <c r="S1048" s="203"/>
      <c r="T1048" s="160" t="s">
        <v>710</v>
      </c>
      <c r="U1048" s="170" t="s">
        <v>648</v>
      </c>
      <c r="V1048" s="242" t="s">
        <v>711</v>
      </c>
      <c r="W1048" s="242" t="s">
        <v>403</v>
      </c>
      <c r="X1048" s="171" t="s">
        <v>390</v>
      </c>
      <c r="Y1048" s="171"/>
      <c r="Z1048" s="305" t="s">
        <v>1733</v>
      </c>
      <c r="AA1048" s="181"/>
    </row>
    <row r="1049" spans="1:27" ht="18" customHeight="1" x14ac:dyDescent="0.2">
      <c r="A1049" s="203" t="str">
        <f t="shared" si="16"/>
        <v>乗0軽LMA</v>
      </c>
      <c r="B1049" s="203" t="s">
        <v>586</v>
      </c>
      <c r="C1049" s="203" t="s">
        <v>577</v>
      </c>
      <c r="D1049" s="203" t="s">
        <v>403</v>
      </c>
      <c r="E1049" s="203" t="s">
        <v>392</v>
      </c>
      <c r="F1049" s="203"/>
      <c r="G1049" s="203"/>
      <c r="H1049" s="203"/>
      <c r="I1049" s="1" t="s">
        <v>844</v>
      </c>
      <c r="J1049" s="203" t="s">
        <v>1180</v>
      </c>
      <c r="K1049" s="203"/>
      <c r="L1049" s="203"/>
      <c r="M1049" s="203"/>
      <c r="N1049" s="203"/>
      <c r="O1049" s="203"/>
      <c r="P1049" s="203"/>
      <c r="Q1049" s="203"/>
      <c r="R1049" s="203"/>
      <c r="S1049" s="203"/>
      <c r="T1049" s="160" t="s">
        <v>710</v>
      </c>
      <c r="U1049" s="170" t="s">
        <v>648</v>
      </c>
      <c r="V1049" s="243" t="s">
        <v>711</v>
      </c>
      <c r="W1049" s="244" t="s">
        <v>403</v>
      </c>
      <c r="X1049" s="171" t="s">
        <v>392</v>
      </c>
      <c r="Y1049" s="171"/>
      <c r="Z1049" s="305" t="s">
        <v>1734</v>
      </c>
      <c r="AA1049" s="181"/>
    </row>
    <row r="1050" spans="1:27" ht="18" customHeight="1" x14ac:dyDescent="0.2">
      <c r="A1050" s="203" t="str">
        <f t="shared" si="16"/>
        <v>乗0軽FDA</v>
      </c>
      <c r="B1050" s="203" t="s">
        <v>586</v>
      </c>
      <c r="C1050" s="203" t="s">
        <v>577</v>
      </c>
      <c r="D1050" s="203" t="s">
        <v>403</v>
      </c>
      <c r="E1050" s="203" t="s">
        <v>716</v>
      </c>
      <c r="F1050" s="203"/>
      <c r="G1050" s="203"/>
      <c r="H1050" s="203"/>
      <c r="I1050" s="1" t="s">
        <v>647</v>
      </c>
      <c r="K1050" s="203"/>
      <c r="L1050" s="203"/>
      <c r="M1050" s="203"/>
      <c r="N1050" s="203"/>
      <c r="O1050" s="203"/>
      <c r="P1050" s="203"/>
      <c r="Q1050" s="203"/>
      <c r="R1050" s="203"/>
      <c r="S1050" s="203"/>
      <c r="T1050" s="160" t="s">
        <v>710</v>
      </c>
      <c r="U1050" s="170" t="s">
        <v>648</v>
      </c>
      <c r="V1050" s="243" t="s">
        <v>711</v>
      </c>
      <c r="W1050" s="244" t="s">
        <v>403</v>
      </c>
      <c r="X1050" s="171" t="s">
        <v>716</v>
      </c>
      <c r="Y1050" s="7" t="s">
        <v>1388</v>
      </c>
      <c r="Z1050" s="305" t="s">
        <v>1744</v>
      </c>
      <c r="AA1050" s="181"/>
    </row>
    <row r="1051" spans="1:27" ht="18" customHeight="1" x14ac:dyDescent="0.2">
      <c r="A1051" s="203" t="str">
        <f t="shared" si="16"/>
        <v>乗0軽FCA</v>
      </c>
      <c r="B1051" s="203" t="s">
        <v>586</v>
      </c>
      <c r="C1051" s="203" t="s">
        <v>577</v>
      </c>
      <c r="D1051" s="203" t="s">
        <v>403</v>
      </c>
      <c r="E1051" s="203" t="s">
        <v>717</v>
      </c>
      <c r="F1051" s="203"/>
      <c r="G1051" s="203"/>
      <c r="H1051" s="203"/>
      <c r="I1051" s="1" t="s">
        <v>835</v>
      </c>
      <c r="J1051" s="203" t="s">
        <v>838</v>
      </c>
      <c r="K1051" s="203"/>
      <c r="L1051" s="203"/>
      <c r="M1051" s="203"/>
      <c r="N1051" s="203"/>
      <c r="O1051" s="203"/>
      <c r="P1051" s="203"/>
      <c r="Q1051" s="203"/>
      <c r="R1051" s="203"/>
      <c r="S1051" s="203"/>
      <c r="T1051" s="160" t="s">
        <v>710</v>
      </c>
      <c r="U1051" s="170" t="s">
        <v>648</v>
      </c>
      <c r="V1051" s="243" t="s">
        <v>711</v>
      </c>
      <c r="W1051" s="242" t="s">
        <v>403</v>
      </c>
      <c r="X1051" s="171" t="s">
        <v>717</v>
      </c>
      <c r="Y1051" s="171"/>
      <c r="Z1051" s="305" t="s">
        <v>1733</v>
      </c>
      <c r="AA1051" s="181"/>
    </row>
    <row r="1052" spans="1:27" ht="18" customHeight="1" x14ac:dyDescent="0.2">
      <c r="A1052" s="203" t="str">
        <f t="shared" si="16"/>
        <v>乗0軽FMA</v>
      </c>
      <c r="B1052" s="203" t="s">
        <v>586</v>
      </c>
      <c r="C1052" s="203" t="s">
        <v>577</v>
      </c>
      <c r="D1052" s="203" t="s">
        <v>403</v>
      </c>
      <c r="E1052" s="203" t="s">
        <v>718</v>
      </c>
      <c r="F1052" s="203"/>
      <c r="G1052" s="203"/>
      <c r="H1052" s="203"/>
      <c r="I1052" s="1" t="s">
        <v>844</v>
      </c>
      <c r="J1052" s="203" t="s">
        <v>1180</v>
      </c>
      <c r="K1052" s="203"/>
      <c r="L1052" s="203"/>
      <c r="M1052" s="203"/>
      <c r="N1052" s="203"/>
      <c r="O1052" s="203"/>
      <c r="P1052" s="203"/>
      <c r="Q1052" s="203"/>
      <c r="R1052" s="203"/>
      <c r="S1052" s="203"/>
      <c r="T1052" s="160" t="s">
        <v>710</v>
      </c>
      <c r="U1052" s="170" t="s">
        <v>648</v>
      </c>
      <c r="V1052" s="243" t="s">
        <v>711</v>
      </c>
      <c r="W1052" s="244" t="s">
        <v>403</v>
      </c>
      <c r="X1052" s="171" t="s">
        <v>718</v>
      </c>
      <c r="Y1052" s="171"/>
      <c r="Z1052" s="305" t="s">
        <v>1734</v>
      </c>
      <c r="AA1052" s="181"/>
    </row>
    <row r="1053" spans="1:27" ht="18" customHeight="1" x14ac:dyDescent="0.2">
      <c r="A1053" s="203" t="str">
        <f t="shared" si="16"/>
        <v>乗0軽MDA</v>
      </c>
      <c r="B1053" s="203" t="s">
        <v>586</v>
      </c>
      <c r="C1053" s="203" t="s">
        <v>577</v>
      </c>
      <c r="D1053" s="203" t="s">
        <v>403</v>
      </c>
      <c r="E1053" s="203" t="s">
        <v>394</v>
      </c>
      <c r="F1053" s="203"/>
      <c r="G1053" s="203"/>
      <c r="H1053" s="203"/>
      <c r="I1053" s="1" t="s">
        <v>647</v>
      </c>
      <c r="J1053" s="203" t="s">
        <v>741</v>
      </c>
      <c r="K1053" s="203"/>
      <c r="L1053" s="203"/>
      <c r="M1053" s="203"/>
      <c r="N1053" s="203"/>
      <c r="O1053" s="203"/>
      <c r="P1053" s="203"/>
      <c r="Q1053" s="203"/>
      <c r="R1053" s="203"/>
      <c r="S1053" s="203"/>
      <c r="T1053" s="160" t="s">
        <v>710</v>
      </c>
      <c r="U1053" s="170" t="s">
        <v>648</v>
      </c>
      <c r="V1053" s="242" t="s">
        <v>711</v>
      </c>
      <c r="W1053" s="242" t="s">
        <v>403</v>
      </c>
      <c r="X1053" s="242" t="s">
        <v>394</v>
      </c>
      <c r="Y1053" s="7" t="s">
        <v>1388</v>
      </c>
      <c r="Z1053" s="305" t="s">
        <v>1751</v>
      </c>
      <c r="AA1053" s="181"/>
    </row>
    <row r="1054" spans="1:27" ht="18" customHeight="1" x14ac:dyDescent="0.2">
      <c r="A1054" s="203" t="str">
        <f t="shared" si="16"/>
        <v>乗0軽MCA</v>
      </c>
      <c r="B1054" s="203" t="s">
        <v>586</v>
      </c>
      <c r="C1054" s="203" t="s">
        <v>577</v>
      </c>
      <c r="D1054" s="203" t="s">
        <v>403</v>
      </c>
      <c r="E1054" s="203" t="s">
        <v>393</v>
      </c>
      <c r="F1054" s="203"/>
      <c r="G1054" s="203"/>
      <c r="H1054" s="203"/>
      <c r="I1054" s="1" t="s">
        <v>835</v>
      </c>
      <c r="J1054" s="203" t="s">
        <v>418</v>
      </c>
      <c r="K1054" s="203"/>
      <c r="L1054" s="203"/>
      <c r="M1054" s="203"/>
      <c r="N1054" s="203"/>
      <c r="O1054" s="203"/>
      <c r="P1054" s="203"/>
      <c r="Q1054" s="203"/>
      <c r="R1054" s="203"/>
      <c r="S1054" s="203"/>
      <c r="T1054" s="160" t="s">
        <v>710</v>
      </c>
      <c r="U1054" s="170" t="s">
        <v>648</v>
      </c>
      <c r="V1054" s="243" t="s">
        <v>711</v>
      </c>
      <c r="W1054" s="242" t="s">
        <v>403</v>
      </c>
      <c r="X1054" s="242" t="s">
        <v>393</v>
      </c>
      <c r="Y1054" s="170"/>
      <c r="Z1054" s="305" t="s">
        <v>1733</v>
      </c>
    </row>
    <row r="1055" spans="1:27" ht="18" customHeight="1" x14ac:dyDescent="0.2">
      <c r="A1055" s="203" t="str">
        <f t="shared" si="16"/>
        <v>乗0軽MMA</v>
      </c>
      <c r="B1055" s="203" t="s">
        <v>586</v>
      </c>
      <c r="C1055" s="203" t="s">
        <v>577</v>
      </c>
      <c r="D1055" s="203" t="s">
        <v>403</v>
      </c>
      <c r="E1055" s="203" t="s">
        <v>395</v>
      </c>
      <c r="F1055" s="203"/>
      <c r="G1055" s="203"/>
      <c r="H1055" s="203"/>
      <c r="I1055" s="1" t="s">
        <v>844</v>
      </c>
      <c r="J1055" s="203" t="s">
        <v>425</v>
      </c>
      <c r="K1055" s="203"/>
      <c r="L1055" s="203"/>
      <c r="M1055" s="203"/>
      <c r="N1055" s="203"/>
      <c r="O1055" s="203"/>
      <c r="P1055" s="203"/>
      <c r="Q1055" s="203"/>
      <c r="R1055" s="203"/>
      <c r="S1055" s="203"/>
      <c r="T1055" s="160" t="s">
        <v>710</v>
      </c>
      <c r="U1055" s="170" t="s">
        <v>648</v>
      </c>
      <c r="V1055" s="314" t="s">
        <v>711</v>
      </c>
      <c r="W1055" s="314" t="s">
        <v>403</v>
      </c>
      <c r="X1055" s="245" t="s">
        <v>395</v>
      </c>
      <c r="Y1055" s="170"/>
      <c r="Z1055" s="305" t="s">
        <v>1734</v>
      </c>
    </row>
    <row r="1056" spans="1:27" ht="18" customHeight="1" x14ac:dyDescent="0.2">
      <c r="A1056" s="203" t="str">
        <f t="shared" si="16"/>
        <v>乗0軽RDA</v>
      </c>
      <c r="B1056" s="203" t="s">
        <v>586</v>
      </c>
      <c r="C1056" s="203" t="s">
        <v>577</v>
      </c>
      <c r="D1056" s="203" t="s">
        <v>403</v>
      </c>
      <c r="E1056" s="203" t="s">
        <v>397</v>
      </c>
      <c r="F1056" s="203"/>
      <c r="G1056" s="203"/>
      <c r="H1056" s="203"/>
      <c r="I1056" s="1" t="s">
        <v>647</v>
      </c>
      <c r="J1056" s="203" t="s">
        <v>742</v>
      </c>
      <c r="K1056" s="203"/>
      <c r="L1056" s="203"/>
      <c r="M1056" s="203"/>
      <c r="N1056" s="203"/>
      <c r="O1056" s="203"/>
      <c r="P1056" s="203"/>
      <c r="Q1056" s="203"/>
      <c r="R1056" s="203"/>
      <c r="S1056" s="203"/>
      <c r="T1056" s="160" t="s">
        <v>710</v>
      </c>
      <c r="U1056" s="170" t="s">
        <v>648</v>
      </c>
      <c r="V1056" s="246" t="s">
        <v>711</v>
      </c>
      <c r="W1056" s="246" t="s">
        <v>403</v>
      </c>
      <c r="X1056" s="170" t="s">
        <v>397</v>
      </c>
      <c r="Y1056" s="7" t="s">
        <v>1388</v>
      </c>
      <c r="Z1056" s="305" t="s">
        <v>1751</v>
      </c>
    </row>
    <row r="1057" spans="1:26" ht="18" customHeight="1" x14ac:dyDescent="0.2">
      <c r="A1057" s="203" t="str">
        <f t="shared" si="16"/>
        <v>乗0軽RCA</v>
      </c>
      <c r="B1057" s="203" t="s">
        <v>586</v>
      </c>
      <c r="C1057" s="203" t="s">
        <v>577</v>
      </c>
      <c r="D1057" s="203" t="s">
        <v>403</v>
      </c>
      <c r="E1057" s="203" t="s">
        <v>396</v>
      </c>
      <c r="F1057" s="203"/>
      <c r="G1057" s="203"/>
      <c r="H1057" s="203"/>
      <c r="I1057" s="1" t="s">
        <v>835</v>
      </c>
      <c r="J1057" s="203" t="s">
        <v>416</v>
      </c>
      <c r="K1057" s="203"/>
      <c r="L1057" s="203"/>
      <c r="M1057" s="203"/>
      <c r="N1057" s="203"/>
      <c r="O1057" s="203"/>
      <c r="P1057" s="203"/>
      <c r="Q1057" s="203"/>
      <c r="R1057" s="203"/>
      <c r="S1057" s="203"/>
      <c r="T1057" s="160" t="s">
        <v>710</v>
      </c>
      <c r="U1057" s="170" t="s">
        <v>648</v>
      </c>
      <c r="V1057" s="246" t="s">
        <v>711</v>
      </c>
      <c r="W1057" s="246" t="s">
        <v>403</v>
      </c>
      <c r="X1057" s="170" t="s">
        <v>396</v>
      </c>
      <c r="Y1057" s="170"/>
      <c r="Z1057" s="305" t="s">
        <v>1733</v>
      </c>
    </row>
    <row r="1058" spans="1:26" ht="18" customHeight="1" x14ac:dyDescent="0.2">
      <c r="A1058" s="203" t="str">
        <f t="shared" si="16"/>
        <v>乗0軽RMA</v>
      </c>
      <c r="B1058" s="203" t="s">
        <v>586</v>
      </c>
      <c r="C1058" s="203" t="s">
        <v>577</v>
      </c>
      <c r="D1058" s="203" t="s">
        <v>403</v>
      </c>
      <c r="E1058" s="203" t="s">
        <v>398</v>
      </c>
      <c r="F1058" s="203"/>
      <c r="G1058" s="203"/>
      <c r="H1058" s="203"/>
      <c r="I1058" s="1" t="s">
        <v>844</v>
      </c>
      <c r="J1058" s="203" t="s">
        <v>426</v>
      </c>
      <c r="K1058" s="203"/>
      <c r="L1058" s="203"/>
      <c r="M1058" s="203"/>
      <c r="N1058" s="203"/>
      <c r="O1058" s="203"/>
      <c r="P1058" s="203"/>
      <c r="Q1058" s="203"/>
      <c r="R1058" s="203"/>
      <c r="S1058" s="203"/>
      <c r="T1058" s="160" t="s">
        <v>710</v>
      </c>
      <c r="U1058" s="170" t="s">
        <v>648</v>
      </c>
      <c r="V1058" s="246" t="s">
        <v>711</v>
      </c>
      <c r="W1058" s="246" t="s">
        <v>403</v>
      </c>
      <c r="X1058" s="170" t="s">
        <v>398</v>
      </c>
      <c r="Y1058" s="170"/>
      <c r="Z1058" s="305" t="s">
        <v>1734</v>
      </c>
    </row>
    <row r="1059" spans="1:26" ht="18" customHeight="1" x14ac:dyDescent="0.2">
      <c r="A1059" s="203" t="str">
        <f t="shared" si="16"/>
        <v>乗0軽QDA</v>
      </c>
      <c r="B1059" s="203" t="s">
        <v>586</v>
      </c>
      <c r="C1059" s="203" t="s">
        <v>577</v>
      </c>
      <c r="D1059" s="203" t="s">
        <v>403</v>
      </c>
      <c r="E1059" s="203" t="s">
        <v>719</v>
      </c>
      <c r="F1059" s="203"/>
      <c r="G1059" s="203"/>
      <c r="H1059" s="203"/>
      <c r="I1059" s="1" t="s">
        <v>647</v>
      </c>
      <c r="J1059" s="203" t="s">
        <v>755</v>
      </c>
      <c r="K1059" s="203"/>
      <c r="L1059" s="203"/>
      <c r="M1059" s="203"/>
      <c r="N1059" s="203"/>
      <c r="O1059" s="203"/>
      <c r="P1059" s="203"/>
      <c r="Q1059" s="203"/>
      <c r="R1059" s="203"/>
      <c r="S1059" s="203"/>
      <c r="T1059" s="160" t="s">
        <v>710</v>
      </c>
      <c r="U1059" s="170" t="s">
        <v>648</v>
      </c>
      <c r="V1059" s="246" t="s">
        <v>711</v>
      </c>
      <c r="W1059" s="246" t="s">
        <v>403</v>
      </c>
      <c r="X1059" s="170" t="s">
        <v>719</v>
      </c>
      <c r="Y1059" s="7" t="s">
        <v>1388</v>
      </c>
      <c r="Z1059" s="305" t="s">
        <v>1751</v>
      </c>
    </row>
    <row r="1060" spans="1:26" ht="18" customHeight="1" x14ac:dyDescent="0.2">
      <c r="A1060" s="203" t="str">
        <f t="shared" si="16"/>
        <v>乗0軽QCA</v>
      </c>
      <c r="B1060" s="203" t="s">
        <v>586</v>
      </c>
      <c r="C1060" s="203" t="s">
        <v>577</v>
      </c>
      <c r="D1060" s="203" t="s">
        <v>403</v>
      </c>
      <c r="E1060" s="203" t="s">
        <v>720</v>
      </c>
      <c r="F1060" s="203"/>
      <c r="G1060" s="203"/>
      <c r="H1060" s="203"/>
      <c r="I1060" s="1" t="s">
        <v>835</v>
      </c>
      <c r="J1060" s="203" t="s">
        <v>713</v>
      </c>
      <c r="K1060" s="203"/>
      <c r="L1060" s="203"/>
      <c r="M1060" s="203"/>
      <c r="N1060" s="203"/>
      <c r="O1060" s="203"/>
      <c r="P1060" s="203"/>
      <c r="Q1060" s="203"/>
      <c r="R1060" s="203"/>
      <c r="S1060" s="203"/>
      <c r="T1060" s="160" t="s">
        <v>710</v>
      </c>
      <c r="U1060" s="170" t="s">
        <v>648</v>
      </c>
      <c r="V1060" s="246" t="s">
        <v>711</v>
      </c>
      <c r="W1060" s="246" t="s">
        <v>403</v>
      </c>
      <c r="X1060" s="170" t="s">
        <v>720</v>
      </c>
      <c r="Y1060" s="170"/>
      <c r="Z1060" s="305" t="s">
        <v>1733</v>
      </c>
    </row>
    <row r="1061" spans="1:26" ht="18" customHeight="1" x14ac:dyDescent="0.2">
      <c r="A1061" s="203" t="str">
        <f t="shared" si="16"/>
        <v>乗0軽QMA</v>
      </c>
      <c r="B1061" s="203" t="s">
        <v>586</v>
      </c>
      <c r="C1061" s="203" t="s">
        <v>577</v>
      </c>
      <c r="D1061" s="203" t="s">
        <v>403</v>
      </c>
      <c r="E1061" s="203" t="s">
        <v>721</v>
      </c>
      <c r="F1061" s="203"/>
      <c r="G1061" s="203"/>
      <c r="H1061" s="203"/>
      <c r="I1061" s="1" t="s">
        <v>844</v>
      </c>
      <c r="J1061" s="203" t="s">
        <v>715</v>
      </c>
      <c r="K1061" s="203"/>
      <c r="L1061" s="203"/>
      <c r="M1061" s="203"/>
      <c r="N1061" s="203"/>
      <c r="O1061" s="203"/>
      <c r="P1061" s="203"/>
      <c r="Q1061" s="203"/>
      <c r="R1061" s="203"/>
      <c r="S1061" s="203"/>
      <c r="T1061" s="160" t="s">
        <v>710</v>
      </c>
      <c r="U1061" s="170" t="s">
        <v>648</v>
      </c>
      <c r="V1061" s="246" t="s">
        <v>711</v>
      </c>
      <c r="W1061" s="246" t="s">
        <v>403</v>
      </c>
      <c r="X1061" s="170" t="s">
        <v>721</v>
      </c>
      <c r="Y1061" s="247"/>
      <c r="Z1061" s="305" t="s">
        <v>1734</v>
      </c>
    </row>
    <row r="1062" spans="1:26" ht="18" customHeight="1" x14ac:dyDescent="0.2">
      <c r="A1062" s="203" t="str">
        <f t="shared" si="16"/>
        <v>乗0軽3DA</v>
      </c>
      <c r="B1062" s="203" t="s">
        <v>586</v>
      </c>
      <c r="C1062" s="203" t="s">
        <v>577</v>
      </c>
      <c r="D1062" t="s">
        <v>1400</v>
      </c>
      <c r="E1062" t="s">
        <v>1580</v>
      </c>
      <c r="F1062"/>
      <c r="G1062"/>
      <c r="H1062" s="203"/>
      <c r="I1062" s="1" t="s">
        <v>919</v>
      </c>
      <c r="K1062" s="203"/>
      <c r="L1062" s="203"/>
      <c r="M1062" s="203"/>
      <c r="N1062" s="203"/>
      <c r="O1062" s="203"/>
      <c r="P1062" s="203"/>
      <c r="Q1062" s="203"/>
      <c r="R1062" s="203"/>
      <c r="S1062" s="203"/>
      <c r="T1062" s="160" t="s">
        <v>710</v>
      </c>
      <c r="U1062" s="170" t="s">
        <v>648</v>
      </c>
      <c r="V1062" s="246" t="s">
        <v>711</v>
      </c>
      <c r="W1062" s="246" t="s">
        <v>855</v>
      </c>
      <c r="X1062" s="171" t="s">
        <v>1238</v>
      </c>
      <c r="Y1062" s="7" t="s">
        <v>1389</v>
      </c>
      <c r="Z1062" s="304" t="s">
        <v>1746</v>
      </c>
    </row>
    <row r="1063" spans="1:26" ht="18" customHeight="1" x14ac:dyDescent="0.2">
      <c r="A1063" s="203" t="str">
        <f t="shared" si="16"/>
        <v>乗0軽3CA</v>
      </c>
      <c r="B1063" s="203" t="s">
        <v>586</v>
      </c>
      <c r="C1063" s="203" t="s">
        <v>577</v>
      </c>
      <c r="D1063" t="s">
        <v>1400</v>
      </c>
      <c r="E1063" t="s">
        <v>1581</v>
      </c>
      <c r="F1063" s="203"/>
      <c r="G1063"/>
      <c r="H1063" s="203"/>
      <c r="I1063" s="1" t="s">
        <v>835</v>
      </c>
      <c r="K1063" s="203"/>
      <c r="L1063" s="203"/>
      <c r="M1063" s="203"/>
      <c r="N1063" s="203"/>
      <c r="O1063" s="203"/>
      <c r="P1063" s="203"/>
      <c r="Q1063" s="203"/>
      <c r="R1063" s="203"/>
      <c r="S1063" s="203"/>
      <c r="T1063" s="160" t="s">
        <v>710</v>
      </c>
      <c r="U1063" s="170" t="s">
        <v>648</v>
      </c>
      <c r="V1063" s="242" t="s">
        <v>711</v>
      </c>
      <c r="W1063" s="242" t="s">
        <v>855</v>
      </c>
      <c r="X1063" s="170" t="s">
        <v>1239</v>
      </c>
      <c r="Y1063" s="170"/>
      <c r="Z1063" s="305" t="s">
        <v>1733</v>
      </c>
    </row>
    <row r="1064" spans="1:26" ht="18" customHeight="1" x14ac:dyDescent="0.2">
      <c r="A1064" s="203" t="str">
        <f t="shared" si="16"/>
        <v>乗0軽3MA</v>
      </c>
      <c r="B1064" s="203" t="s">
        <v>586</v>
      </c>
      <c r="C1064" s="203" t="s">
        <v>577</v>
      </c>
      <c r="D1064" t="s">
        <v>1404</v>
      </c>
      <c r="E1064" t="s">
        <v>1582</v>
      </c>
      <c r="F1064" s="203"/>
      <c r="G1064"/>
      <c r="H1064" s="203"/>
      <c r="I1064" s="1" t="s">
        <v>844</v>
      </c>
      <c r="K1064" s="203"/>
      <c r="L1064" s="203"/>
      <c r="M1064" s="203"/>
      <c r="N1064" s="203"/>
      <c r="O1064" s="203"/>
      <c r="P1064" s="203"/>
      <c r="Q1064" s="203"/>
      <c r="R1064" s="203"/>
      <c r="S1064" s="203"/>
      <c r="T1064" s="160" t="s">
        <v>710</v>
      </c>
      <c r="U1064" s="170" t="s">
        <v>648</v>
      </c>
      <c r="V1064" s="242" t="s">
        <v>711</v>
      </c>
      <c r="W1064" s="242" t="s">
        <v>855</v>
      </c>
      <c r="X1064" s="170" t="s">
        <v>1240</v>
      </c>
      <c r="Y1064" s="170"/>
      <c r="Z1064" s="305" t="s">
        <v>1734</v>
      </c>
    </row>
    <row r="1065" spans="1:26" ht="18" customHeight="1" x14ac:dyDescent="0.2">
      <c r="A1065" s="203" t="str">
        <f t="shared" si="16"/>
        <v>乗0軽4DA</v>
      </c>
      <c r="B1065" s="203" t="s">
        <v>586</v>
      </c>
      <c r="C1065" s="203" t="s">
        <v>577</v>
      </c>
      <c r="D1065" t="s">
        <v>1404</v>
      </c>
      <c r="E1065" t="s">
        <v>1583</v>
      </c>
      <c r="F1065" s="203"/>
      <c r="G1065"/>
      <c r="H1065" s="203"/>
      <c r="I1065" s="1" t="s">
        <v>919</v>
      </c>
      <c r="K1065" s="203"/>
      <c r="L1065" s="203"/>
      <c r="M1065" s="203"/>
      <c r="N1065" s="203"/>
      <c r="O1065" s="203"/>
      <c r="P1065" s="203"/>
      <c r="Q1065" s="203"/>
      <c r="R1065" s="203"/>
      <c r="S1065" s="203"/>
      <c r="T1065" s="160" t="s">
        <v>710</v>
      </c>
      <c r="U1065" s="170" t="s">
        <v>648</v>
      </c>
      <c r="V1065" s="242" t="s">
        <v>711</v>
      </c>
      <c r="W1065" s="242" t="s">
        <v>855</v>
      </c>
      <c r="X1065" s="171" t="s">
        <v>1241</v>
      </c>
      <c r="Y1065" s="7" t="s">
        <v>1389</v>
      </c>
      <c r="Z1065" s="304" t="s">
        <v>1746</v>
      </c>
    </row>
    <row r="1066" spans="1:26" ht="18" customHeight="1" x14ac:dyDescent="0.2">
      <c r="A1066" s="203" t="str">
        <f t="shared" si="16"/>
        <v>乗0軽4CA</v>
      </c>
      <c r="B1066" s="203" t="s">
        <v>586</v>
      </c>
      <c r="C1066" s="203" t="s">
        <v>577</v>
      </c>
      <c r="D1066" t="s">
        <v>1404</v>
      </c>
      <c r="E1066" t="s">
        <v>1584</v>
      </c>
      <c r="F1066" s="203"/>
      <c r="G1066"/>
      <c r="H1066" s="203"/>
      <c r="I1066" s="1" t="s">
        <v>835</v>
      </c>
      <c r="K1066" s="203"/>
      <c r="L1066" s="203"/>
      <c r="M1066" s="203"/>
      <c r="N1066" s="203"/>
      <c r="O1066" s="203"/>
      <c r="P1066" s="203"/>
      <c r="Q1066" s="203"/>
      <c r="R1066" s="203"/>
      <c r="S1066" s="203"/>
      <c r="T1066" s="160" t="s">
        <v>710</v>
      </c>
      <c r="U1066" s="170" t="s">
        <v>648</v>
      </c>
      <c r="V1066" s="242" t="s">
        <v>711</v>
      </c>
      <c r="W1066" s="242" t="s">
        <v>855</v>
      </c>
      <c r="X1066" s="170" t="s">
        <v>1242</v>
      </c>
      <c r="Y1066" s="170"/>
      <c r="Z1066" s="305" t="s">
        <v>1733</v>
      </c>
    </row>
    <row r="1067" spans="1:26" ht="18" customHeight="1" x14ac:dyDescent="0.2">
      <c r="A1067" s="203" t="str">
        <f t="shared" si="16"/>
        <v>乗0軽4MA</v>
      </c>
      <c r="B1067" s="203" t="s">
        <v>586</v>
      </c>
      <c r="C1067" s="203" t="s">
        <v>577</v>
      </c>
      <c r="D1067" t="s">
        <v>1404</v>
      </c>
      <c r="E1067" t="s">
        <v>1585</v>
      </c>
      <c r="F1067" s="203"/>
      <c r="G1067"/>
      <c r="H1067" s="203"/>
      <c r="I1067" s="1" t="s">
        <v>844</v>
      </c>
      <c r="K1067" s="203"/>
      <c r="L1067" s="203"/>
      <c r="M1067" s="203"/>
      <c r="N1067" s="203"/>
      <c r="O1067" s="203"/>
      <c r="P1067" s="203"/>
      <c r="Q1067" s="203"/>
      <c r="R1067" s="203"/>
      <c r="S1067" s="203"/>
      <c r="T1067" s="160" t="s">
        <v>710</v>
      </c>
      <c r="U1067" s="170" t="s">
        <v>648</v>
      </c>
      <c r="V1067" s="242" t="s">
        <v>711</v>
      </c>
      <c r="W1067" s="242" t="s">
        <v>855</v>
      </c>
      <c r="X1067" s="170" t="s">
        <v>1243</v>
      </c>
      <c r="Y1067" s="170"/>
      <c r="Z1067" s="305" t="s">
        <v>1734</v>
      </c>
    </row>
    <row r="1068" spans="1:26" ht="18" customHeight="1" x14ac:dyDescent="0.2">
      <c r="A1068" s="203" t="str">
        <f t="shared" si="16"/>
        <v>乗0軽5DA</v>
      </c>
      <c r="B1068" s="203" t="s">
        <v>586</v>
      </c>
      <c r="C1068" s="203" t="s">
        <v>577</v>
      </c>
      <c r="D1068" t="s">
        <v>1404</v>
      </c>
      <c r="E1068" t="s">
        <v>1586</v>
      </c>
      <c r="F1068" s="203"/>
      <c r="G1068"/>
      <c r="H1068" s="203"/>
      <c r="I1068" s="1" t="s">
        <v>919</v>
      </c>
      <c r="K1068" s="203"/>
      <c r="L1068" s="203"/>
      <c r="M1068" s="203"/>
      <c r="N1068" s="203"/>
      <c r="O1068" s="203"/>
      <c r="P1068" s="203"/>
      <c r="Q1068" s="203"/>
      <c r="R1068" s="203"/>
      <c r="S1068" s="203"/>
      <c r="T1068" s="160" t="s">
        <v>710</v>
      </c>
      <c r="U1068" s="170" t="s">
        <v>648</v>
      </c>
      <c r="V1068" s="242" t="s">
        <v>711</v>
      </c>
      <c r="W1068" s="242" t="s">
        <v>855</v>
      </c>
      <c r="X1068" s="171" t="s">
        <v>1244</v>
      </c>
      <c r="Y1068" s="7" t="s">
        <v>1389</v>
      </c>
      <c r="Z1068" s="304" t="s">
        <v>1746</v>
      </c>
    </row>
    <row r="1069" spans="1:26" ht="18" customHeight="1" x14ac:dyDescent="0.2">
      <c r="A1069" s="203" t="str">
        <f t="shared" si="16"/>
        <v>乗0軽5CA</v>
      </c>
      <c r="B1069" s="203" t="s">
        <v>586</v>
      </c>
      <c r="C1069" s="203" t="s">
        <v>577</v>
      </c>
      <c r="D1069" t="s">
        <v>1404</v>
      </c>
      <c r="E1069" t="s">
        <v>1587</v>
      </c>
      <c r="F1069" s="203"/>
      <c r="G1069"/>
      <c r="H1069" s="203"/>
      <c r="I1069" s="1" t="s">
        <v>835</v>
      </c>
      <c r="K1069" s="203"/>
      <c r="L1069" s="203"/>
      <c r="M1069" s="203"/>
      <c r="N1069" s="203"/>
      <c r="O1069" s="203"/>
      <c r="P1069" s="203"/>
      <c r="Q1069" s="203"/>
      <c r="R1069" s="203"/>
      <c r="S1069" s="203"/>
      <c r="T1069" s="160" t="s">
        <v>710</v>
      </c>
      <c r="U1069" s="170" t="s">
        <v>648</v>
      </c>
      <c r="V1069" s="242" t="s">
        <v>711</v>
      </c>
      <c r="W1069" s="242" t="s">
        <v>855</v>
      </c>
      <c r="X1069" s="170" t="s">
        <v>1245</v>
      </c>
      <c r="Y1069" s="170"/>
      <c r="Z1069" s="305" t="s">
        <v>1733</v>
      </c>
    </row>
    <row r="1070" spans="1:26" ht="18" customHeight="1" x14ac:dyDescent="0.2">
      <c r="A1070" s="203" t="str">
        <f t="shared" si="16"/>
        <v>乗0軽5MA</v>
      </c>
      <c r="B1070" s="203" t="s">
        <v>586</v>
      </c>
      <c r="C1070" s="203" t="s">
        <v>577</v>
      </c>
      <c r="D1070" t="s">
        <v>1404</v>
      </c>
      <c r="E1070" t="s">
        <v>1588</v>
      </c>
      <c r="F1070" s="203"/>
      <c r="G1070"/>
      <c r="H1070" s="203"/>
      <c r="I1070" s="1" t="s">
        <v>844</v>
      </c>
      <c r="K1070" s="203"/>
      <c r="L1070" s="203"/>
      <c r="M1070" s="203"/>
      <c r="N1070" s="203"/>
      <c r="O1070" s="203"/>
      <c r="P1070" s="203"/>
      <c r="Q1070" s="203"/>
      <c r="R1070" s="203"/>
      <c r="S1070" s="203"/>
      <c r="T1070" s="160" t="s">
        <v>710</v>
      </c>
      <c r="U1070" s="170" t="s">
        <v>648</v>
      </c>
      <c r="V1070" s="242" t="s">
        <v>711</v>
      </c>
      <c r="W1070" s="242" t="s">
        <v>855</v>
      </c>
      <c r="X1070" s="170" t="s">
        <v>1246</v>
      </c>
      <c r="Y1070" s="170"/>
      <c r="Z1070" s="305" t="s">
        <v>1734</v>
      </c>
    </row>
    <row r="1071" spans="1:26" ht="18" customHeight="1" x14ac:dyDescent="0.2">
      <c r="A1071" s="203" t="str">
        <f t="shared" si="16"/>
        <v>乗0軽6DA</v>
      </c>
      <c r="B1071" s="203" t="s">
        <v>586</v>
      </c>
      <c r="C1071" s="203" t="s">
        <v>577</v>
      </c>
      <c r="D1071" t="s">
        <v>1404</v>
      </c>
      <c r="E1071" t="s">
        <v>1589</v>
      </c>
      <c r="F1071" s="203"/>
      <c r="G1071"/>
      <c r="H1071" s="203"/>
      <c r="I1071" s="1" t="s">
        <v>919</v>
      </c>
      <c r="K1071" s="203"/>
      <c r="L1071" s="203"/>
      <c r="M1071" s="203"/>
      <c r="N1071" s="203"/>
      <c r="O1071" s="203"/>
      <c r="P1071" s="203"/>
      <c r="Q1071" s="203"/>
      <c r="R1071" s="203"/>
      <c r="S1071" s="203"/>
      <c r="T1071" s="160" t="s">
        <v>710</v>
      </c>
      <c r="U1071" s="170" t="s">
        <v>648</v>
      </c>
      <c r="V1071" s="242" t="s">
        <v>711</v>
      </c>
      <c r="W1071" s="242" t="s">
        <v>855</v>
      </c>
      <c r="X1071" s="171" t="s">
        <v>1247</v>
      </c>
      <c r="Y1071" s="7" t="s">
        <v>1389</v>
      </c>
      <c r="Z1071" s="304" t="s">
        <v>1746</v>
      </c>
    </row>
    <row r="1072" spans="1:26" ht="18" customHeight="1" x14ac:dyDescent="0.2">
      <c r="A1072" s="203" t="str">
        <f t="shared" si="16"/>
        <v>乗0軽6CA</v>
      </c>
      <c r="B1072" s="203" t="s">
        <v>586</v>
      </c>
      <c r="C1072" s="203" t="s">
        <v>577</v>
      </c>
      <c r="D1072" t="s">
        <v>1404</v>
      </c>
      <c r="E1072" t="s">
        <v>1590</v>
      </c>
      <c r="F1072" s="203"/>
      <c r="G1072"/>
      <c r="H1072" s="203"/>
      <c r="I1072" s="1" t="s">
        <v>835</v>
      </c>
      <c r="K1072" s="203"/>
      <c r="L1072" s="203"/>
      <c r="M1072" s="203"/>
      <c r="N1072" s="203"/>
      <c r="O1072" s="203"/>
      <c r="P1072" s="203"/>
      <c r="Q1072" s="203"/>
      <c r="R1072" s="203"/>
      <c r="S1072" s="203"/>
      <c r="T1072" s="160" t="s">
        <v>710</v>
      </c>
      <c r="U1072" s="170" t="s">
        <v>648</v>
      </c>
      <c r="V1072" s="242" t="s">
        <v>711</v>
      </c>
      <c r="W1072" s="242" t="s">
        <v>855</v>
      </c>
      <c r="X1072" s="170" t="s">
        <v>1248</v>
      </c>
      <c r="Y1072" s="170"/>
      <c r="Z1072" s="305" t="s">
        <v>1733</v>
      </c>
    </row>
    <row r="1073" spans="1:26" ht="18" customHeight="1" x14ac:dyDescent="0.2">
      <c r="A1073" s="203" t="str">
        <f t="shared" si="16"/>
        <v>乗0軽6MA</v>
      </c>
      <c r="B1073" s="203" t="s">
        <v>586</v>
      </c>
      <c r="C1073" s="203" t="s">
        <v>577</v>
      </c>
      <c r="D1073" t="s">
        <v>1404</v>
      </c>
      <c r="E1073" t="s">
        <v>1591</v>
      </c>
      <c r="F1073" s="203"/>
      <c r="G1073"/>
      <c r="H1073" s="203"/>
      <c r="I1073" s="1" t="s">
        <v>844</v>
      </c>
      <c r="K1073" s="203"/>
      <c r="L1073" s="203"/>
      <c r="M1073" s="203"/>
      <c r="N1073" s="203"/>
      <c r="O1073" s="203"/>
      <c r="P1073" s="203"/>
      <c r="Q1073" s="203"/>
      <c r="R1073" s="203"/>
      <c r="S1073" s="203"/>
      <c r="T1073" s="160" t="s">
        <v>710</v>
      </c>
      <c r="U1073" s="170" t="s">
        <v>648</v>
      </c>
      <c r="V1073" s="242" t="s">
        <v>711</v>
      </c>
      <c r="W1073" s="242" t="s">
        <v>855</v>
      </c>
      <c r="X1073" s="170" t="s">
        <v>1249</v>
      </c>
      <c r="Y1073" s="170"/>
      <c r="Z1073" s="305" t="s">
        <v>1734</v>
      </c>
    </row>
    <row r="1074" spans="1:26" ht="18" customHeight="1" x14ac:dyDescent="0.2">
      <c r="A1074" s="203" t="str">
        <f t="shared" si="16"/>
        <v>乗0CTN</v>
      </c>
      <c r="B1074" s="203" t="s">
        <v>592</v>
      </c>
      <c r="C1074" s="203" t="s">
        <v>591</v>
      </c>
      <c r="D1074" s="203" t="s">
        <v>97</v>
      </c>
      <c r="E1074" s="203" t="s">
        <v>162</v>
      </c>
      <c r="F1074" s="203"/>
      <c r="G1074" s="203"/>
      <c r="H1074" s="203"/>
      <c r="I1074" s="1" t="s">
        <v>127</v>
      </c>
      <c r="J1074" s="203" t="s">
        <v>1055</v>
      </c>
      <c r="K1074" s="203"/>
      <c r="L1074" s="203"/>
      <c r="M1074" s="203"/>
      <c r="N1074" s="203"/>
      <c r="O1074" s="203"/>
      <c r="P1074" s="203"/>
      <c r="Q1074" s="203"/>
      <c r="R1074" s="203"/>
      <c r="S1074" s="203"/>
      <c r="T1074" s="160" t="s">
        <v>710</v>
      </c>
      <c r="U1074" s="170" t="s">
        <v>690</v>
      </c>
      <c r="V1074" s="242" t="s">
        <v>711</v>
      </c>
      <c r="W1074" s="242" t="s">
        <v>97</v>
      </c>
      <c r="X1074" s="170" t="s">
        <v>162</v>
      </c>
      <c r="Y1074" s="170"/>
      <c r="Z1074" s="305" t="s">
        <v>1694</v>
      </c>
    </row>
    <row r="1075" spans="1:26" ht="18" customHeight="1" x14ac:dyDescent="0.2">
      <c r="A1075" s="203" t="str">
        <f t="shared" si="16"/>
        <v>乗0CLN</v>
      </c>
      <c r="B1075" s="203" t="s">
        <v>592</v>
      </c>
      <c r="C1075" s="203" t="s">
        <v>591</v>
      </c>
      <c r="D1075" s="203" t="s">
        <v>97</v>
      </c>
      <c r="E1075" s="203" t="s">
        <v>154</v>
      </c>
      <c r="F1075" s="203"/>
      <c r="G1075" s="203"/>
      <c r="H1075" s="203"/>
      <c r="I1075" s="1" t="s">
        <v>127</v>
      </c>
      <c r="J1075" s="203" t="s">
        <v>1056</v>
      </c>
      <c r="K1075" s="203"/>
      <c r="L1075" s="203"/>
      <c r="M1075" s="203"/>
      <c r="N1075" s="203"/>
      <c r="O1075" s="203"/>
      <c r="P1075" s="203"/>
      <c r="Q1075" s="203"/>
      <c r="R1075" s="203"/>
      <c r="S1075" s="203"/>
      <c r="T1075" s="160" t="s">
        <v>710</v>
      </c>
      <c r="U1075" s="170" t="s">
        <v>690</v>
      </c>
      <c r="V1075" s="242" t="s">
        <v>711</v>
      </c>
      <c r="W1075" s="242" t="s">
        <v>97</v>
      </c>
      <c r="X1075" s="170" t="s">
        <v>154</v>
      </c>
      <c r="Y1075" s="170"/>
      <c r="Z1075" s="305" t="s">
        <v>1694</v>
      </c>
    </row>
    <row r="1076" spans="1:26" ht="18" customHeight="1" x14ac:dyDescent="0.2">
      <c r="A1076" s="203" t="str">
        <f t="shared" si="16"/>
        <v>乗0CUN</v>
      </c>
      <c r="B1076" s="203" t="s">
        <v>592</v>
      </c>
      <c r="C1076" s="203" t="s">
        <v>591</v>
      </c>
      <c r="D1076" s="203" t="s">
        <v>97</v>
      </c>
      <c r="E1076" s="203" t="s">
        <v>169</v>
      </c>
      <c r="F1076" s="203"/>
      <c r="G1076" s="203"/>
      <c r="H1076" s="203"/>
      <c r="I1076" s="1" t="s">
        <v>127</v>
      </c>
      <c r="J1076" s="203" t="s">
        <v>1057</v>
      </c>
      <c r="K1076" s="203"/>
      <c r="L1076" s="203"/>
      <c r="M1076" s="203"/>
      <c r="N1076" s="203"/>
      <c r="O1076" s="203"/>
      <c r="P1076" s="203"/>
      <c r="Q1076" s="203"/>
      <c r="R1076" s="203"/>
      <c r="S1076" s="203"/>
      <c r="T1076" s="160" t="s">
        <v>710</v>
      </c>
      <c r="U1076" s="170" t="s">
        <v>690</v>
      </c>
      <c r="V1076" s="242" t="s">
        <v>711</v>
      </c>
      <c r="W1076" s="242" t="s">
        <v>97</v>
      </c>
      <c r="X1076" s="170" t="s">
        <v>169</v>
      </c>
      <c r="Y1076" s="170"/>
      <c r="Z1076" s="305" t="s">
        <v>1694</v>
      </c>
    </row>
    <row r="1077" spans="1:26" ht="18" customHeight="1" x14ac:dyDescent="0.2">
      <c r="A1077" s="203" t="str">
        <f t="shared" si="16"/>
        <v>乗0CAFA</v>
      </c>
      <c r="B1077" s="203" t="s">
        <v>592</v>
      </c>
      <c r="C1077" s="203" t="s">
        <v>591</v>
      </c>
      <c r="D1077" s="203" t="s">
        <v>471</v>
      </c>
      <c r="E1077" s="203" t="s">
        <v>1250</v>
      </c>
      <c r="F1077" s="203"/>
      <c r="G1077" s="203"/>
      <c r="H1077" s="203"/>
      <c r="I1077" s="1" t="s">
        <v>127</v>
      </c>
      <c r="J1077" s="203" t="s">
        <v>690</v>
      </c>
      <c r="K1077" s="203"/>
      <c r="L1077" s="203"/>
      <c r="M1077" s="203"/>
      <c r="N1077" s="203"/>
      <c r="O1077" s="203"/>
      <c r="P1077" s="203"/>
      <c r="Q1077" s="203"/>
      <c r="R1077" s="203"/>
      <c r="S1077" s="203"/>
      <c r="T1077" s="160" t="s">
        <v>710</v>
      </c>
      <c r="U1077" s="170" t="s">
        <v>690</v>
      </c>
      <c r="V1077" s="242" t="s">
        <v>711</v>
      </c>
      <c r="W1077" s="242" t="s">
        <v>471</v>
      </c>
      <c r="X1077" s="170" t="s">
        <v>1250</v>
      </c>
      <c r="Y1077" s="170"/>
      <c r="Z1077" s="305" t="s">
        <v>1694</v>
      </c>
    </row>
    <row r="1078" spans="1:26" ht="18" customHeight="1" x14ac:dyDescent="0.2">
      <c r="A1078" s="203" t="str">
        <f t="shared" si="16"/>
        <v>乗0CAFB</v>
      </c>
      <c r="B1078" s="203" t="s">
        <v>592</v>
      </c>
      <c r="C1078" s="203" t="s">
        <v>591</v>
      </c>
      <c r="D1078" s="203" t="s">
        <v>471</v>
      </c>
      <c r="E1078" s="203" t="s">
        <v>1251</v>
      </c>
      <c r="F1078" s="203"/>
      <c r="G1078" s="203"/>
      <c r="H1078" s="203"/>
      <c r="I1078" s="1" t="s">
        <v>127</v>
      </c>
      <c r="J1078" s="203" t="s">
        <v>690</v>
      </c>
      <c r="K1078" s="203"/>
      <c r="L1078" s="203"/>
      <c r="M1078" s="203"/>
      <c r="N1078" s="203"/>
      <c r="O1078" s="203"/>
      <c r="P1078" s="203"/>
      <c r="Q1078" s="203"/>
      <c r="R1078" s="203"/>
      <c r="S1078" s="203"/>
      <c r="T1078" s="160" t="s">
        <v>710</v>
      </c>
      <c r="U1078" s="170" t="s">
        <v>690</v>
      </c>
      <c r="V1078" s="242" t="s">
        <v>711</v>
      </c>
      <c r="W1078" s="242" t="s">
        <v>471</v>
      </c>
      <c r="X1078" s="170" t="s">
        <v>1251</v>
      </c>
      <c r="Y1078" s="170"/>
      <c r="Z1078" s="305" t="s">
        <v>1694</v>
      </c>
    </row>
    <row r="1079" spans="1:26" ht="18" customHeight="1" x14ac:dyDescent="0.2">
      <c r="A1079" s="203" t="str">
        <f t="shared" si="16"/>
        <v>乗0CAEA</v>
      </c>
      <c r="B1079" s="203" t="s">
        <v>592</v>
      </c>
      <c r="C1079" s="203" t="s">
        <v>591</v>
      </c>
      <c r="D1079" s="203" t="s">
        <v>471</v>
      </c>
      <c r="E1079" s="203" t="s">
        <v>1252</v>
      </c>
      <c r="F1079" s="203"/>
      <c r="G1079" s="203"/>
      <c r="H1079" s="203"/>
      <c r="I1079" s="1" t="s">
        <v>127</v>
      </c>
      <c r="J1079" s="203" t="s">
        <v>1060</v>
      </c>
      <c r="K1079" s="203"/>
      <c r="L1079" s="203"/>
      <c r="M1079" s="203"/>
      <c r="N1079" s="203"/>
      <c r="O1079" s="203"/>
      <c r="P1079" s="203"/>
      <c r="Q1079" s="203"/>
      <c r="R1079" s="203"/>
      <c r="S1079" s="203"/>
      <c r="T1079" s="160" t="s">
        <v>710</v>
      </c>
      <c r="U1079" s="170" t="s">
        <v>690</v>
      </c>
      <c r="V1079" s="242" t="s">
        <v>711</v>
      </c>
      <c r="W1079" s="242" t="s">
        <v>471</v>
      </c>
      <c r="X1079" s="170" t="s">
        <v>1252</v>
      </c>
      <c r="Y1079" s="170"/>
      <c r="Z1079" s="305" t="s">
        <v>1694</v>
      </c>
    </row>
    <row r="1080" spans="1:26" ht="18" customHeight="1" x14ac:dyDescent="0.2">
      <c r="A1080" s="203" t="str">
        <f t="shared" si="16"/>
        <v>乗0CAEB</v>
      </c>
      <c r="B1080" s="203" t="s">
        <v>592</v>
      </c>
      <c r="C1080" s="203" t="s">
        <v>591</v>
      </c>
      <c r="D1080" s="203" t="s">
        <v>471</v>
      </c>
      <c r="E1080" s="203" t="s">
        <v>1253</v>
      </c>
      <c r="F1080" s="203"/>
      <c r="G1080" s="203"/>
      <c r="H1080" s="203"/>
      <c r="I1080" s="1" t="s">
        <v>127</v>
      </c>
      <c r="J1080" s="203" t="s">
        <v>1254</v>
      </c>
      <c r="K1080" s="203"/>
      <c r="L1080" s="203"/>
      <c r="M1080" s="203"/>
      <c r="N1080" s="203"/>
      <c r="O1080" s="203"/>
      <c r="P1080" s="203"/>
      <c r="Q1080" s="203"/>
      <c r="R1080" s="203"/>
      <c r="S1080" s="203"/>
      <c r="T1080" s="160" t="s">
        <v>710</v>
      </c>
      <c r="U1080" s="170" t="s">
        <v>690</v>
      </c>
      <c r="V1080" s="242" t="s">
        <v>711</v>
      </c>
      <c r="W1080" s="242" t="s">
        <v>471</v>
      </c>
      <c r="X1080" s="170" t="s">
        <v>1253</v>
      </c>
      <c r="Y1080" s="170"/>
      <c r="Z1080" s="305" t="s">
        <v>1694</v>
      </c>
    </row>
    <row r="1081" spans="1:26" ht="18" customHeight="1" x14ac:dyDescent="0.2">
      <c r="A1081" s="203" t="str">
        <f t="shared" si="16"/>
        <v>乗0CCEA</v>
      </c>
      <c r="B1081" s="203" t="s">
        <v>592</v>
      </c>
      <c r="C1081" s="203" t="s">
        <v>591</v>
      </c>
      <c r="D1081" s="203" t="s">
        <v>471</v>
      </c>
      <c r="E1081" s="203" t="s">
        <v>587</v>
      </c>
      <c r="F1081" s="203"/>
      <c r="G1081" s="203"/>
      <c r="H1081" s="203"/>
      <c r="I1081" s="1" t="s">
        <v>127</v>
      </c>
      <c r="J1081" s="203" t="s">
        <v>442</v>
      </c>
      <c r="K1081" s="203"/>
      <c r="L1081" s="203"/>
      <c r="M1081" s="203"/>
      <c r="N1081" s="203"/>
      <c r="O1081" s="203"/>
      <c r="P1081" s="203"/>
      <c r="Q1081" s="203"/>
      <c r="R1081" s="203"/>
      <c r="S1081" s="203"/>
      <c r="T1081" s="160" t="s">
        <v>710</v>
      </c>
      <c r="U1081" s="170" t="s">
        <v>690</v>
      </c>
      <c r="V1081" s="242" t="s">
        <v>711</v>
      </c>
      <c r="W1081" s="242" t="s">
        <v>471</v>
      </c>
      <c r="X1081" s="170" t="s">
        <v>587</v>
      </c>
      <c r="Y1081" s="170"/>
      <c r="Z1081" s="305" t="s">
        <v>1694</v>
      </c>
    </row>
    <row r="1082" spans="1:26" ht="18" customHeight="1" x14ac:dyDescent="0.2">
      <c r="A1082" s="203" t="str">
        <f t="shared" si="16"/>
        <v>乗0CCFA</v>
      </c>
      <c r="B1082" s="203" t="s">
        <v>592</v>
      </c>
      <c r="C1082" s="203" t="s">
        <v>591</v>
      </c>
      <c r="D1082" s="203" t="s">
        <v>471</v>
      </c>
      <c r="E1082" s="203" t="s">
        <v>588</v>
      </c>
      <c r="F1082" s="203"/>
      <c r="G1082" s="203"/>
      <c r="H1082" s="203"/>
      <c r="I1082" s="1" t="s">
        <v>127</v>
      </c>
      <c r="J1082" s="203" t="s">
        <v>441</v>
      </c>
      <c r="K1082" s="203"/>
      <c r="L1082" s="203"/>
      <c r="M1082" s="203"/>
      <c r="N1082" s="203"/>
      <c r="O1082" s="203"/>
      <c r="P1082" s="203"/>
      <c r="Q1082" s="203"/>
      <c r="R1082" s="203"/>
      <c r="S1082" s="203"/>
      <c r="T1082" s="160" t="s">
        <v>710</v>
      </c>
      <c r="U1082" s="170" t="s">
        <v>690</v>
      </c>
      <c r="V1082" s="242" t="s">
        <v>711</v>
      </c>
      <c r="W1082" s="242" t="s">
        <v>471</v>
      </c>
      <c r="X1082" s="170" t="s">
        <v>588</v>
      </c>
      <c r="Y1082" s="170"/>
      <c r="Z1082" s="305" t="s">
        <v>1694</v>
      </c>
    </row>
    <row r="1083" spans="1:26" ht="18" customHeight="1" x14ac:dyDescent="0.2">
      <c r="A1083" s="203" t="str">
        <f t="shared" si="16"/>
        <v>乗0CDEA</v>
      </c>
      <c r="B1083" s="203" t="s">
        <v>592</v>
      </c>
      <c r="C1083" s="203" t="s">
        <v>591</v>
      </c>
      <c r="D1083" s="203" t="s">
        <v>471</v>
      </c>
      <c r="E1083" s="203" t="s">
        <v>589</v>
      </c>
      <c r="F1083" s="203"/>
      <c r="G1083" s="203"/>
      <c r="H1083" s="203"/>
      <c r="I1083" s="1" t="s">
        <v>127</v>
      </c>
      <c r="J1083" s="203" t="s">
        <v>687</v>
      </c>
      <c r="K1083" s="203"/>
      <c r="L1083" s="203"/>
      <c r="M1083" s="203"/>
      <c r="N1083" s="203"/>
      <c r="O1083" s="203"/>
      <c r="P1083" s="203"/>
      <c r="Q1083" s="203"/>
      <c r="R1083" s="203"/>
      <c r="S1083" s="203"/>
      <c r="T1083" s="160" t="s">
        <v>710</v>
      </c>
      <c r="U1083" s="170" t="s">
        <v>690</v>
      </c>
      <c r="V1083" s="242" t="s">
        <v>711</v>
      </c>
      <c r="W1083" s="242" t="s">
        <v>471</v>
      </c>
      <c r="X1083" s="170" t="s">
        <v>589</v>
      </c>
      <c r="Y1083" s="170"/>
      <c r="Z1083" s="305" t="s">
        <v>1694</v>
      </c>
    </row>
    <row r="1084" spans="1:26" ht="18" customHeight="1" x14ac:dyDescent="0.2">
      <c r="A1084" s="203" t="str">
        <f t="shared" si="16"/>
        <v>乗0CDFA</v>
      </c>
      <c r="B1084" s="203" t="s">
        <v>592</v>
      </c>
      <c r="C1084" s="203" t="s">
        <v>591</v>
      </c>
      <c r="D1084" s="203" t="s">
        <v>471</v>
      </c>
      <c r="E1084" s="203" t="s">
        <v>590</v>
      </c>
      <c r="F1084" s="203"/>
      <c r="G1084" s="203"/>
      <c r="H1084" s="203"/>
      <c r="I1084" s="1" t="s">
        <v>127</v>
      </c>
      <c r="J1084" s="203" t="s">
        <v>688</v>
      </c>
      <c r="K1084" s="203"/>
      <c r="L1084" s="203"/>
      <c r="M1084" s="203"/>
      <c r="N1084" s="203"/>
      <c r="O1084" s="203"/>
      <c r="P1084" s="203"/>
      <c r="Q1084" s="203"/>
      <c r="R1084" s="203"/>
      <c r="S1084" s="203"/>
      <c r="T1084" s="160" t="s">
        <v>710</v>
      </c>
      <c r="U1084" s="170" t="s">
        <v>690</v>
      </c>
      <c r="V1084" s="242" t="s">
        <v>711</v>
      </c>
      <c r="W1084" s="242" t="s">
        <v>471</v>
      </c>
      <c r="X1084" s="170" t="s">
        <v>590</v>
      </c>
      <c r="Y1084" s="170"/>
      <c r="Z1084" s="305" t="s">
        <v>1694</v>
      </c>
    </row>
    <row r="1085" spans="1:26" ht="18" customHeight="1" x14ac:dyDescent="0.2">
      <c r="A1085" s="203" t="str">
        <f t="shared" si="16"/>
        <v>乗0CLFA</v>
      </c>
      <c r="B1085" s="203" t="s">
        <v>592</v>
      </c>
      <c r="C1085" s="203" t="s">
        <v>591</v>
      </c>
      <c r="D1085" s="203" t="s">
        <v>403</v>
      </c>
      <c r="E1085" s="203" t="s">
        <v>1255</v>
      </c>
      <c r="F1085" s="203"/>
      <c r="G1085" s="203"/>
      <c r="H1085" s="203"/>
      <c r="I1085" s="1" t="s">
        <v>127</v>
      </c>
      <c r="J1085" s="203" t="s">
        <v>690</v>
      </c>
      <c r="K1085" s="203"/>
      <c r="L1085" s="203"/>
      <c r="M1085" s="203"/>
      <c r="N1085" s="203"/>
      <c r="O1085" s="203"/>
      <c r="P1085" s="203"/>
      <c r="Q1085" s="203"/>
      <c r="R1085" s="203"/>
      <c r="S1085" s="203"/>
      <c r="T1085" s="160" t="s">
        <v>710</v>
      </c>
      <c r="U1085" s="170" t="s">
        <v>690</v>
      </c>
      <c r="V1085" s="242" t="s">
        <v>711</v>
      </c>
      <c r="W1085" s="242" t="s">
        <v>403</v>
      </c>
      <c r="X1085" s="170" t="s">
        <v>1255</v>
      </c>
      <c r="Y1085" s="170"/>
      <c r="Z1085" s="305" t="s">
        <v>1694</v>
      </c>
    </row>
    <row r="1086" spans="1:26" ht="18" customHeight="1" x14ac:dyDescent="0.2">
      <c r="A1086" s="203" t="str">
        <f t="shared" si="16"/>
        <v>乗0CLEA</v>
      </c>
      <c r="B1086" s="203" t="s">
        <v>592</v>
      </c>
      <c r="C1086" s="203" t="s">
        <v>591</v>
      </c>
      <c r="D1086" s="203" t="s">
        <v>403</v>
      </c>
      <c r="E1086" s="203" t="s">
        <v>1256</v>
      </c>
      <c r="F1086" s="203"/>
      <c r="G1086" s="203"/>
      <c r="H1086" s="203"/>
      <c r="I1086" s="1" t="s">
        <v>127</v>
      </c>
      <c r="J1086" s="203" t="s">
        <v>838</v>
      </c>
      <c r="K1086" s="203"/>
      <c r="L1086" s="203"/>
      <c r="M1086" s="203"/>
      <c r="N1086" s="203"/>
      <c r="O1086" s="203"/>
      <c r="P1086" s="203"/>
      <c r="Q1086" s="203"/>
      <c r="R1086" s="203"/>
      <c r="S1086" s="203"/>
      <c r="T1086" s="160" t="s">
        <v>710</v>
      </c>
      <c r="U1086" s="170" t="s">
        <v>690</v>
      </c>
      <c r="V1086" s="242" t="s">
        <v>711</v>
      </c>
      <c r="W1086" s="242" t="s">
        <v>403</v>
      </c>
      <c r="X1086" s="170" t="s">
        <v>1256</v>
      </c>
      <c r="Y1086" s="170"/>
      <c r="Z1086" s="305" t="s">
        <v>1694</v>
      </c>
    </row>
    <row r="1087" spans="1:26" ht="18" customHeight="1" x14ac:dyDescent="0.2">
      <c r="A1087" s="203" t="str">
        <f t="shared" si="16"/>
        <v>乗0CMFA</v>
      </c>
      <c r="B1087" s="203" t="s">
        <v>592</v>
      </c>
      <c r="C1087" s="203" t="s">
        <v>591</v>
      </c>
      <c r="D1087" s="203" t="s">
        <v>403</v>
      </c>
      <c r="E1087" s="203" t="s">
        <v>1257</v>
      </c>
      <c r="F1087" s="203"/>
      <c r="G1087" s="203"/>
      <c r="H1087" s="203"/>
      <c r="I1087" s="1" t="s">
        <v>127</v>
      </c>
      <c r="J1087" s="203" t="s">
        <v>741</v>
      </c>
      <c r="K1087" s="203"/>
      <c r="L1087" s="203"/>
      <c r="M1087" s="203"/>
      <c r="N1087" s="203"/>
      <c r="O1087" s="203"/>
      <c r="P1087" s="203"/>
      <c r="Q1087" s="203"/>
      <c r="R1087" s="203"/>
      <c r="S1087" s="203"/>
      <c r="T1087" s="160" t="s">
        <v>710</v>
      </c>
      <c r="U1087" s="170" t="s">
        <v>690</v>
      </c>
      <c r="V1087" s="242" t="s">
        <v>711</v>
      </c>
      <c r="W1087" s="242" t="s">
        <v>403</v>
      </c>
      <c r="X1087" s="170" t="s">
        <v>1257</v>
      </c>
      <c r="Y1087" s="170"/>
      <c r="Z1087" s="305" t="s">
        <v>1694</v>
      </c>
    </row>
    <row r="1088" spans="1:26" ht="18" customHeight="1" x14ac:dyDescent="0.2">
      <c r="A1088" s="203" t="str">
        <f t="shared" si="16"/>
        <v>乗0CMEA</v>
      </c>
      <c r="B1088" s="203" t="s">
        <v>592</v>
      </c>
      <c r="C1088" s="203" t="s">
        <v>591</v>
      </c>
      <c r="D1088" s="203" t="s">
        <v>403</v>
      </c>
      <c r="E1088" s="203" t="s">
        <v>1258</v>
      </c>
      <c r="F1088" s="203"/>
      <c r="G1088" s="203"/>
      <c r="H1088" s="203"/>
      <c r="I1088" s="1" t="s">
        <v>127</v>
      </c>
      <c r="J1088" s="203" t="s">
        <v>418</v>
      </c>
      <c r="K1088" s="203"/>
      <c r="L1088" s="203"/>
      <c r="M1088" s="203"/>
      <c r="N1088" s="203"/>
      <c r="O1088" s="203"/>
      <c r="P1088" s="203"/>
      <c r="Q1088" s="203"/>
      <c r="R1088" s="203"/>
      <c r="S1088" s="203"/>
      <c r="T1088" s="160" t="s">
        <v>710</v>
      </c>
      <c r="U1088" s="170" t="s">
        <v>690</v>
      </c>
      <c r="V1088" s="242" t="s">
        <v>711</v>
      </c>
      <c r="W1088" s="242" t="s">
        <v>403</v>
      </c>
      <c r="X1088" s="170" t="s">
        <v>1258</v>
      </c>
      <c r="Y1088" s="170"/>
      <c r="Z1088" s="305" t="s">
        <v>1694</v>
      </c>
    </row>
    <row r="1089" spans="1:26" ht="18" customHeight="1" x14ac:dyDescent="0.2">
      <c r="A1089" s="203" t="str">
        <f t="shared" si="16"/>
        <v>乗0CRFA</v>
      </c>
      <c r="B1089" s="203" t="s">
        <v>592</v>
      </c>
      <c r="C1089" s="203" t="s">
        <v>591</v>
      </c>
      <c r="D1089" s="203" t="s">
        <v>403</v>
      </c>
      <c r="E1089" s="203" t="s">
        <v>1259</v>
      </c>
      <c r="F1089" s="203"/>
      <c r="G1089" s="203"/>
      <c r="H1089" s="203"/>
      <c r="I1089" s="1" t="s">
        <v>127</v>
      </c>
      <c r="J1089" s="203" t="s">
        <v>742</v>
      </c>
      <c r="K1089" s="203"/>
      <c r="L1089" s="203"/>
      <c r="M1089" s="203"/>
      <c r="N1089" s="203"/>
      <c r="O1089" s="203"/>
      <c r="P1089" s="203"/>
      <c r="Q1089" s="203"/>
      <c r="R1089" s="203"/>
      <c r="S1089" s="203"/>
      <c r="T1089" s="160" t="s">
        <v>710</v>
      </c>
      <c r="U1089" s="170" t="s">
        <v>690</v>
      </c>
      <c r="V1089" s="242" t="s">
        <v>711</v>
      </c>
      <c r="W1089" s="242" t="s">
        <v>403</v>
      </c>
      <c r="X1089" s="170" t="s">
        <v>1259</v>
      </c>
      <c r="Y1089" s="170"/>
      <c r="Z1089" s="305" t="s">
        <v>1694</v>
      </c>
    </row>
    <row r="1090" spans="1:26" ht="18" customHeight="1" x14ac:dyDescent="0.2">
      <c r="A1090" s="203" t="str">
        <f t="shared" si="16"/>
        <v>乗0CREA</v>
      </c>
      <c r="B1090" s="203" t="s">
        <v>592</v>
      </c>
      <c r="C1090" s="203" t="s">
        <v>591</v>
      </c>
      <c r="D1090" s="203" t="s">
        <v>403</v>
      </c>
      <c r="E1090" s="203" t="s">
        <v>1260</v>
      </c>
      <c r="F1090" s="203"/>
      <c r="G1090" s="203"/>
      <c r="H1090" s="203"/>
      <c r="I1090" s="1" t="s">
        <v>127</v>
      </c>
      <c r="J1090" s="203" t="s">
        <v>407</v>
      </c>
      <c r="K1090" s="203"/>
      <c r="L1090" s="203"/>
      <c r="M1090" s="203"/>
      <c r="N1090" s="203"/>
      <c r="O1090" s="203"/>
      <c r="P1090" s="203"/>
      <c r="Q1090" s="203"/>
      <c r="R1090" s="203"/>
      <c r="S1090" s="203"/>
      <c r="T1090" s="160" t="s">
        <v>710</v>
      </c>
      <c r="U1090" s="170" t="s">
        <v>690</v>
      </c>
      <c r="V1090" s="242" t="s">
        <v>711</v>
      </c>
      <c r="W1090" s="242" t="s">
        <v>403</v>
      </c>
      <c r="X1090" s="170" t="s">
        <v>1260</v>
      </c>
      <c r="Y1090" s="170"/>
      <c r="Z1090" s="305" t="s">
        <v>1694</v>
      </c>
    </row>
    <row r="1091" spans="1:26" ht="18" customHeight="1" x14ac:dyDescent="0.2">
      <c r="A1091" s="203" t="str">
        <f t="shared" si="16"/>
        <v>乗0CQFA</v>
      </c>
      <c r="B1091" s="203" t="s">
        <v>592</v>
      </c>
      <c r="C1091" s="203" t="s">
        <v>591</v>
      </c>
      <c r="D1091" s="203" t="s">
        <v>403</v>
      </c>
      <c r="E1091" s="203" t="s">
        <v>722</v>
      </c>
      <c r="F1091" s="203"/>
      <c r="G1091" s="203"/>
      <c r="H1091" s="203"/>
      <c r="I1091" s="1" t="s">
        <v>127</v>
      </c>
      <c r="J1091" s="203" t="s">
        <v>755</v>
      </c>
      <c r="K1091" s="203"/>
      <c r="L1091" s="203"/>
      <c r="M1091" s="203"/>
      <c r="N1091" s="203"/>
      <c r="O1091" s="203"/>
      <c r="P1091" s="203"/>
      <c r="Q1091" s="203"/>
      <c r="R1091" s="203"/>
      <c r="S1091" s="203"/>
      <c r="T1091" s="160" t="s">
        <v>710</v>
      </c>
      <c r="U1091" s="170" t="s">
        <v>690</v>
      </c>
      <c r="V1091" s="242" t="s">
        <v>711</v>
      </c>
      <c r="W1091" s="242" t="s">
        <v>403</v>
      </c>
      <c r="X1091" s="170" t="s">
        <v>722</v>
      </c>
      <c r="Y1091" s="170"/>
      <c r="Z1091" s="305" t="s">
        <v>1694</v>
      </c>
    </row>
    <row r="1092" spans="1:26" ht="18" customHeight="1" x14ac:dyDescent="0.2">
      <c r="A1092" s="203" t="str">
        <f t="shared" ref="A1092:A1155" si="17">CONCATENATE(C1092,E1092)</f>
        <v>乗0CQEA</v>
      </c>
      <c r="B1092" s="203" t="s">
        <v>592</v>
      </c>
      <c r="C1092" s="203" t="s">
        <v>591</v>
      </c>
      <c r="D1092" s="203" t="s">
        <v>403</v>
      </c>
      <c r="E1092" s="203" t="s">
        <v>723</v>
      </c>
      <c r="F1092" s="203"/>
      <c r="G1092" s="203"/>
      <c r="H1092" s="203"/>
      <c r="I1092" s="1" t="s">
        <v>127</v>
      </c>
      <c r="J1092" s="203" t="s">
        <v>724</v>
      </c>
      <c r="K1092" s="203"/>
      <c r="L1092" s="203"/>
      <c r="M1092" s="203"/>
      <c r="N1092" s="203"/>
      <c r="O1092" s="203"/>
      <c r="P1092" s="203"/>
      <c r="Q1092" s="203"/>
      <c r="R1092" s="203"/>
      <c r="S1092" s="203"/>
      <c r="T1092" s="160" t="s">
        <v>710</v>
      </c>
      <c r="U1092" s="170" t="s">
        <v>690</v>
      </c>
      <c r="V1092" s="242" t="s">
        <v>711</v>
      </c>
      <c r="W1092" s="242" t="s">
        <v>403</v>
      </c>
      <c r="X1092" s="170" t="s">
        <v>723</v>
      </c>
      <c r="Y1092" s="170"/>
      <c r="Z1092" s="305" t="s">
        <v>1694</v>
      </c>
    </row>
    <row r="1093" spans="1:26" ht="18" customHeight="1" x14ac:dyDescent="0.2">
      <c r="A1093" s="203" t="str">
        <f t="shared" si="17"/>
        <v>乗0C3FA</v>
      </c>
      <c r="B1093" s="203" t="s">
        <v>592</v>
      </c>
      <c r="C1093" s="203" t="s">
        <v>591</v>
      </c>
      <c r="D1093" t="s">
        <v>1400</v>
      </c>
      <c r="E1093" t="s">
        <v>1592</v>
      </c>
      <c r="F1093" s="203"/>
      <c r="G1093" s="203"/>
      <c r="H1093" s="203"/>
      <c r="I1093" s="1" t="s">
        <v>127</v>
      </c>
      <c r="K1093" s="203"/>
      <c r="L1093" s="203"/>
      <c r="M1093" s="203"/>
      <c r="N1093" s="203"/>
      <c r="O1093" s="203"/>
      <c r="P1093" s="203"/>
      <c r="Q1093" s="203"/>
      <c r="R1093" s="203"/>
      <c r="S1093" s="203"/>
      <c r="T1093" s="160" t="s">
        <v>710</v>
      </c>
      <c r="U1093" s="170" t="s">
        <v>690</v>
      </c>
      <c r="V1093" s="242" t="s">
        <v>711</v>
      </c>
      <c r="W1093" s="242" t="s">
        <v>855</v>
      </c>
      <c r="X1093" s="170" t="s">
        <v>1261</v>
      </c>
      <c r="Y1093" s="170"/>
      <c r="Z1093" s="305" t="s">
        <v>1694</v>
      </c>
    </row>
    <row r="1094" spans="1:26" ht="18" customHeight="1" x14ac:dyDescent="0.2">
      <c r="A1094" s="203" t="str">
        <f t="shared" si="17"/>
        <v>乗0C3EA</v>
      </c>
      <c r="B1094" s="203" t="s">
        <v>592</v>
      </c>
      <c r="C1094" s="203" t="s">
        <v>591</v>
      </c>
      <c r="D1094" t="s">
        <v>1400</v>
      </c>
      <c r="E1094" t="s">
        <v>1593</v>
      </c>
      <c r="F1094" s="203"/>
      <c r="G1094" s="203"/>
      <c r="H1094" s="203"/>
      <c r="I1094" s="1" t="s">
        <v>127</v>
      </c>
      <c r="K1094" s="203"/>
      <c r="L1094" s="203"/>
      <c r="M1094" s="203"/>
      <c r="N1094" s="203"/>
      <c r="O1094" s="203"/>
      <c r="P1094" s="203"/>
      <c r="Q1094" s="203"/>
      <c r="R1094" s="203"/>
      <c r="S1094" s="203"/>
      <c r="T1094" s="160" t="s">
        <v>710</v>
      </c>
      <c r="U1094" s="170" t="s">
        <v>690</v>
      </c>
      <c r="V1094" s="242" t="s">
        <v>711</v>
      </c>
      <c r="W1094" s="242" t="s">
        <v>855</v>
      </c>
      <c r="X1094" s="170" t="s">
        <v>1262</v>
      </c>
      <c r="Y1094" s="170"/>
      <c r="Z1094" s="305" t="s">
        <v>1694</v>
      </c>
    </row>
    <row r="1095" spans="1:26" ht="18" customHeight="1" x14ac:dyDescent="0.2">
      <c r="A1095" s="203" t="str">
        <f t="shared" si="17"/>
        <v>乗0C4FA</v>
      </c>
      <c r="B1095" s="203" t="s">
        <v>592</v>
      </c>
      <c r="C1095" s="203" t="s">
        <v>591</v>
      </c>
      <c r="D1095" t="s">
        <v>1404</v>
      </c>
      <c r="E1095" t="s">
        <v>1594</v>
      </c>
      <c r="F1095" s="203"/>
      <c r="G1095" s="203"/>
      <c r="H1095" s="203"/>
      <c r="I1095" s="1" t="s">
        <v>127</v>
      </c>
      <c r="K1095" s="203"/>
      <c r="L1095" s="203"/>
      <c r="M1095" s="203"/>
      <c r="N1095" s="203"/>
      <c r="O1095" s="203"/>
      <c r="P1095" s="203"/>
      <c r="Q1095" s="203"/>
      <c r="R1095" s="203"/>
      <c r="S1095" s="203"/>
      <c r="T1095" s="160" t="s">
        <v>710</v>
      </c>
      <c r="U1095" s="170" t="s">
        <v>690</v>
      </c>
      <c r="V1095" s="242" t="s">
        <v>711</v>
      </c>
      <c r="W1095" s="242" t="s">
        <v>855</v>
      </c>
      <c r="X1095" s="170" t="s">
        <v>1263</v>
      </c>
      <c r="Y1095" s="170"/>
      <c r="Z1095" s="305" t="s">
        <v>1694</v>
      </c>
    </row>
    <row r="1096" spans="1:26" ht="18" customHeight="1" x14ac:dyDescent="0.2">
      <c r="A1096" s="203" t="str">
        <f t="shared" si="17"/>
        <v>乗0C4EA</v>
      </c>
      <c r="B1096" s="203" t="s">
        <v>592</v>
      </c>
      <c r="C1096" s="203" t="s">
        <v>591</v>
      </c>
      <c r="D1096" t="s">
        <v>1404</v>
      </c>
      <c r="E1096" t="s">
        <v>1595</v>
      </c>
      <c r="F1096" s="203"/>
      <c r="G1096" s="203"/>
      <c r="H1096" s="203"/>
      <c r="I1096" s="1" t="s">
        <v>127</v>
      </c>
      <c r="K1096" s="203"/>
      <c r="L1096" s="203"/>
      <c r="M1096" s="203"/>
      <c r="N1096" s="203"/>
      <c r="O1096" s="203"/>
      <c r="P1096" s="203"/>
      <c r="Q1096" s="203"/>
      <c r="R1096" s="203"/>
      <c r="S1096" s="203"/>
      <c r="T1096" s="160" t="s">
        <v>710</v>
      </c>
      <c r="U1096" s="170" t="s">
        <v>690</v>
      </c>
      <c r="V1096" s="242" t="s">
        <v>711</v>
      </c>
      <c r="W1096" s="242" t="s">
        <v>855</v>
      </c>
      <c r="X1096" s="170" t="s">
        <v>1264</v>
      </c>
      <c r="Y1096" s="170"/>
      <c r="Z1096" s="305" t="s">
        <v>1694</v>
      </c>
    </row>
    <row r="1097" spans="1:26" ht="18" customHeight="1" x14ac:dyDescent="0.2">
      <c r="A1097" s="203" t="str">
        <f t="shared" si="17"/>
        <v>乗0C5FA</v>
      </c>
      <c r="B1097" s="203" t="s">
        <v>592</v>
      </c>
      <c r="C1097" s="203" t="s">
        <v>591</v>
      </c>
      <c r="D1097" t="s">
        <v>1404</v>
      </c>
      <c r="E1097" t="s">
        <v>1596</v>
      </c>
      <c r="F1097" s="203"/>
      <c r="G1097" s="203"/>
      <c r="H1097" s="203"/>
      <c r="I1097" s="1" t="s">
        <v>127</v>
      </c>
      <c r="K1097" s="203"/>
      <c r="L1097" s="203"/>
      <c r="M1097" s="203"/>
      <c r="N1097" s="203"/>
      <c r="O1097" s="203"/>
      <c r="P1097" s="203"/>
      <c r="Q1097" s="203"/>
      <c r="R1097" s="203"/>
      <c r="S1097" s="203"/>
      <c r="T1097" s="160" t="s">
        <v>710</v>
      </c>
      <c r="U1097" s="170" t="s">
        <v>690</v>
      </c>
      <c r="V1097" s="242" t="s">
        <v>711</v>
      </c>
      <c r="W1097" s="242" t="s">
        <v>855</v>
      </c>
      <c r="X1097" s="170" t="s">
        <v>1265</v>
      </c>
      <c r="Y1097" s="170"/>
      <c r="Z1097" s="305" t="s">
        <v>1694</v>
      </c>
    </row>
    <row r="1098" spans="1:26" ht="18" customHeight="1" x14ac:dyDescent="0.2">
      <c r="A1098" s="203" t="str">
        <f t="shared" si="17"/>
        <v>乗0C5EA</v>
      </c>
      <c r="B1098" s="203" t="s">
        <v>592</v>
      </c>
      <c r="C1098" s="203" t="s">
        <v>591</v>
      </c>
      <c r="D1098" t="s">
        <v>1404</v>
      </c>
      <c r="E1098" t="s">
        <v>1597</v>
      </c>
      <c r="F1098" s="203"/>
      <c r="G1098" s="203"/>
      <c r="H1098" s="203"/>
      <c r="I1098" s="1" t="s">
        <v>127</v>
      </c>
      <c r="K1098" s="203"/>
      <c r="L1098" s="203"/>
      <c r="M1098" s="203"/>
      <c r="N1098" s="203"/>
      <c r="O1098" s="203"/>
      <c r="P1098" s="203"/>
      <c r="Q1098" s="203"/>
      <c r="R1098" s="203"/>
      <c r="S1098" s="203"/>
      <c r="T1098" s="160" t="s">
        <v>710</v>
      </c>
      <c r="U1098" s="170" t="s">
        <v>690</v>
      </c>
      <c r="V1098" s="242" t="s">
        <v>711</v>
      </c>
      <c r="W1098" s="242" t="s">
        <v>855</v>
      </c>
      <c r="X1098" s="170" t="s">
        <v>1266</v>
      </c>
      <c r="Y1098" s="170"/>
      <c r="Z1098" s="305" t="s">
        <v>1694</v>
      </c>
    </row>
    <row r="1099" spans="1:26" ht="18" customHeight="1" x14ac:dyDescent="0.2">
      <c r="A1099" s="203" t="str">
        <f t="shared" si="17"/>
        <v>乗0C6FA</v>
      </c>
      <c r="B1099" s="203" t="s">
        <v>592</v>
      </c>
      <c r="C1099" s="203" t="s">
        <v>591</v>
      </c>
      <c r="D1099" t="s">
        <v>1404</v>
      </c>
      <c r="E1099" t="s">
        <v>1598</v>
      </c>
      <c r="F1099" s="203"/>
      <c r="G1099" s="203"/>
      <c r="H1099" s="203"/>
      <c r="I1099" s="1" t="s">
        <v>127</v>
      </c>
      <c r="K1099" s="203"/>
      <c r="L1099" s="203"/>
      <c r="M1099" s="203"/>
      <c r="N1099" s="203"/>
      <c r="O1099" s="203"/>
      <c r="P1099" s="203"/>
      <c r="Q1099" s="203"/>
      <c r="R1099" s="203"/>
      <c r="S1099" s="203"/>
      <c r="T1099" s="160" t="s">
        <v>710</v>
      </c>
      <c r="U1099" s="170" t="s">
        <v>690</v>
      </c>
      <c r="V1099" s="242" t="s">
        <v>711</v>
      </c>
      <c r="W1099" s="242" t="s">
        <v>855</v>
      </c>
      <c r="X1099" s="170" t="s">
        <v>1267</v>
      </c>
      <c r="Y1099" s="170"/>
      <c r="Z1099" s="305" t="s">
        <v>1694</v>
      </c>
    </row>
    <row r="1100" spans="1:26" ht="18" customHeight="1" x14ac:dyDescent="0.2">
      <c r="A1100" s="203" t="str">
        <f t="shared" si="17"/>
        <v>乗0C6EA</v>
      </c>
      <c r="B1100" s="203" t="s">
        <v>592</v>
      </c>
      <c r="C1100" s="203" t="s">
        <v>591</v>
      </c>
      <c r="D1100" t="s">
        <v>1404</v>
      </c>
      <c r="E1100" t="s">
        <v>1599</v>
      </c>
      <c r="F1100" s="203"/>
      <c r="G1100" s="203"/>
      <c r="H1100" s="203"/>
      <c r="I1100" s="1" t="s">
        <v>127</v>
      </c>
      <c r="K1100" s="203"/>
      <c r="L1100" s="203"/>
      <c r="M1100" s="203"/>
      <c r="N1100" s="203"/>
      <c r="O1100" s="203"/>
      <c r="P1100" s="203"/>
      <c r="Q1100" s="203"/>
      <c r="R1100" s="203"/>
      <c r="S1100" s="203"/>
      <c r="T1100" s="160" t="s">
        <v>710</v>
      </c>
      <c r="U1100" s="170" t="s">
        <v>690</v>
      </c>
      <c r="V1100" s="242" t="s">
        <v>711</v>
      </c>
      <c r="W1100" s="242" t="s">
        <v>855</v>
      </c>
      <c r="X1100" s="170" t="s">
        <v>1268</v>
      </c>
      <c r="Y1100" s="170"/>
      <c r="Z1100" s="305" t="s">
        <v>1694</v>
      </c>
    </row>
    <row r="1101" spans="1:26" ht="18" customHeight="1" x14ac:dyDescent="0.2">
      <c r="A1101" s="203" t="str">
        <f t="shared" si="17"/>
        <v>乗0メTN</v>
      </c>
      <c r="B1101" s="203" t="s">
        <v>593</v>
      </c>
      <c r="C1101" s="203" t="s">
        <v>574</v>
      </c>
      <c r="D1101" s="203" t="s">
        <v>98</v>
      </c>
      <c r="E1101" s="203" t="s">
        <v>162</v>
      </c>
      <c r="F1101" s="203"/>
      <c r="G1101" s="203"/>
      <c r="H1101" s="203"/>
      <c r="I1101" s="1" t="s">
        <v>1114</v>
      </c>
      <c r="J1101" s="203" t="s">
        <v>1115</v>
      </c>
      <c r="K1101" s="203"/>
      <c r="L1101" s="203"/>
      <c r="M1101" s="203"/>
      <c r="N1101" s="203"/>
      <c r="O1101" s="203"/>
      <c r="P1101" s="203"/>
      <c r="Q1101" s="203"/>
      <c r="R1101" s="203"/>
      <c r="S1101" s="203"/>
      <c r="T1101" s="160" t="s">
        <v>710</v>
      </c>
      <c r="U1101" s="170" t="s">
        <v>701</v>
      </c>
      <c r="V1101" s="242" t="s">
        <v>711</v>
      </c>
      <c r="W1101" s="242" t="s">
        <v>98</v>
      </c>
      <c r="X1101" s="170" t="s">
        <v>162</v>
      </c>
      <c r="Y1101" s="170"/>
      <c r="Z1101" s="305" t="s">
        <v>305</v>
      </c>
    </row>
    <row r="1102" spans="1:26" ht="18" customHeight="1" x14ac:dyDescent="0.2">
      <c r="A1102" s="203" t="str">
        <f t="shared" si="17"/>
        <v>乗0メLN</v>
      </c>
      <c r="B1102" s="203" t="s">
        <v>593</v>
      </c>
      <c r="C1102" s="203" t="s">
        <v>574</v>
      </c>
      <c r="D1102" s="203" t="s">
        <v>98</v>
      </c>
      <c r="E1102" s="203" t="s">
        <v>154</v>
      </c>
      <c r="F1102" s="203"/>
      <c r="G1102" s="203"/>
      <c r="H1102" s="203"/>
      <c r="I1102" s="1" t="s">
        <v>1114</v>
      </c>
      <c r="J1102" s="203" t="s">
        <v>1116</v>
      </c>
      <c r="K1102" s="203"/>
      <c r="L1102" s="203"/>
      <c r="M1102" s="203"/>
      <c r="N1102" s="203"/>
      <c r="O1102" s="203"/>
      <c r="P1102" s="203"/>
      <c r="Q1102" s="203"/>
      <c r="R1102" s="203"/>
      <c r="S1102" s="203"/>
      <c r="T1102" s="160" t="s">
        <v>710</v>
      </c>
      <c r="U1102" s="170" t="s">
        <v>701</v>
      </c>
      <c r="V1102" s="242" t="s">
        <v>711</v>
      </c>
      <c r="W1102" s="242" t="s">
        <v>98</v>
      </c>
      <c r="X1102" s="170" t="s">
        <v>154</v>
      </c>
      <c r="Y1102" s="170"/>
      <c r="Z1102" s="305" t="s">
        <v>305</v>
      </c>
    </row>
    <row r="1103" spans="1:26" ht="18" customHeight="1" x14ac:dyDescent="0.2">
      <c r="A1103" s="203" t="str">
        <f t="shared" si="17"/>
        <v>乗0メUN</v>
      </c>
      <c r="B1103" s="203" t="s">
        <v>593</v>
      </c>
      <c r="C1103" s="203" t="s">
        <v>574</v>
      </c>
      <c r="D1103" s="203" t="s">
        <v>98</v>
      </c>
      <c r="E1103" s="203" t="s">
        <v>169</v>
      </c>
      <c r="F1103" s="203"/>
      <c r="G1103" s="203"/>
      <c r="H1103" s="203"/>
      <c r="I1103" s="1" t="s">
        <v>1114</v>
      </c>
      <c r="J1103" s="203" t="s">
        <v>1117</v>
      </c>
      <c r="K1103" s="203"/>
      <c r="L1103" s="203"/>
      <c r="M1103" s="203"/>
      <c r="N1103" s="203"/>
      <c r="O1103" s="203"/>
      <c r="P1103" s="203"/>
      <c r="Q1103" s="203"/>
      <c r="R1103" s="203"/>
      <c r="S1103" s="203"/>
      <c r="T1103" s="160" t="s">
        <v>710</v>
      </c>
      <c r="U1103" s="170" t="s">
        <v>701</v>
      </c>
      <c r="V1103" s="242" t="s">
        <v>711</v>
      </c>
      <c r="W1103" s="242" t="s">
        <v>98</v>
      </c>
      <c r="X1103" s="170" t="s">
        <v>169</v>
      </c>
      <c r="Y1103" s="170"/>
      <c r="Z1103" s="305" t="s">
        <v>305</v>
      </c>
    </row>
    <row r="1104" spans="1:26" ht="18" customHeight="1" x14ac:dyDescent="0.2">
      <c r="A1104" s="203" t="str">
        <f t="shared" si="17"/>
        <v>乗0メAHA</v>
      </c>
      <c r="B1104" s="203" t="s">
        <v>593</v>
      </c>
      <c r="C1104" s="203" t="s">
        <v>574</v>
      </c>
      <c r="D1104" s="203" t="s">
        <v>471</v>
      </c>
      <c r="E1104" s="203" t="s">
        <v>1269</v>
      </c>
      <c r="F1104" s="203"/>
      <c r="G1104" s="203"/>
      <c r="H1104" s="203"/>
      <c r="I1104" s="1" t="s">
        <v>1114</v>
      </c>
      <c r="J1104" s="203" t="s">
        <v>701</v>
      </c>
      <c r="K1104" s="203"/>
      <c r="L1104" s="203"/>
      <c r="M1104" s="203"/>
      <c r="N1104" s="203"/>
      <c r="O1104" s="203"/>
      <c r="P1104" s="203"/>
      <c r="Q1104" s="203"/>
      <c r="R1104" s="203"/>
      <c r="S1104" s="203"/>
      <c r="T1104" s="160" t="s">
        <v>710</v>
      </c>
      <c r="U1104" s="170" t="s">
        <v>701</v>
      </c>
      <c r="V1104" s="242" t="s">
        <v>711</v>
      </c>
      <c r="W1104" s="242" t="s">
        <v>471</v>
      </c>
      <c r="X1104" s="170" t="s">
        <v>1269</v>
      </c>
      <c r="Y1104" s="170"/>
      <c r="Z1104" s="305" t="s">
        <v>305</v>
      </c>
    </row>
    <row r="1105" spans="1:26" ht="18" customHeight="1" x14ac:dyDescent="0.2">
      <c r="A1105" s="203" t="str">
        <f t="shared" si="17"/>
        <v>乗0メAGA</v>
      </c>
      <c r="B1105" s="203" t="s">
        <v>593</v>
      </c>
      <c r="C1105" s="203" t="s">
        <v>574</v>
      </c>
      <c r="D1105" s="203" t="s">
        <v>471</v>
      </c>
      <c r="E1105" s="203" t="s">
        <v>1270</v>
      </c>
      <c r="F1105" s="203"/>
      <c r="G1105" s="203"/>
      <c r="H1105" s="203"/>
      <c r="I1105" s="1" t="s">
        <v>1114</v>
      </c>
      <c r="J1105" s="203" t="s">
        <v>1120</v>
      </c>
      <c r="K1105" s="203"/>
      <c r="L1105" s="203"/>
      <c r="M1105" s="203"/>
      <c r="N1105" s="203"/>
      <c r="O1105" s="203"/>
      <c r="P1105" s="203"/>
      <c r="Q1105" s="203"/>
      <c r="R1105" s="203"/>
      <c r="S1105" s="203"/>
      <c r="T1105" s="160" t="s">
        <v>710</v>
      </c>
      <c r="U1105" s="170" t="s">
        <v>701</v>
      </c>
      <c r="V1105" s="242" t="s">
        <v>711</v>
      </c>
      <c r="W1105" s="242" t="s">
        <v>471</v>
      </c>
      <c r="X1105" s="170" t="s">
        <v>1270</v>
      </c>
      <c r="Y1105" s="170"/>
      <c r="Z1105" s="305" t="s">
        <v>305</v>
      </c>
    </row>
    <row r="1106" spans="1:26" ht="18" customHeight="1" x14ac:dyDescent="0.2">
      <c r="A1106" s="203" t="str">
        <f t="shared" si="17"/>
        <v>乗0メCGA</v>
      </c>
      <c r="B1106" s="203" t="s">
        <v>593</v>
      </c>
      <c r="C1106" s="203" t="s">
        <v>574</v>
      </c>
      <c r="D1106" s="203" t="s">
        <v>471</v>
      </c>
      <c r="E1106" s="203" t="s">
        <v>1271</v>
      </c>
      <c r="F1106" s="203"/>
      <c r="G1106" s="203"/>
      <c r="H1106" s="203"/>
      <c r="I1106" s="1" t="s">
        <v>1114</v>
      </c>
      <c r="J1106" s="203" t="s">
        <v>455</v>
      </c>
      <c r="K1106" s="203"/>
      <c r="L1106" s="203"/>
      <c r="M1106" s="203"/>
      <c r="N1106" s="203"/>
      <c r="O1106" s="203"/>
      <c r="P1106" s="203"/>
      <c r="Q1106" s="203"/>
      <c r="R1106" s="203"/>
      <c r="S1106" s="203"/>
      <c r="T1106" s="160" t="s">
        <v>710</v>
      </c>
      <c r="U1106" s="170" t="s">
        <v>701</v>
      </c>
      <c r="V1106" s="242" t="s">
        <v>711</v>
      </c>
      <c r="W1106" s="242" t="s">
        <v>471</v>
      </c>
      <c r="X1106" s="170" t="s">
        <v>1271</v>
      </c>
      <c r="Y1106" s="170"/>
      <c r="Z1106" s="305" t="s">
        <v>305</v>
      </c>
    </row>
    <row r="1107" spans="1:26" ht="18" customHeight="1" x14ac:dyDescent="0.2">
      <c r="A1107" s="203" t="str">
        <f t="shared" si="17"/>
        <v>乗0メCHA</v>
      </c>
      <c r="B1107" s="203" t="s">
        <v>593</v>
      </c>
      <c r="C1107" s="203" t="s">
        <v>574</v>
      </c>
      <c r="D1107" s="203" t="s">
        <v>471</v>
      </c>
      <c r="E1107" s="203" t="s">
        <v>1272</v>
      </c>
      <c r="F1107" s="203"/>
      <c r="G1107" s="203"/>
      <c r="H1107" s="203"/>
      <c r="I1107" s="1" t="s">
        <v>1114</v>
      </c>
      <c r="J1107" s="203" t="s">
        <v>454</v>
      </c>
      <c r="K1107" s="203"/>
      <c r="L1107" s="203"/>
      <c r="M1107" s="203"/>
      <c r="N1107" s="203"/>
      <c r="O1107" s="203"/>
      <c r="P1107" s="203"/>
      <c r="Q1107" s="203"/>
      <c r="R1107" s="203"/>
      <c r="S1107" s="203"/>
      <c r="T1107" s="160" t="s">
        <v>710</v>
      </c>
      <c r="U1107" s="170" t="s">
        <v>701</v>
      </c>
      <c r="V1107" s="242" t="s">
        <v>711</v>
      </c>
      <c r="W1107" s="242" t="s">
        <v>471</v>
      </c>
      <c r="X1107" s="170" t="s">
        <v>1272</v>
      </c>
      <c r="Y1107" s="170"/>
      <c r="Z1107" s="305" t="s">
        <v>305</v>
      </c>
    </row>
    <row r="1108" spans="1:26" ht="18" customHeight="1" x14ac:dyDescent="0.2">
      <c r="A1108" s="203" t="str">
        <f t="shared" si="17"/>
        <v>乗0メDGA</v>
      </c>
      <c r="B1108" s="203" t="s">
        <v>593</v>
      </c>
      <c r="C1108" s="203" t="s">
        <v>574</v>
      </c>
      <c r="D1108" s="203" t="s">
        <v>471</v>
      </c>
      <c r="E1108" s="203" t="s">
        <v>1273</v>
      </c>
      <c r="F1108" s="203"/>
      <c r="G1108" s="203"/>
      <c r="H1108" s="203"/>
      <c r="I1108" s="1" t="s">
        <v>1114</v>
      </c>
      <c r="J1108" s="203" t="s">
        <v>698</v>
      </c>
      <c r="K1108" s="203"/>
      <c r="L1108" s="203"/>
      <c r="M1108" s="203"/>
      <c r="N1108" s="203"/>
      <c r="O1108" s="203"/>
      <c r="P1108" s="203"/>
      <c r="Q1108" s="203"/>
      <c r="R1108" s="203"/>
      <c r="S1108" s="203"/>
      <c r="T1108" s="160" t="s">
        <v>710</v>
      </c>
      <c r="U1108" s="170" t="s">
        <v>701</v>
      </c>
      <c r="V1108" s="242" t="s">
        <v>711</v>
      </c>
      <c r="W1108" s="242" t="s">
        <v>471</v>
      </c>
      <c r="X1108" s="170" t="s">
        <v>1273</v>
      </c>
      <c r="Y1108" s="170"/>
      <c r="Z1108" s="305" t="s">
        <v>305</v>
      </c>
    </row>
    <row r="1109" spans="1:26" ht="18" customHeight="1" x14ac:dyDescent="0.2">
      <c r="A1109" s="203" t="str">
        <f t="shared" si="17"/>
        <v>乗0メDHA</v>
      </c>
      <c r="B1109" s="203" t="s">
        <v>593</v>
      </c>
      <c r="C1109" s="203" t="s">
        <v>574</v>
      </c>
      <c r="D1109" s="203" t="s">
        <v>471</v>
      </c>
      <c r="E1109" s="203" t="s">
        <v>1274</v>
      </c>
      <c r="F1109" s="203"/>
      <c r="G1109" s="203"/>
      <c r="H1109" s="203"/>
      <c r="I1109" s="1" t="s">
        <v>1114</v>
      </c>
      <c r="J1109" s="203" t="s">
        <v>699</v>
      </c>
      <c r="K1109" s="203"/>
      <c r="L1109" s="203"/>
      <c r="M1109" s="203"/>
      <c r="N1109" s="203"/>
      <c r="O1109" s="203"/>
      <c r="P1109" s="203"/>
      <c r="Q1109" s="203"/>
      <c r="R1109" s="203"/>
      <c r="S1109" s="203"/>
      <c r="T1109" s="160" t="s">
        <v>710</v>
      </c>
      <c r="U1109" s="170" t="s">
        <v>701</v>
      </c>
      <c r="V1109" s="242" t="s">
        <v>711</v>
      </c>
      <c r="W1109" s="242" t="s">
        <v>471</v>
      </c>
      <c r="X1109" s="170" t="s">
        <v>1274</v>
      </c>
      <c r="Y1109" s="170"/>
      <c r="Z1109" s="305" t="s">
        <v>305</v>
      </c>
    </row>
    <row r="1110" spans="1:26" ht="18" customHeight="1" x14ac:dyDescent="0.2">
      <c r="A1110" s="203" t="str">
        <f t="shared" si="17"/>
        <v>乗0メLHA</v>
      </c>
      <c r="B1110" s="203" t="s">
        <v>593</v>
      </c>
      <c r="C1110" s="203" t="s">
        <v>574</v>
      </c>
      <c r="D1110" s="203" t="s">
        <v>403</v>
      </c>
      <c r="E1110" s="203" t="s">
        <v>1275</v>
      </c>
      <c r="F1110" s="203"/>
      <c r="G1110" s="203"/>
      <c r="H1110" s="203"/>
      <c r="I1110" s="1" t="s">
        <v>1114</v>
      </c>
      <c r="J1110" s="203" t="s">
        <v>701</v>
      </c>
      <c r="K1110" s="203"/>
      <c r="L1110" s="203"/>
      <c r="M1110" s="203"/>
      <c r="N1110" s="203"/>
      <c r="O1110" s="203"/>
      <c r="P1110" s="203"/>
      <c r="Q1110" s="203"/>
      <c r="R1110" s="203"/>
      <c r="S1110" s="203"/>
      <c r="T1110" s="160" t="s">
        <v>710</v>
      </c>
      <c r="U1110" s="170" t="s">
        <v>701</v>
      </c>
      <c r="V1110" s="242" t="s">
        <v>711</v>
      </c>
      <c r="W1110" s="242" t="s">
        <v>403</v>
      </c>
      <c r="X1110" s="170" t="s">
        <v>1275</v>
      </c>
      <c r="Y1110" s="170"/>
      <c r="Z1110" s="305" t="s">
        <v>305</v>
      </c>
    </row>
    <row r="1111" spans="1:26" ht="18" customHeight="1" x14ac:dyDescent="0.2">
      <c r="A1111" s="203" t="str">
        <f t="shared" si="17"/>
        <v>乗0メLGA</v>
      </c>
      <c r="B1111" s="203" t="s">
        <v>593</v>
      </c>
      <c r="C1111" s="203" t="s">
        <v>574</v>
      </c>
      <c r="D1111" s="203" t="s">
        <v>403</v>
      </c>
      <c r="E1111" s="203" t="s">
        <v>1276</v>
      </c>
      <c r="F1111" s="203"/>
      <c r="G1111" s="203"/>
      <c r="H1111" s="203"/>
      <c r="I1111" s="1" t="s">
        <v>1114</v>
      </c>
      <c r="J1111" s="203" t="s">
        <v>838</v>
      </c>
      <c r="K1111" s="203"/>
      <c r="L1111" s="203"/>
      <c r="M1111" s="203"/>
      <c r="N1111" s="203"/>
      <c r="O1111" s="203"/>
      <c r="P1111" s="203"/>
      <c r="Q1111" s="203"/>
      <c r="R1111" s="203"/>
      <c r="S1111" s="203"/>
      <c r="T1111" s="160" t="s">
        <v>710</v>
      </c>
      <c r="U1111" s="170" t="s">
        <v>701</v>
      </c>
      <c r="V1111" s="242" t="s">
        <v>711</v>
      </c>
      <c r="W1111" s="242" t="s">
        <v>403</v>
      </c>
      <c r="X1111" s="170" t="s">
        <v>1276</v>
      </c>
      <c r="Y1111" s="170"/>
      <c r="Z1111" s="305" t="s">
        <v>305</v>
      </c>
    </row>
    <row r="1112" spans="1:26" ht="18" customHeight="1" x14ac:dyDescent="0.2">
      <c r="A1112" s="203" t="str">
        <f t="shared" si="17"/>
        <v>乗0メMHA</v>
      </c>
      <c r="B1112" s="203" t="s">
        <v>593</v>
      </c>
      <c r="C1112" s="203" t="s">
        <v>574</v>
      </c>
      <c r="D1112" s="203" t="s">
        <v>403</v>
      </c>
      <c r="E1112" s="203" t="s">
        <v>1277</v>
      </c>
      <c r="F1112" s="203"/>
      <c r="G1112" s="203"/>
      <c r="H1112" s="203"/>
      <c r="I1112" s="1" t="s">
        <v>1114</v>
      </c>
      <c r="J1112" s="203" t="s">
        <v>741</v>
      </c>
      <c r="K1112" s="203"/>
      <c r="L1112" s="203"/>
      <c r="M1112" s="203"/>
      <c r="N1112" s="203"/>
      <c r="O1112" s="203"/>
      <c r="P1112" s="203"/>
      <c r="Q1112" s="203"/>
      <c r="R1112" s="203"/>
      <c r="S1112" s="203"/>
      <c r="T1112" s="160" t="s">
        <v>710</v>
      </c>
      <c r="U1112" s="170" t="s">
        <v>701</v>
      </c>
      <c r="V1112" s="242" t="s">
        <v>711</v>
      </c>
      <c r="W1112" s="242" t="s">
        <v>403</v>
      </c>
      <c r="X1112" s="170" t="s">
        <v>1277</v>
      </c>
      <c r="Y1112" s="170"/>
      <c r="Z1112" s="305" t="s">
        <v>305</v>
      </c>
    </row>
    <row r="1113" spans="1:26" ht="18" customHeight="1" x14ac:dyDescent="0.2">
      <c r="A1113" s="203" t="str">
        <f t="shared" si="17"/>
        <v>乗0メMGA</v>
      </c>
      <c r="B1113" s="203" t="s">
        <v>593</v>
      </c>
      <c r="C1113" s="203" t="s">
        <v>574</v>
      </c>
      <c r="D1113" s="203" t="s">
        <v>403</v>
      </c>
      <c r="E1113" s="203" t="s">
        <v>1278</v>
      </c>
      <c r="F1113" s="203"/>
      <c r="G1113" s="203"/>
      <c r="H1113" s="203"/>
      <c r="I1113" s="1" t="s">
        <v>1114</v>
      </c>
      <c r="J1113" s="203" t="s">
        <v>406</v>
      </c>
      <c r="K1113" s="203"/>
      <c r="L1113" s="203"/>
      <c r="M1113" s="203"/>
      <c r="N1113" s="203"/>
      <c r="O1113" s="203"/>
      <c r="P1113" s="203"/>
      <c r="Q1113" s="203"/>
      <c r="R1113" s="203"/>
      <c r="S1113" s="203"/>
      <c r="T1113" s="160" t="s">
        <v>710</v>
      </c>
      <c r="U1113" s="170" t="s">
        <v>701</v>
      </c>
      <c r="V1113" s="242" t="s">
        <v>711</v>
      </c>
      <c r="W1113" s="242" t="s">
        <v>403</v>
      </c>
      <c r="X1113" s="170" t="s">
        <v>1278</v>
      </c>
      <c r="Y1113" s="170"/>
      <c r="Z1113" s="305" t="s">
        <v>305</v>
      </c>
    </row>
    <row r="1114" spans="1:26" ht="18" customHeight="1" x14ac:dyDescent="0.2">
      <c r="A1114" s="203" t="str">
        <f t="shared" si="17"/>
        <v>乗0メRHA</v>
      </c>
      <c r="B1114" s="203" t="s">
        <v>593</v>
      </c>
      <c r="C1114" s="203" t="s">
        <v>574</v>
      </c>
      <c r="D1114" s="203" t="s">
        <v>403</v>
      </c>
      <c r="E1114" s="203" t="s">
        <v>1279</v>
      </c>
      <c r="F1114" s="203"/>
      <c r="G1114" s="203"/>
      <c r="H1114" s="203"/>
      <c r="I1114" s="1" t="s">
        <v>1114</v>
      </c>
      <c r="J1114" s="203" t="s">
        <v>742</v>
      </c>
      <c r="K1114" s="203"/>
      <c r="L1114" s="203"/>
      <c r="M1114" s="203"/>
      <c r="N1114" s="203"/>
      <c r="O1114" s="203"/>
      <c r="P1114" s="203"/>
      <c r="Q1114" s="203"/>
      <c r="R1114" s="203"/>
      <c r="S1114" s="203"/>
      <c r="T1114" s="160" t="s">
        <v>710</v>
      </c>
      <c r="U1114" s="170" t="s">
        <v>701</v>
      </c>
      <c r="V1114" s="242" t="s">
        <v>711</v>
      </c>
      <c r="W1114" s="242" t="s">
        <v>403</v>
      </c>
      <c r="X1114" s="170" t="s">
        <v>1279</v>
      </c>
      <c r="Y1114" s="170"/>
      <c r="Z1114" s="305" t="s">
        <v>305</v>
      </c>
    </row>
    <row r="1115" spans="1:26" ht="18" customHeight="1" x14ac:dyDescent="0.2">
      <c r="A1115" s="203" t="str">
        <f t="shared" si="17"/>
        <v>乗0メRGA</v>
      </c>
      <c r="B1115" s="203" t="s">
        <v>593</v>
      </c>
      <c r="C1115" s="203" t="s">
        <v>574</v>
      </c>
      <c r="D1115" s="203" t="s">
        <v>403</v>
      </c>
      <c r="E1115" s="203" t="s">
        <v>1280</v>
      </c>
      <c r="F1115" s="203"/>
      <c r="G1115" s="203"/>
      <c r="H1115" s="203"/>
      <c r="I1115" s="1" t="s">
        <v>1114</v>
      </c>
      <c r="J1115" s="203" t="s">
        <v>407</v>
      </c>
      <c r="K1115" s="203"/>
      <c r="L1115" s="203"/>
      <c r="M1115" s="203"/>
      <c r="N1115" s="203"/>
      <c r="O1115" s="203"/>
      <c r="P1115" s="203"/>
      <c r="Q1115" s="203"/>
      <c r="R1115" s="203"/>
      <c r="S1115" s="203"/>
      <c r="T1115" s="160" t="s">
        <v>710</v>
      </c>
      <c r="U1115" s="170" t="s">
        <v>701</v>
      </c>
      <c r="V1115" s="242" t="s">
        <v>711</v>
      </c>
      <c r="W1115" s="242" t="s">
        <v>403</v>
      </c>
      <c r="X1115" s="170" t="s">
        <v>1280</v>
      </c>
      <c r="Y1115" s="170"/>
      <c r="Z1115" s="305" t="s">
        <v>305</v>
      </c>
    </row>
    <row r="1116" spans="1:26" ht="18" customHeight="1" x14ac:dyDescent="0.2">
      <c r="A1116" s="203" t="str">
        <f t="shared" si="17"/>
        <v>乗0メQHA</v>
      </c>
      <c r="B1116" s="203" t="s">
        <v>593</v>
      </c>
      <c r="C1116" s="203" t="s">
        <v>574</v>
      </c>
      <c r="D1116" s="203" t="s">
        <v>403</v>
      </c>
      <c r="E1116" s="203" t="s">
        <v>725</v>
      </c>
      <c r="F1116" s="203"/>
      <c r="G1116" s="203"/>
      <c r="H1116" s="203"/>
      <c r="I1116" s="1" t="s">
        <v>1114</v>
      </c>
      <c r="J1116" s="203" t="s">
        <v>755</v>
      </c>
      <c r="K1116" s="203"/>
      <c r="L1116" s="203"/>
      <c r="M1116" s="203"/>
      <c r="N1116" s="203"/>
      <c r="O1116" s="203"/>
      <c r="P1116" s="203"/>
      <c r="Q1116" s="203"/>
      <c r="R1116" s="203"/>
      <c r="S1116" s="203"/>
      <c r="T1116" s="160" t="s">
        <v>710</v>
      </c>
      <c r="U1116" s="170" t="s">
        <v>701</v>
      </c>
      <c r="V1116" s="242" t="s">
        <v>711</v>
      </c>
      <c r="W1116" s="242" t="s">
        <v>403</v>
      </c>
      <c r="X1116" s="170" t="s">
        <v>725</v>
      </c>
      <c r="Y1116" s="170"/>
      <c r="Z1116" s="305" t="s">
        <v>305</v>
      </c>
    </row>
    <row r="1117" spans="1:26" ht="18" customHeight="1" x14ac:dyDescent="0.2">
      <c r="A1117" s="203" t="str">
        <f t="shared" si="17"/>
        <v>乗0メQGA</v>
      </c>
      <c r="B1117" s="203" t="s">
        <v>593</v>
      </c>
      <c r="C1117" s="203" t="s">
        <v>574</v>
      </c>
      <c r="D1117" s="203" t="s">
        <v>403</v>
      </c>
      <c r="E1117" s="203" t="s">
        <v>726</v>
      </c>
      <c r="F1117" s="203"/>
      <c r="G1117" s="203"/>
      <c r="H1117" s="203"/>
      <c r="I1117" s="1" t="s">
        <v>1114</v>
      </c>
      <c r="J1117" s="203" t="s">
        <v>724</v>
      </c>
      <c r="K1117" s="203"/>
      <c r="L1117" s="203"/>
      <c r="M1117" s="203"/>
      <c r="N1117" s="203"/>
      <c r="O1117" s="203"/>
      <c r="P1117" s="203"/>
      <c r="Q1117" s="203"/>
      <c r="R1117" s="203"/>
      <c r="S1117" s="203"/>
      <c r="T1117" s="160" t="s">
        <v>710</v>
      </c>
      <c r="U1117" s="170" t="s">
        <v>701</v>
      </c>
      <c r="V1117" s="242" t="s">
        <v>711</v>
      </c>
      <c r="W1117" s="242" t="s">
        <v>403</v>
      </c>
      <c r="X1117" s="170" t="s">
        <v>726</v>
      </c>
      <c r="Y1117" s="170"/>
      <c r="Z1117" s="305" t="s">
        <v>305</v>
      </c>
    </row>
    <row r="1118" spans="1:26" ht="18" customHeight="1" x14ac:dyDescent="0.2">
      <c r="A1118" s="203" t="str">
        <f t="shared" si="17"/>
        <v>乗0メ3HA</v>
      </c>
      <c r="B1118" s="203" t="s">
        <v>593</v>
      </c>
      <c r="C1118" s="203" t="s">
        <v>574</v>
      </c>
      <c r="D1118" t="s">
        <v>1400</v>
      </c>
      <c r="E1118" t="s">
        <v>1600</v>
      </c>
      <c r="F1118" s="203"/>
      <c r="G1118" s="203"/>
      <c r="H1118" s="203"/>
      <c r="I1118" s="1" t="s">
        <v>1114</v>
      </c>
      <c r="K1118" s="203"/>
      <c r="L1118" s="203"/>
      <c r="M1118" s="203"/>
      <c r="N1118" s="203"/>
      <c r="O1118" s="203"/>
      <c r="P1118" s="203"/>
      <c r="Q1118" s="203"/>
      <c r="R1118" s="203"/>
      <c r="S1118" s="203"/>
      <c r="T1118" s="160" t="s">
        <v>710</v>
      </c>
      <c r="U1118" s="170" t="s">
        <v>701</v>
      </c>
      <c r="V1118" s="242" t="s">
        <v>711</v>
      </c>
      <c r="W1118" s="242" t="s">
        <v>855</v>
      </c>
      <c r="X1118" s="170" t="s">
        <v>1281</v>
      </c>
      <c r="Y1118" s="170"/>
      <c r="Z1118" s="305" t="s">
        <v>305</v>
      </c>
    </row>
    <row r="1119" spans="1:26" ht="18" customHeight="1" x14ac:dyDescent="0.2">
      <c r="A1119" s="203" t="str">
        <f t="shared" si="17"/>
        <v>乗0メ3GA</v>
      </c>
      <c r="B1119" s="203" t="s">
        <v>593</v>
      </c>
      <c r="C1119" s="203" t="s">
        <v>574</v>
      </c>
      <c r="D1119" t="s">
        <v>1402</v>
      </c>
      <c r="E1119" t="s">
        <v>1601</v>
      </c>
      <c r="F1119" s="203"/>
      <c r="G1119" s="203"/>
      <c r="H1119" s="203"/>
      <c r="I1119" s="1" t="s">
        <v>1114</v>
      </c>
      <c r="K1119" s="203"/>
      <c r="L1119" s="203"/>
      <c r="M1119" s="203"/>
      <c r="N1119" s="203"/>
      <c r="O1119" s="203"/>
      <c r="P1119" s="203"/>
      <c r="Q1119" s="203"/>
      <c r="R1119" s="203"/>
      <c r="S1119" s="203"/>
      <c r="T1119" s="160" t="s">
        <v>710</v>
      </c>
      <c r="U1119" s="170" t="s">
        <v>701</v>
      </c>
      <c r="V1119" s="242" t="s">
        <v>711</v>
      </c>
      <c r="W1119" s="242" t="s">
        <v>855</v>
      </c>
      <c r="X1119" s="170" t="s">
        <v>1282</v>
      </c>
      <c r="Y1119" s="170"/>
      <c r="Z1119" s="305" t="s">
        <v>305</v>
      </c>
    </row>
    <row r="1120" spans="1:26" ht="18" customHeight="1" x14ac:dyDescent="0.2">
      <c r="A1120" s="203" t="str">
        <f t="shared" si="17"/>
        <v>乗0メ4HA</v>
      </c>
      <c r="B1120" s="203" t="s">
        <v>593</v>
      </c>
      <c r="C1120" s="203" t="s">
        <v>574</v>
      </c>
      <c r="D1120" t="s">
        <v>1404</v>
      </c>
      <c r="E1120" t="s">
        <v>1602</v>
      </c>
      <c r="F1120" s="203"/>
      <c r="G1120" s="203"/>
      <c r="H1120" s="203"/>
      <c r="I1120" s="1" t="s">
        <v>1114</v>
      </c>
      <c r="K1120" s="203"/>
      <c r="L1120" s="203"/>
      <c r="M1120" s="203"/>
      <c r="N1120" s="203"/>
      <c r="O1120" s="203"/>
      <c r="P1120" s="203"/>
      <c r="Q1120" s="203"/>
      <c r="R1120" s="203"/>
      <c r="S1120" s="203"/>
      <c r="T1120" s="160" t="s">
        <v>710</v>
      </c>
      <c r="U1120" s="170" t="s">
        <v>701</v>
      </c>
      <c r="V1120" s="242" t="s">
        <v>711</v>
      </c>
      <c r="W1120" s="242" t="s">
        <v>855</v>
      </c>
      <c r="X1120" s="170" t="s">
        <v>1283</v>
      </c>
      <c r="Y1120" s="170"/>
      <c r="Z1120" s="305" t="s">
        <v>305</v>
      </c>
    </row>
    <row r="1121" spans="1:26" ht="18" customHeight="1" x14ac:dyDescent="0.2">
      <c r="A1121" s="203" t="str">
        <f t="shared" si="17"/>
        <v>乗0メ4GA</v>
      </c>
      <c r="B1121" s="203" t="s">
        <v>593</v>
      </c>
      <c r="C1121" s="203" t="s">
        <v>574</v>
      </c>
      <c r="D1121" t="s">
        <v>855</v>
      </c>
      <c r="E1121" t="s">
        <v>1603</v>
      </c>
      <c r="F1121" s="203"/>
      <c r="G1121" s="203"/>
      <c r="H1121" s="203"/>
      <c r="I1121" s="1" t="s">
        <v>1114</v>
      </c>
      <c r="K1121" s="203"/>
      <c r="L1121" s="203"/>
      <c r="M1121" s="203"/>
      <c r="N1121" s="203"/>
      <c r="O1121" s="203"/>
      <c r="P1121" s="203"/>
      <c r="Q1121" s="203"/>
      <c r="R1121" s="203"/>
      <c r="S1121" s="203"/>
      <c r="T1121" s="160" t="s">
        <v>710</v>
      </c>
      <c r="U1121" s="170" t="s">
        <v>701</v>
      </c>
      <c r="V1121" s="242" t="s">
        <v>711</v>
      </c>
      <c r="W1121" s="242" t="s">
        <v>855</v>
      </c>
      <c r="X1121" s="170" t="s">
        <v>1284</v>
      </c>
      <c r="Y1121" s="170"/>
      <c r="Z1121" s="305" t="s">
        <v>305</v>
      </c>
    </row>
    <row r="1122" spans="1:26" ht="18" customHeight="1" x14ac:dyDescent="0.2">
      <c r="A1122" s="203" t="str">
        <f t="shared" si="17"/>
        <v>乗0メ5HA</v>
      </c>
      <c r="B1122" s="203" t="s">
        <v>593</v>
      </c>
      <c r="C1122" s="203" t="s">
        <v>574</v>
      </c>
      <c r="D1122" t="s">
        <v>1404</v>
      </c>
      <c r="E1122" t="s">
        <v>1604</v>
      </c>
      <c r="F1122" s="203"/>
      <c r="G1122" s="203"/>
      <c r="H1122" s="203"/>
      <c r="I1122" s="1" t="s">
        <v>1114</v>
      </c>
      <c r="K1122" s="203"/>
      <c r="L1122" s="203"/>
      <c r="M1122" s="203"/>
      <c r="N1122" s="203"/>
      <c r="O1122" s="203"/>
      <c r="P1122" s="203"/>
      <c r="Q1122" s="203"/>
      <c r="R1122" s="203"/>
      <c r="S1122" s="203"/>
      <c r="T1122" s="160" t="s">
        <v>710</v>
      </c>
      <c r="U1122" s="170" t="s">
        <v>701</v>
      </c>
      <c r="V1122" s="242" t="s">
        <v>711</v>
      </c>
      <c r="W1122" s="242" t="s">
        <v>855</v>
      </c>
      <c r="X1122" s="170" t="s">
        <v>1285</v>
      </c>
      <c r="Y1122" s="170"/>
      <c r="Z1122" s="305" t="s">
        <v>305</v>
      </c>
    </row>
    <row r="1123" spans="1:26" ht="18" customHeight="1" x14ac:dyDescent="0.2">
      <c r="A1123" s="203" t="str">
        <f t="shared" si="17"/>
        <v>乗0メ5GA</v>
      </c>
      <c r="B1123" s="203" t="s">
        <v>593</v>
      </c>
      <c r="C1123" s="203" t="s">
        <v>574</v>
      </c>
      <c r="D1123" t="s">
        <v>855</v>
      </c>
      <c r="E1123" t="s">
        <v>1605</v>
      </c>
      <c r="F1123" s="203"/>
      <c r="G1123" s="203"/>
      <c r="H1123" s="203"/>
      <c r="I1123" s="1" t="s">
        <v>1114</v>
      </c>
      <c r="K1123" s="203"/>
      <c r="L1123" s="203"/>
      <c r="M1123" s="203"/>
      <c r="N1123" s="203"/>
      <c r="O1123" s="203"/>
      <c r="P1123" s="203"/>
      <c r="Q1123" s="203"/>
      <c r="R1123" s="203"/>
      <c r="S1123" s="203"/>
      <c r="T1123" s="160" t="s">
        <v>710</v>
      </c>
      <c r="U1123" s="170" t="s">
        <v>701</v>
      </c>
      <c r="V1123" s="242" t="s">
        <v>711</v>
      </c>
      <c r="W1123" s="242" t="s">
        <v>855</v>
      </c>
      <c r="X1123" s="170" t="s">
        <v>1286</v>
      </c>
      <c r="Y1123" s="170"/>
      <c r="Z1123" s="305" t="s">
        <v>305</v>
      </c>
    </row>
    <row r="1124" spans="1:26" ht="18" customHeight="1" x14ac:dyDescent="0.2">
      <c r="A1124" s="203" t="str">
        <f t="shared" si="17"/>
        <v>乗0メ6HA</v>
      </c>
      <c r="B1124" s="203" t="s">
        <v>593</v>
      </c>
      <c r="C1124" s="203" t="s">
        <v>574</v>
      </c>
      <c r="D1124" t="s">
        <v>1404</v>
      </c>
      <c r="E1124" t="s">
        <v>1606</v>
      </c>
      <c r="F1124" s="203"/>
      <c r="G1124" s="203"/>
      <c r="H1124" s="203"/>
      <c r="I1124" s="1" t="s">
        <v>1114</v>
      </c>
      <c r="K1124" s="203"/>
      <c r="L1124" s="203"/>
      <c r="M1124" s="203"/>
      <c r="N1124" s="203"/>
      <c r="O1124" s="203"/>
      <c r="P1124" s="203"/>
      <c r="Q1124" s="203"/>
      <c r="R1124" s="203"/>
      <c r="S1124" s="203"/>
      <c r="T1124" s="160" t="s">
        <v>710</v>
      </c>
      <c r="U1124" s="170" t="s">
        <v>701</v>
      </c>
      <c r="V1124" s="242" t="s">
        <v>711</v>
      </c>
      <c r="W1124" s="242" t="s">
        <v>855</v>
      </c>
      <c r="X1124" s="170" t="s">
        <v>1287</v>
      </c>
      <c r="Y1124" s="170"/>
      <c r="Z1124" s="305" t="s">
        <v>305</v>
      </c>
    </row>
    <row r="1125" spans="1:26" ht="18" customHeight="1" x14ac:dyDescent="0.2">
      <c r="A1125" s="203" t="str">
        <f t="shared" si="17"/>
        <v>乗0メ6GA</v>
      </c>
      <c r="B1125" s="203" t="s">
        <v>593</v>
      </c>
      <c r="C1125" s="203" t="s">
        <v>574</v>
      </c>
      <c r="D1125" t="s">
        <v>855</v>
      </c>
      <c r="E1125" t="s">
        <v>1607</v>
      </c>
      <c r="F1125" s="203"/>
      <c r="G1125" s="203"/>
      <c r="H1125" s="203"/>
      <c r="I1125" s="1" t="s">
        <v>1114</v>
      </c>
      <c r="K1125" s="203"/>
      <c r="L1125" s="203"/>
      <c r="M1125" s="203"/>
      <c r="N1125" s="203"/>
      <c r="O1125" s="203"/>
      <c r="P1125" s="203"/>
      <c r="Q1125" s="203"/>
      <c r="R1125" s="203"/>
      <c r="S1125" s="203"/>
      <c r="T1125" s="160" t="s">
        <v>710</v>
      </c>
      <c r="U1125" s="170" t="s">
        <v>701</v>
      </c>
      <c r="V1125" s="242" t="s">
        <v>711</v>
      </c>
      <c r="W1125" s="242" t="s">
        <v>855</v>
      </c>
      <c r="X1125" s="170" t="s">
        <v>1288</v>
      </c>
      <c r="Y1125" s="170"/>
      <c r="Z1125" s="305" t="s">
        <v>305</v>
      </c>
    </row>
    <row r="1126" spans="1:26" ht="18" customHeight="1" x14ac:dyDescent="0.2">
      <c r="A1126" s="203" t="str">
        <f t="shared" si="17"/>
        <v>乗0電EA</v>
      </c>
      <c r="B1126" s="203" t="s">
        <v>532</v>
      </c>
      <c r="C1126" s="203" t="s">
        <v>521</v>
      </c>
      <c r="D1126" s="203"/>
      <c r="E1126" s="203" t="s">
        <v>1289</v>
      </c>
      <c r="F1126" s="203"/>
      <c r="G1126" s="203"/>
      <c r="H1126" s="203"/>
      <c r="I1126" s="1" t="s">
        <v>122</v>
      </c>
      <c r="K1126" s="203"/>
      <c r="L1126" s="203"/>
      <c r="M1126" s="203"/>
      <c r="N1126" s="203"/>
      <c r="O1126" s="203"/>
      <c r="P1126" s="203"/>
      <c r="Q1126" s="203"/>
      <c r="R1126" s="203"/>
      <c r="S1126" s="203"/>
      <c r="T1126" s="160" t="s">
        <v>456</v>
      </c>
      <c r="U1126" s="170" t="s">
        <v>279</v>
      </c>
      <c r="V1126" s="242" t="s">
        <v>35</v>
      </c>
      <c r="W1126" s="242"/>
      <c r="X1126" s="170" t="s">
        <v>1289</v>
      </c>
      <c r="Y1126" s="170"/>
      <c r="Z1126" s="305" t="s">
        <v>279</v>
      </c>
    </row>
    <row r="1127" spans="1:26" ht="18" customHeight="1" x14ac:dyDescent="0.2">
      <c r="A1127" s="203" t="str">
        <f t="shared" si="17"/>
        <v>貨1電EB</v>
      </c>
      <c r="B1127" s="203" t="s">
        <v>756</v>
      </c>
      <c r="C1127" s="203" t="s">
        <v>522</v>
      </c>
      <c r="D1127" s="203"/>
      <c r="E1127" s="203" t="s">
        <v>1290</v>
      </c>
      <c r="F1127" s="203"/>
      <c r="G1127" s="203"/>
      <c r="H1127" s="203"/>
      <c r="I1127" s="1" t="s">
        <v>122</v>
      </c>
      <c r="K1127" s="203"/>
      <c r="L1127" s="203"/>
      <c r="M1127" s="203"/>
      <c r="N1127" s="203"/>
      <c r="O1127" s="203"/>
      <c r="P1127" s="203"/>
      <c r="Q1127" s="203"/>
      <c r="R1127" s="203"/>
      <c r="S1127" s="203"/>
      <c r="T1127" s="160" t="s">
        <v>635</v>
      </c>
      <c r="U1127" s="170" t="s">
        <v>279</v>
      </c>
      <c r="V1127" s="242" t="s">
        <v>637</v>
      </c>
      <c r="W1127" s="242"/>
      <c r="X1127" s="170" t="s">
        <v>1290</v>
      </c>
      <c r="Y1127" s="170"/>
      <c r="Z1127" s="305" t="s">
        <v>279</v>
      </c>
    </row>
    <row r="1128" spans="1:26" ht="18" customHeight="1" x14ac:dyDescent="0.2">
      <c r="A1128" s="203" t="str">
        <f t="shared" si="17"/>
        <v>貨2電EC</v>
      </c>
      <c r="B1128" s="203" t="s">
        <v>757</v>
      </c>
      <c r="C1128" s="203" t="s">
        <v>523</v>
      </c>
      <c r="D1128" s="203"/>
      <c r="E1128" s="203" t="s">
        <v>1291</v>
      </c>
      <c r="F1128" s="203"/>
      <c r="G1128" s="203"/>
      <c r="H1128" s="203"/>
      <c r="I1128" s="1" t="s">
        <v>122</v>
      </c>
      <c r="K1128" s="203"/>
      <c r="L1128" s="203"/>
      <c r="M1128" s="203"/>
      <c r="N1128" s="203"/>
      <c r="O1128" s="203"/>
      <c r="P1128" s="203"/>
      <c r="Q1128" s="203"/>
      <c r="R1128" s="203"/>
      <c r="S1128" s="203"/>
      <c r="T1128" s="160" t="s">
        <v>635</v>
      </c>
      <c r="U1128" s="170" t="s">
        <v>279</v>
      </c>
      <c r="V1128" s="242" t="s">
        <v>1292</v>
      </c>
      <c r="W1128" s="242"/>
      <c r="X1128" s="170" t="s">
        <v>1291</v>
      </c>
      <c r="Y1128" s="170"/>
      <c r="Z1128" s="305" t="s">
        <v>279</v>
      </c>
    </row>
    <row r="1129" spans="1:26" ht="18" customHeight="1" x14ac:dyDescent="0.2">
      <c r="A1129" s="203" t="str">
        <f t="shared" si="17"/>
        <v>貨3電EC</v>
      </c>
      <c r="B1129" s="203" t="s">
        <v>758</v>
      </c>
      <c r="C1129" s="203" t="s">
        <v>524</v>
      </c>
      <c r="D1129" s="203"/>
      <c r="E1129" s="203" t="s">
        <v>1291</v>
      </c>
      <c r="F1129" s="203"/>
      <c r="G1129" s="203"/>
      <c r="H1129" s="203"/>
      <c r="I1129" s="1" t="s">
        <v>122</v>
      </c>
      <c r="K1129" s="203"/>
      <c r="L1129" s="203"/>
      <c r="M1129" s="203"/>
      <c r="N1129" s="203"/>
      <c r="O1129" s="203"/>
      <c r="P1129" s="203"/>
      <c r="Q1129" s="203"/>
      <c r="R1129" s="203"/>
      <c r="S1129" s="203"/>
      <c r="T1129" s="160" t="s">
        <v>635</v>
      </c>
      <c r="U1129" s="170" t="s">
        <v>727</v>
      </c>
      <c r="V1129" s="242" t="s">
        <v>641</v>
      </c>
      <c r="W1129" s="242"/>
      <c r="X1129" s="170" t="s">
        <v>545</v>
      </c>
      <c r="Y1129" s="170"/>
      <c r="Z1129" s="305" t="s">
        <v>279</v>
      </c>
    </row>
    <row r="1130" spans="1:26" ht="18" customHeight="1" x14ac:dyDescent="0.2">
      <c r="A1130" s="203" t="str">
        <f t="shared" si="17"/>
        <v>貨4電ED</v>
      </c>
      <c r="B1130" s="203" t="s">
        <v>759</v>
      </c>
      <c r="C1130" s="203" t="s">
        <v>525</v>
      </c>
      <c r="D1130" s="203"/>
      <c r="E1130" s="203" t="s">
        <v>545</v>
      </c>
      <c r="F1130" s="203"/>
      <c r="G1130" s="203"/>
      <c r="H1130" s="203"/>
      <c r="I1130" s="1" t="s">
        <v>122</v>
      </c>
      <c r="K1130" s="203"/>
      <c r="L1130" s="203"/>
      <c r="M1130" s="203"/>
      <c r="N1130" s="203"/>
      <c r="O1130" s="203"/>
      <c r="P1130" s="203"/>
      <c r="Q1130" s="203"/>
      <c r="R1130" s="203"/>
      <c r="S1130" s="203"/>
      <c r="T1130" s="160" t="s">
        <v>710</v>
      </c>
      <c r="U1130" s="170" t="s">
        <v>727</v>
      </c>
      <c r="V1130" s="242" t="s">
        <v>711</v>
      </c>
      <c r="W1130" s="242"/>
      <c r="X1130" s="170" t="s">
        <v>531</v>
      </c>
      <c r="Y1130" s="170"/>
      <c r="Z1130" s="305" t="s">
        <v>279</v>
      </c>
    </row>
    <row r="1131" spans="1:26" ht="18" customHeight="1" x14ac:dyDescent="0.2">
      <c r="A1131" s="203" t="str">
        <f t="shared" si="17"/>
        <v>乗0電ZAA</v>
      </c>
      <c r="B1131" s="203" t="s">
        <v>594</v>
      </c>
      <c r="C1131" s="203" t="s">
        <v>521</v>
      </c>
      <c r="D1131" s="203" t="s">
        <v>471</v>
      </c>
      <c r="E1131" s="203" t="s">
        <v>531</v>
      </c>
      <c r="F1131" s="203"/>
      <c r="G1131" s="203"/>
      <c r="H1131" s="203"/>
      <c r="I1131" s="1" t="s">
        <v>122</v>
      </c>
      <c r="K1131" s="203"/>
      <c r="L1131" s="203"/>
      <c r="M1131" s="203"/>
      <c r="N1131" s="203"/>
      <c r="O1131" s="203"/>
      <c r="P1131" s="203"/>
      <c r="Q1131" s="203"/>
      <c r="R1131" s="203"/>
      <c r="S1131" s="203"/>
      <c r="T1131" s="160" t="s">
        <v>728</v>
      </c>
      <c r="U1131" s="170" t="s">
        <v>727</v>
      </c>
      <c r="V1131" s="242" t="s">
        <v>711</v>
      </c>
      <c r="W1131" s="242" t="s">
        <v>471</v>
      </c>
      <c r="X1131" s="170" t="s">
        <v>546</v>
      </c>
      <c r="Y1131" s="170"/>
      <c r="Z1131" s="305" t="s">
        <v>279</v>
      </c>
    </row>
    <row r="1132" spans="1:26" ht="18" customHeight="1" x14ac:dyDescent="0.2">
      <c r="A1132" s="203" t="str">
        <f t="shared" si="17"/>
        <v>貨1電ZAB</v>
      </c>
      <c r="B1132" s="203" t="s">
        <v>594</v>
      </c>
      <c r="C1132" s="203" t="s">
        <v>522</v>
      </c>
      <c r="D1132" s="203" t="s">
        <v>471</v>
      </c>
      <c r="E1132" s="203" t="s">
        <v>546</v>
      </c>
      <c r="F1132" s="203"/>
      <c r="G1132" s="203"/>
      <c r="H1132" s="203"/>
      <c r="I1132" s="1" t="s">
        <v>122</v>
      </c>
      <c r="K1132" s="203"/>
      <c r="L1132" s="203"/>
      <c r="M1132" s="203"/>
      <c r="N1132" s="203"/>
      <c r="O1132" s="203"/>
      <c r="P1132" s="203"/>
      <c r="Q1132" s="203"/>
      <c r="R1132" s="203"/>
      <c r="S1132" s="203"/>
      <c r="T1132" s="160" t="s">
        <v>729</v>
      </c>
      <c r="U1132" s="170" t="s">
        <v>727</v>
      </c>
      <c r="V1132" s="242" t="s">
        <v>711</v>
      </c>
      <c r="W1132" s="242" t="s">
        <v>471</v>
      </c>
      <c r="X1132" s="170" t="s">
        <v>547</v>
      </c>
      <c r="Y1132" s="170"/>
      <c r="Z1132" s="305" t="s">
        <v>279</v>
      </c>
    </row>
    <row r="1133" spans="1:26" ht="18" customHeight="1" x14ac:dyDescent="0.2">
      <c r="A1133" s="203" t="str">
        <f t="shared" si="17"/>
        <v>貨2電ZAB</v>
      </c>
      <c r="B1133" s="203" t="s">
        <v>594</v>
      </c>
      <c r="C1133" s="203" t="s">
        <v>523</v>
      </c>
      <c r="D1133" s="203" t="s">
        <v>471</v>
      </c>
      <c r="E1133" s="203" t="s">
        <v>546</v>
      </c>
      <c r="F1133" s="203"/>
      <c r="G1133" s="203"/>
      <c r="H1133" s="203"/>
      <c r="I1133" s="1" t="s">
        <v>122</v>
      </c>
      <c r="K1133" s="203"/>
      <c r="L1133" s="203"/>
      <c r="M1133" s="203"/>
      <c r="N1133" s="203"/>
      <c r="O1133" s="203"/>
      <c r="P1133" s="203"/>
      <c r="Q1133" s="203"/>
      <c r="R1133" s="203"/>
      <c r="S1133" s="203"/>
      <c r="T1133" s="160" t="s">
        <v>710</v>
      </c>
      <c r="U1133" s="170" t="s">
        <v>730</v>
      </c>
      <c r="V1133" s="242" t="s">
        <v>711</v>
      </c>
      <c r="W1133" s="242" t="s">
        <v>471</v>
      </c>
      <c r="X1133" s="170" t="s">
        <v>548</v>
      </c>
      <c r="Y1133" s="170"/>
      <c r="Z1133" s="305" t="s">
        <v>1752</v>
      </c>
    </row>
    <row r="1134" spans="1:26" ht="18" customHeight="1" x14ac:dyDescent="0.2">
      <c r="A1134" s="203" t="str">
        <f t="shared" si="17"/>
        <v>貨3電ZAB</v>
      </c>
      <c r="B1134" s="203" t="s">
        <v>594</v>
      </c>
      <c r="C1134" s="203" t="s">
        <v>524</v>
      </c>
      <c r="D1134" s="203" t="s">
        <v>471</v>
      </c>
      <c r="E1134" s="203" t="s">
        <v>546</v>
      </c>
      <c r="F1134" s="203"/>
      <c r="G1134" s="203"/>
      <c r="H1134" s="203"/>
      <c r="I1134" s="1" t="s">
        <v>122</v>
      </c>
      <c r="K1134" s="203"/>
      <c r="L1134" s="203"/>
      <c r="M1134" s="203"/>
      <c r="N1134" s="203"/>
      <c r="O1134" s="203"/>
      <c r="P1134" s="203"/>
      <c r="Q1134" s="203"/>
      <c r="R1134" s="203"/>
      <c r="S1134" s="203"/>
      <c r="T1134" s="160" t="s">
        <v>728</v>
      </c>
      <c r="U1134" s="170" t="s">
        <v>730</v>
      </c>
      <c r="V1134" s="242" t="s">
        <v>711</v>
      </c>
      <c r="W1134" s="242" t="s">
        <v>471</v>
      </c>
      <c r="X1134" s="170" t="s">
        <v>549</v>
      </c>
      <c r="Y1134" s="170"/>
      <c r="Z1134" s="305" t="s">
        <v>1752</v>
      </c>
    </row>
    <row r="1135" spans="1:26" ht="18" customHeight="1" thickBot="1" x14ac:dyDescent="0.25">
      <c r="A1135" s="203" t="str">
        <f t="shared" si="17"/>
        <v>貨4電ZAB</v>
      </c>
      <c r="B1135" s="203" t="s">
        <v>594</v>
      </c>
      <c r="C1135" s="203" t="s">
        <v>525</v>
      </c>
      <c r="D1135" s="203" t="s">
        <v>471</v>
      </c>
      <c r="E1135" s="203" t="s">
        <v>546</v>
      </c>
      <c r="F1135" s="203"/>
      <c r="G1135" s="203"/>
      <c r="H1135" s="203"/>
      <c r="I1135" s="1" t="s">
        <v>122</v>
      </c>
      <c r="K1135" s="203"/>
      <c r="L1135" s="203"/>
      <c r="M1135" s="203"/>
      <c r="N1135" s="203"/>
      <c r="O1135" s="203"/>
      <c r="P1135" s="203"/>
      <c r="Q1135" s="203"/>
      <c r="R1135" s="203"/>
      <c r="S1135" s="203"/>
      <c r="T1135" s="248" t="s">
        <v>729</v>
      </c>
      <c r="U1135" s="249" t="s">
        <v>730</v>
      </c>
      <c r="V1135" s="315" t="s">
        <v>711</v>
      </c>
      <c r="W1135" s="315" t="s">
        <v>471</v>
      </c>
      <c r="X1135" s="249" t="s">
        <v>550</v>
      </c>
      <c r="Y1135" s="249"/>
      <c r="Z1135" s="306" t="s">
        <v>1752</v>
      </c>
    </row>
    <row r="1136" spans="1:26" ht="18" customHeight="1" x14ac:dyDescent="0.2">
      <c r="A1136" s="203" t="str">
        <f t="shared" si="17"/>
        <v>貨1電ZAC</v>
      </c>
      <c r="B1136" s="203" t="s">
        <v>594</v>
      </c>
      <c r="C1136" s="203" t="s">
        <v>522</v>
      </c>
      <c r="D1136" s="203" t="s">
        <v>471</v>
      </c>
      <c r="E1136" s="203" t="s">
        <v>547</v>
      </c>
      <c r="F1136" s="203"/>
      <c r="G1136" s="203"/>
      <c r="H1136" s="203"/>
      <c r="I1136" s="1" t="s">
        <v>122</v>
      </c>
      <c r="K1136" s="203"/>
      <c r="L1136" s="203"/>
      <c r="M1136" s="203"/>
      <c r="N1136" s="203"/>
      <c r="O1136" s="203"/>
      <c r="P1136" s="203"/>
      <c r="Q1136" s="203"/>
      <c r="R1136" s="203"/>
      <c r="S1136" s="203"/>
      <c r="W1136" s="28"/>
      <c r="Z1136"/>
    </row>
    <row r="1137" spans="1:26" ht="18" customHeight="1" x14ac:dyDescent="0.2">
      <c r="A1137" s="203" t="str">
        <f t="shared" si="17"/>
        <v>貨2電ZAC</v>
      </c>
      <c r="B1137" s="203" t="s">
        <v>594</v>
      </c>
      <c r="C1137" s="203" t="s">
        <v>523</v>
      </c>
      <c r="D1137" s="203" t="s">
        <v>471</v>
      </c>
      <c r="E1137" s="203" t="s">
        <v>547</v>
      </c>
      <c r="F1137" s="203"/>
      <c r="G1137" s="203"/>
      <c r="H1137" s="203"/>
      <c r="I1137" s="1" t="s">
        <v>122</v>
      </c>
      <c r="K1137" s="203"/>
      <c r="L1137" s="203"/>
      <c r="M1137" s="203"/>
      <c r="N1137" s="203"/>
      <c r="O1137" s="203"/>
      <c r="P1137" s="203"/>
      <c r="Q1137" s="203"/>
      <c r="R1137" s="203"/>
      <c r="S1137" s="203"/>
      <c r="W1137" s="28"/>
      <c r="Z1137"/>
    </row>
    <row r="1138" spans="1:26" ht="18" customHeight="1" x14ac:dyDescent="0.2">
      <c r="A1138" s="203" t="str">
        <f t="shared" si="17"/>
        <v>貨3電ZAC</v>
      </c>
      <c r="B1138" s="203" t="s">
        <v>594</v>
      </c>
      <c r="C1138" s="203" t="s">
        <v>524</v>
      </c>
      <c r="D1138" s="203" t="s">
        <v>471</v>
      </c>
      <c r="E1138" s="203" t="s">
        <v>547</v>
      </c>
      <c r="F1138" s="203"/>
      <c r="G1138" s="203"/>
      <c r="H1138" s="203"/>
      <c r="I1138" s="1" t="s">
        <v>122</v>
      </c>
      <c r="K1138" s="203"/>
      <c r="L1138" s="203"/>
      <c r="M1138" s="203"/>
      <c r="N1138" s="203"/>
      <c r="O1138" s="203"/>
      <c r="P1138" s="203"/>
      <c r="Q1138" s="203"/>
      <c r="R1138" s="203"/>
      <c r="S1138" s="203"/>
      <c r="W1138" s="28"/>
      <c r="Z1138"/>
    </row>
    <row r="1139" spans="1:26" ht="18" customHeight="1" x14ac:dyDescent="0.2">
      <c r="A1139" s="203" t="str">
        <f t="shared" si="17"/>
        <v>貨4電ZAC</v>
      </c>
      <c r="B1139" s="203" t="s">
        <v>594</v>
      </c>
      <c r="C1139" s="203" t="s">
        <v>525</v>
      </c>
      <c r="D1139" s="203" t="s">
        <v>471</v>
      </c>
      <c r="E1139" s="203" t="s">
        <v>547</v>
      </c>
      <c r="F1139" s="203"/>
      <c r="G1139" s="203"/>
      <c r="H1139" s="203"/>
      <c r="I1139" s="1" t="s">
        <v>122</v>
      </c>
      <c r="K1139" s="203"/>
      <c r="L1139" s="203"/>
      <c r="M1139" s="203"/>
      <c r="N1139" s="203"/>
      <c r="O1139" s="203"/>
      <c r="P1139" s="203"/>
      <c r="Q1139" s="203"/>
      <c r="R1139" s="203"/>
      <c r="S1139" s="203"/>
      <c r="W1139" s="28"/>
      <c r="Z1139"/>
    </row>
    <row r="1140" spans="1:26" ht="18" customHeight="1" x14ac:dyDescent="0.2">
      <c r="A1140" s="203" t="str">
        <f t="shared" si="17"/>
        <v>乗0燃電ZBA</v>
      </c>
      <c r="B1140" s="203" t="s">
        <v>594</v>
      </c>
      <c r="C1140" s="203" t="s">
        <v>526</v>
      </c>
      <c r="D1140" s="203" t="s">
        <v>471</v>
      </c>
      <c r="E1140" s="203" t="s">
        <v>548</v>
      </c>
      <c r="F1140" s="203"/>
      <c r="G1140" s="203"/>
      <c r="H1140" s="203"/>
      <c r="I1140" s="1" t="s">
        <v>457</v>
      </c>
      <c r="K1140" s="203"/>
      <c r="L1140" s="203"/>
      <c r="M1140" s="203"/>
      <c r="N1140" s="203"/>
      <c r="O1140" s="203"/>
      <c r="P1140" s="203"/>
      <c r="Q1140" s="203"/>
      <c r="R1140" s="203"/>
      <c r="S1140" s="203"/>
      <c r="W1140" s="28"/>
      <c r="Z1140"/>
    </row>
    <row r="1141" spans="1:26" ht="18" customHeight="1" x14ac:dyDescent="0.2">
      <c r="A1141" s="203" t="str">
        <f t="shared" si="17"/>
        <v>貨1燃電ZBB</v>
      </c>
      <c r="B1141" s="203" t="s">
        <v>594</v>
      </c>
      <c r="C1141" s="203" t="s">
        <v>527</v>
      </c>
      <c r="D1141" s="203" t="s">
        <v>471</v>
      </c>
      <c r="E1141" s="203" t="s">
        <v>549</v>
      </c>
      <c r="F1141" s="203"/>
      <c r="G1141" s="203"/>
      <c r="H1141" s="203"/>
      <c r="I1141" s="1" t="s">
        <v>457</v>
      </c>
      <c r="K1141" s="203"/>
      <c r="L1141" s="203"/>
      <c r="M1141" s="203"/>
      <c r="N1141" s="203"/>
      <c r="O1141" s="203"/>
      <c r="P1141" s="203"/>
      <c r="Q1141" s="203"/>
      <c r="R1141" s="203"/>
      <c r="S1141" s="203"/>
      <c r="W1141" s="28"/>
      <c r="Z1141"/>
    </row>
    <row r="1142" spans="1:26" ht="18" customHeight="1" x14ac:dyDescent="0.2">
      <c r="A1142" s="203" t="str">
        <f t="shared" si="17"/>
        <v>貨2燃電ZBB</v>
      </c>
      <c r="B1142" s="203" t="s">
        <v>594</v>
      </c>
      <c r="C1142" s="203" t="s">
        <v>528</v>
      </c>
      <c r="D1142" s="203" t="s">
        <v>471</v>
      </c>
      <c r="E1142" s="203" t="s">
        <v>549</v>
      </c>
      <c r="F1142" s="203"/>
      <c r="G1142" s="203"/>
      <c r="H1142" s="203"/>
      <c r="I1142" s="1" t="s">
        <v>457</v>
      </c>
      <c r="K1142" s="203"/>
      <c r="L1142" s="203"/>
      <c r="M1142" s="203"/>
      <c r="N1142" s="203"/>
      <c r="O1142" s="203"/>
      <c r="P1142" s="203"/>
      <c r="Q1142" s="203"/>
      <c r="R1142" s="203"/>
      <c r="S1142" s="203"/>
      <c r="W1142" s="28"/>
      <c r="Z1142"/>
    </row>
    <row r="1143" spans="1:26" ht="18" customHeight="1" x14ac:dyDescent="0.2">
      <c r="A1143" s="203" t="str">
        <f t="shared" si="17"/>
        <v>貨3燃電ZBB</v>
      </c>
      <c r="B1143" s="203" t="s">
        <v>594</v>
      </c>
      <c r="C1143" s="203" t="s">
        <v>529</v>
      </c>
      <c r="D1143" s="203" t="s">
        <v>471</v>
      </c>
      <c r="E1143" s="203" t="s">
        <v>549</v>
      </c>
      <c r="F1143" s="203"/>
      <c r="G1143" s="203"/>
      <c r="H1143" s="203"/>
      <c r="I1143" s="1" t="s">
        <v>457</v>
      </c>
      <c r="K1143" s="203"/>
      <c r="L1143" s="203"/>
      <c r="M1143" s="203"/>
      <c r="N1143" s="203"/>
      <c r="O1143" s="203"/>
      <c r="P1143" s="203"/>
      <c r="Q1143" s="203"/>
      <c r="R1143" s="203"/>
      <c r="S1143" s="203"/>
      <c r="W1143" s="28"/>
      <c r="Z1143"/>
    </row>
    <row r="1144" spans="1:26" ht="18" customHeight="1" x14ac:dyDescent="0.2">
      <c r="A1144" s="203" t="str">
        <f t="shared" si="17"/>
        <v>貨4燃電ZBB</v>
      </c>
      <c r="B1144" s="203" t="s">
        <v>594</v>
      </c>
      <c r="C1144" s="203" t="s">
        <v>530</v>
      </c>
      <c r="D1144" s="203" t="s">
        <v>471</v>
      </c>
      <c r="E1144" s="203" t="s">
        <v>549</v>
      </c>
      <c r="F1144" s="203"/>
      <c r="G1144" s="203"/>
      <c r="H1144" s="203"/>
      <c r="I1144" s="1" t="s">
        <v>457</v>
      </c>
      <c r="K1144" s="203"/>
      <c r="L1144" s="203"/>
      <c r="M1144" s="203"/>
      <c r="N1144" s="203"/>
      <c r="O1144" s="203"/>
      <c r="P1144" s="203"/>
      <c r="Q1144" s="203"/>
      <c r="R1144" s="203"/>
      <c r="S1144" s="203"/>
      <c r="W1144" s="28"/>
      <c r="Z1144"/>
    </row>
    <row r="1145" spans="1:26" ht="18" customHeight="1" x14ac:dyDescent="0.2">
      <c r="A1145" s="203" t="str">
        <f t="shared" si="17"/>
        <v>貨1燃電ZBC</v>
      </c>
      <c r="B1145" s="203" t="s">
        <v>594</v>
      </c>
      <c r="C1145" s="203" t="s">
        <v>527</v>
      </c>
      <c r="D1145" s="203" t="s">
        <v>471</v>
      </c>
      <c r="E1145" s="203" t="s">
        <v>550</v>
      </c>
      <c r="F1145" s="203"/>
      <c r="G1145" s="203"/>
      <c r="H1145" s="203"/>
      <c r="I1145" s="1" t="s">
        <v>457</v>
      </c>
      <c r="K1145" s="203"/>
      <c r="L1145" s="203"/>
      <c r="M1145" s="203"/>
      <c r="N1145" s="203"/>
      <c r="O1145" s="203"/>
      <c r="P1145" s="203"/>
      <c r="Q1145" s="203"/>
      <c r="R1145" s="203"/>
      <c r="S1145" s="203"/>
      <c r="W1145" s="28"/>
      <c r="Z1145"/>
    </row>
    <row r="1146" spans="1:26" ht="18" customHeight="1" x14ac:dyDescent="0.2">
      <c r="A1146" s="203" t="str">
        <f t="shared" si="17"/>
        <v>貨2燃電ZBC</v>
      </c>
      <c r="B1146" s="203" t="s">
        <v>594</v>
      </c>
      <c r="C1146" s="203" t="s">
        <v>528</v>
      </c>
      <c r="D1146" s="203" t="s">
        <v>471</v>
      </c>
      <c r="E1146" s="203" t="s">
        <v>550</v>
      </c>
      <c r="F1146" s="203"/>
      <c r="G1146" s="203"/>
      <c r="H1146" s="203"/>
      <c r="I1146" s="1" t="s">
        <v>457</v>
      </c>
      <c r="K1146" s="203"/>
      <c r="L1146" s="203"/>
      <c r="M1146" s="203"/>
      <c r="N1146" s="203"/>
      <c r="O1146" s="203"/>
      <c r="P1146" s="203"/>
      <c r="Q1146" s="203"/>
      <c r="R1146" s="203"/>
      <c r="S1146" s="203"/>
      <c r="W1146" s="28"/>
      <c r="Z1146"/>
    </row>
    <row r="1147" spans="1:26" ht="18" customHeight="1" x14ac:dyDescent="0.2">
      <c r="A1147" s="203" t="str">
        <f t="shared" si="17"/>
        <v>貨3燃電ZBC</v>
      </c>
      <c r="B1147" s="203" t="s">
        <v>594</v>
      </c>
      <c r="C1147" s="203" t="s">
        <v>529</v>
      </c>
      <c r="D1147" s="203" t="s">
        <v>471</v>
      </c>
      <c r="E1147" s="203" t="s">
        <v>550</v>
      </c>
      <c r="F1147" s="203"/>
      <c r="G1147" s="203"/>
      <c r="H1147" s="203"/>
      <c r="I1147" s="1" t="s">
        <v>457</v>
      </c>
      <c r="K1147" s="203"/>
      <c r="L1147" s="203"/>
      <c r="M1147" s="203"/>
      <c r="N1147" s="203"/>
      <c r="O1147" s="203"/>
      <c r="P1147" s="203"/>
      <c r="Q1147" s="203"/>
      <c r="R1147" s="203"/>
      <c r="S1147" s="203"/>
      <c r="W1147" s="28"/>
      <c r="Z1147"/>
    </row>
    <row r="1148" spans="1:26" ht="18" customHeight="1" x14ac:dyDescent="0.2">
      <c r="A1148" s="203" t="str">
        <f t="shared" si="17"/>
        <v>貨4燃電ZBC</v>
      </c>
      <c r="B1148" s="203" t="s">
        <v>594</v>
      </c>
      <c r="C1148" s="203" t="s">
        <v>530</v>
      </c>
      <c r="D1148" s="203" t="s">
        <v>471</v>
      </c>
      <c r="E1148" s="203" t="s">
        <v>550</v>
      </c>
      <c r="F1148" s="203"/>
      <c r="G1148" s="203"/>
      <c r="H1148" s="203"/>
      <c r="I1148" s="1" t="s">
        <v>457</v>
      </c>
      <c r="K1148" s="203"/>
      <c r="L1148" s="203"/>
      <c r="M1148" s="203"/>
      <c r="N1148" s="203"/>
      <c r="O1148" s="203"/>
      <c r="P1148" s="203"/>
      <c r="Q1148" s="203"/>
      <c r="R1148" s="203"/>
      <c r="S1148" s="203"/>
      <c r="W1148" s="28"/>
      <c r="Z1148"/>
    </row>
    <row r="1149" spans="1:26" x14ac:dyDescent="0.2">
      <c r="A1149" s="209" t="str">
        <f t="shared" si="17"/>
        <v>貨1ガCBF</v>
      </c>
      <c r="B1149" s="209" t="s">
        <v>1330</v>
      </c>
      <c r="C1149" s="209" t="s">
        <v>1331</v>
      </c>
      <c r="D1149" s="209" t="s">
        <v>471</v>
      </c>
      <c r="E1149" s="209" t="s">
        <v>480</v>
      </c>
      <c r="F1149" s="209"/>
      <c r="G1149" s="209"/>
      <c r="H1149" s="209"/>
      <c r="I1149" s="209" t="s">
        <v>832</v>
      </c>
      <c r="J1149" s="209" t="s">
        <v>1332</v>
      </c>
      <c r="K1149" s="209"/>
      <c r="L1149" s="209"/>
      <c r="M1149" s="210" t="s">
        <v>1333</v>
      </c>
      <c r="W1149" s="28"/>
      <c r="Z1149"/>
    </row>
    <row r="1150" spans="1:26" x14ac:dyDescent="0.2">
      <c r="A1150" s="209" t="str">
        <f t="shared" si="17"/>
        <v>貨4ガCBF</v>
      </c>
      <c r="B1150" s="209" t="s">
        <v>1334</v>
      </c>
      <c r="C1150" s="209" t="s">
        <v>1335</v>
      </c>
      <c r="D1150" s="209" t="s">
        <v>471</v>
      </c>
      <c r="E1150" s="209" t="s">
        <v>480</v>
      </c>
      <c r="F1150" s="209"/>
      <c r="G1150" s="209"/>
      <c r="H1150" s="209"/>
      <c r="I1150" s="209" t="s">
        <v>832</v>
      </c>
      <c r="J1150" s="209" t="s">
        <v>1332</v>
      </c>
      <c r="K1150" s="209"/>
      <c r="L1150" s="209"/>
      <c r="M1150" s="210" t="s">
        <v>1333</v>
      </c>
      <c r="W1150" s="28"/>
      <c r="Z1150"/>
    </row>
    <row r="1151" spans="1:26" x14ac:dyDescent="0.2">
      <c r="A1151" s="209" t="str">
        <f t="shared" si="17"/>
        <v>貨2CCFE</v>
      </c>
      <c r="B1151" s="210" t="s">
        <v>1613</v>
      </c>
      <c r="C1151" s="209" t="s">
        <v>1336</v>
      </c>
      <c r="D1151" s="209" t="s">
        <v>471</v>
      </c>
      <c r="E1151" s="209" t="s">
        <v>539</v>
      </c>
      <c r="F1151" s="209"/>
      <c r="G1151" s="209"/>
      <c r="H1151" s="209"/>
      <c r="I1151" s="209" t="s">
        <v>127</v>
      </c>
      <c r="J1151" s="209" t="s">
        <v>1332</v>
      </c>
      <c r="K1151" s="209"/>
      <c r="L1151" s="209"/>
      <c r="M1151" s="210" t="s">
        <v>1333</v>
      </c>
      <c r="W1151" s="28"/>
      <c r="Z1151"/>
    </row>
    <row r="1152" spans="1:26" x14ac:dyDescent="0.2">
      <c r="A1152" s="209" t="str">
        <f t="shared" si="17"/>
        <v>貨1ガDBF</v>
      </c>
      <c r="B1152" s="210" t="s">
        <v>1614</v>
      </c>
      <c r="C1152" s="209" t="s">
        <v>1331</v>
      </c>
      <c r="D1152" s="209" t="s">
        <v>471</v>
      </c>
      <c r="E1152" s="209" t="s">
        <v>482</v>
      </c>
      <c r="F1152" s="209"/>
      <c r="G1152" s="209"/>
      <c r="H1152" s="209"/>
      <c r="I1152" s="209" t="s">
        <v>833</v>
      </c>
      <c r="J1152" s="209" t="s">
        <v>1332</v>
      </c>
      <c r="K1152" s="209"/>
      <c r="L1152" s="209"/>
      <c r="M1152" s="210" t="s">
        <v>1333</v>
      </c>
      <c r="W1152" s="28"/>
      <c r="Z1152"/>
    </row>
    <row r="1153" spans="1:26" x14ac:dyDescent="0.2">
      <c r="A1153" s="209" t="str">
        <f t="shared" si="17"/>
        <v>貨3ガGA</v>
      </c>
      <c r="B1153" s="210" t="s">
        <v>1615</v>
      </c>
      <c r="C1153" s="209" t="s">
        <v>1337</v>
      </c>
      <c r="D1153" s="209" t="s">
        <v>483</v>
      </c>
      <c r="E1153" s="209" t="s">
        <v>129</v>
      </c>
      <c r="F1153" s="209"/>
      <c r="G1153" s="209"/>
      <c r="H1153" s="209"/>
      <c r="I1153" s="209" t="s">
        <v>831</v>
      </c>
      <c r="J1153" s="209" t="s">
        <v>1332</v>
      </c>
      <c r="K1153" s="209"/>
      <c r="L1153" s="209"/>
      <c r="M1153" s="210" t="s">
        <v>1333</v>
      </c>
      <c r="W1153" s="28"/>
      <c r="Z1153"/>
    </row>
    <row r="1154" spans="1:26" x14ac:dyDescent="0.2">
      <c r="A1154" s="209" t="str">
        <f t="shared" si="17"/>
        <v>貨1ガGA</v>
      </c>
      <c r="B1154" s="210" t="s">
        <v>1614</v>
      </c>
      <c r="C1154" s="209" t="s">
        <v>1331</v>
      </c>
      <c r="D1154" s="209" t="s">
        <v>483</v>
      </c>
      <c r="E1154" s="209" t="s">
        <v>129</v>
      </c>
      <c r="F1154" s="209"/>
      <c r="G1154" s="209"/>
      <c r="H1154" s="209"/>
      <c r="I1154" s="209" t="s">
        <v>831</v>
      </c>
      <c r="J1154" s="209" t="s">
        <v>1332</v>
      </c>
      <c r="K1154" s="209"/>
      <c r="L1154" s="209"/>
      <c r="M1154" s="210" t="s">
        <v>1333</v>
      </c>
      <c r="W1154" s="28"/>
      <c r="Z1154"/>
    </row>
    <row r="1155" spans="1:26" x14ac:dyDescent="0.2">
      <c r="A1155" s="211" t="str">
        <f t="shared" si="17"/>
        <v>貨2ガGB</v>
      </c>
      <c r="B1155" s="212" t="s">
        <v>1616</v>
      </c>
      <c r="C1155" s="211" t="s">
        <v>1338</v>
      </c>
      <c r="D1155" s="211" t="s">
        <v>487</v>
      </c>
      <c r="E1155" s="211" t="s">
        <v>130</v>
      </c>
      <c r="F1155" s="211"/>
      <c r="G1155" s="211"/>
      <c r="H1155" s="211"/>
      <c r="I1155" s="211" t="s">
        <v>831</v>
      </c>
      <c r="J1155" s="211" t="s">
        <v>1332</v>
      </c>
      <c r="K1155" s="211"/>
      <c r="L1155" s="211"/>
      <c r="M1155" s="212" t="s">
        <v>1339</v>
      </c>
      <c r="W1155" s="28"/>
      <c r="Z1155"/>
    </row>
    <row r="1156" spans="1:26" x14ac:dyDescent="0.2">
      <c r="A1156" s="209" t="str">
        <f t="shared" ref="A1156:A1157" si="18">CONCATENATE(C1156,E1156)</f>
        <v>貨1ガGC</v>
      </c>
      <c r="B1156" s="209" t="s">
        <v>1330</v>
      </c>
      <c r="C1156" s="209" t="s">
        <v>1331</v>
      </c>
      <c r="D1156" s="209" t="s">
        <v>483</v>
      </c>
      <c r="E1156" s="209" t="s">
        <v>131</v>
      </c>
      <c r="F1156" s="209"/>
      <c r="G1156" s="209"/>
      <c r="H1156" s="209"/>
      <c r="I1156" s="209" t="s">
        <v>831</v>
      </c>
      <c r="J1156" s="209" t="s">
        <v>1332</v>
      </c>
      <c r="K1156" s="209"/>
      <c r="L1156" s="209"/>
      <c r="M1156" s="210" t="s">
        <v>1333</v>
      </c>
      <c r="W1156" s="28"/>
      <c r="Z1156"/>
    </row>
    <row r="1157" spans="1:26" x14ac:dyDescent="0.2">
      <c r="A1157" s="209" t="str">
        <f t="shared" si="18"/>
        <v>貨3ガGC</v>
      </c>
      <c r="B1157" s="210" t="s">
        <v>1615</v>
      </c>
      <c r="C1157" s="209" t="s">
        <v>1337</v>
      </c>
      <c r="D1157" s="209" t="s">
        <v>483</v>
      </c>
      <c r="E1157" s="209" t="s">
        <v>131</v>
      </c>
      <c r="F1157" s="209"/>
      <c r="G1157" s="209"/>
      <c r="H1157" s="209"/>
      <c r="I1157" s="209" t="s">
        <v>831</v>
      </c>
      <c r="J1157" s="209" t="s">
        <v>1332</v>
      </c>
      <c r="K1157" s="209"/>
      <c r="L1157" s="209"/>
      <c r="M1157" s="210" t="s">
        <v>1333</v>
      </c>
      <c r="W1157" s="28"/>
      <c r="Z1157"/>
    </row>
    <row r="1158" spans="1:26" x14ac:dyDescent="0.2">
      <c r="A1158" s="211" t="s">
        <v>1612</v>
      </c>
      <c r="B1158" s="212" t="s">
        <v>1807</v>
      </c>
      <c r="C1158" s="211" t="s">
        <v>1338</v>
      </c>
      <c r="D1158" s="211" t="s">
        <v>487</v>
      </c>
      <c r="E1158" s="211" t="s">
        <v>132</v>
      </c>
      <c r="F1158" s="211"/>
      <c r="G1158" s="211"/>
      <c r="H1158" s="211"/>
      <c r="I1158" s="211" t="s">
        <v>831</v>
      </c>
      <c r="J1158" s="211" t="s">
        <v>1343</v>
      </c>
      <c r="K1158" s="211"/>
      <c r="L1158" s="211"/>
      <c r="M1158" s="211" t="s">
        <v>1339</v>
      </c>
      <c r="W1158" s="28"/>
      <c r="Z1158"/>
    </row>
    <row r="1159" spans="1:26" x14ac:dyDescent="0.2">
      <c r="A1159" s="209" t="str">
        <f>CONCATENATE(C1159,E1159)</f>
        <v>貨4軽KG</v>
      </c>
      <c r="B1159" s="209" t="s">
        <v>1340</v>
      </c>
      <c r="C1159" s="209" t="s">
        <v>1341</v>
      </c>
      <c r="D1159" s="209" t="s">
        <v>506</v>
      </c>
      <c r="E1159" s="209" t="s">
        <v>199</v>
      </c>
      <c r="F1159" s="209"/>
      <c r="G1159" s="209"/>
      <c r="H1159" s="209"/>
      <c r="I1159" s="209" t="s">
        <v>1342</v>
      </c>
      <c r="J1159" s="209" t="s">
        <v>1332</v>
      </c>
      <c r="K1159" s="209"/>
      <c r="L1159" s="209"/>
      <c r="M1159" s="210" t="s">
        <v>1333</v>
      </c>
      <c r="W1159" s="28"/>
      <c r="Z1159"/>
    </row>
    <row r="1160" spans="1:26" x14ac:dyDescent="0.2">
      <c r="A1160" s="211" t="str">
        <f>CONCATENATE(C1160,E1160)</f>
        <v>乗0軽LDF</v>
      </c>
      <c r="B1160" s="212" t="s">
        <v>1808</v>
      </c>
      <c r="C1160" s="211" t="s">
        <v>1809</v>
      </c>
      <c r="D1160" s="211" t="s">
        <v>403</v>
      </c>
      <c r="E1160" s="211" t="s">
        <v>957</v>
      </c>
      <c r="F1160" s="211"/>
      <c r="G1160" s="211"/>
      <c r="H1160" s="211"/>
      <c r="I1160" s="211" t="s">
        <v>1810</v>
      </c>
      <c r="J1160" s="211" t="s">
        <v>1343</v>
      </c>
      <c r="K1160" s="211"/>
      <c r="L1160" s="211"/>
      <c r="M1160" s="212" t="s">
        <v>1339</v>
      </c>
      <c r="W1160" s="28"/>
      <c r="Z1160"/>
    </row>
    <row r="1161" spans="1:26" x14ac:dyDescent="0.2">
      <c r="A1161" s="211" t="s">
        <v>1391</v>
      </c>
      <c r="B1161" s="212" t="s">
        <v>1811</v>
      </c>
      <c r="C1161" s="211" t="s">
        <v>1812</v>
      </c>
      <c r="D1161" s="211" t="s">
        <v>403</v>
      </c>
      <c r="E1161" s="211" t="s">
        <v>957</v>
      </c>
      <c r="F1161" s="211"/>
      <c r="G1161" s="211"/>
      <c r="H1161" s="211"/>
      <c r="I1161" s="211" t="s">
        <v>1813</v>
      </c>
      <c r="J1161" s="211" t="s">
        <v>1343</v>
      </c>
      <c r="K1161" s="211"/>
      <c r="L1161" s="211"/>
      <c r="M1161" s="212" t="s">
        <v>1339</v>
      </c>
      <c r="W1161" s="28"/>
      <c r="Z1161"/>
    </row>
    <row r="1162" spans="1:26" x14ac:dyDescent="0.2">
      <c r="A1162" s="209" t="str">
        <f t="shared" ref="A1162:A1169" si="19">CONCATENATE(C1162,E1162)</f>
        <v>貨2ガM</v>
      </c>
      <c r="B1162" s="210" t="s">
        <v>1617</v>
      </c>
      <c r="C1162" s="209" t="s">
        <v>1344</v>
      </c>
      <c r="D1162" s="209" t="s">
        <v>106</v>
      </c>
      <c r="E1162" s="209" t="s">
        <v>107</v>
      </c>
      <c r="F1162" s="209"/>
      <c r="G1162" s="209"/>
      <c r="H1162" s="209"/>
      <c r="I1162" s="209" t="s">
        <v>831</v>
      </c>
      <c r="J1162" s="209" t="s">
        <v>1332</v>
      </c>
      <c r="K1162" s="209"/>
      <c r="L1162" s="209"/>
      <c r="M1162" s="210" t="s">
        <v>1333</v>
      </c>
      <c r="W1162" s="28"/>
      <c r="Z1162"/>
    </row>
    <row r="1163" spans="1:26" x14ac:dyDescent="0.2">
      <c r="A1163" s="209" t="str">
        <f t="shared" si="19"/>
        <v>貨2軽QDF</v>
      </c>
      <c r="B1163" s="209" t="s">
        <v>1345</v>
      </c>
      <c r="C1163" s="209" t="s">
        <v>1346</v>
      </c>
      <c r="D1163" s="209" t="s">
        <v>403</v>
      </c>
      <c r="E1163" s="209" t="s">
        <v>654</v>
      </c>
      <c r="F1163" s="209"/>
      <c r="G1163" s="209"/>
      <c r="H1163" s="209"/>
      <c r="I1163" s="209" t="s">
        <v>1347</v>
      </c>
      <c r="J1163" s="209" t="s">
        <v>1332</v>
      </c>
      <c r="K1163" s="209"/>
      <c r="L1163" s="209"/>
      <c r="M1163" s="210" t="s">
        <v>1333</v>
      </c>
      <c r="W1163" s="28"/>
      <c r="Z1163"/>
    </row>
    <row r="1164" spans="1:26" x14ac:dyDescent="0.2">
      <c r="A1164" s="209" t="str">
        <f t="shared" si="19"/>
        <v>貨1ガT</v>
      </c>
      <c r="B1164" s="209" t="s">
        <v>1330</v>
      </c>
      <c r="C1164" s="209" t="s">
        <v>1331</v>
      </c>
      <c r="D1164" s="209" t="s">
        <v>100</v>
      </c>
      <c r="E1164" s="209" t="s">
        <v>101</v>
      </c>
      <c r="F1164" s="209"/>
      <c r="G1164" s="209"/>
      <c r="H1164" s="209"/>
      <c r="I1164" s="209" t="s">
        <v>831</v>
      </c>
      <c r="J1164" s="209" t="s">
        <v>1332</v>
      </c>
      <c r="K1164" s="209"/>
      <c r="L1164" s="209"/>
      <c r="M1164" s="210" t="s">
        <v>1333</v>
      </c>
      <c r="W1164" s="28"/>
      <c r="Z1164"/>
    </row>
    <row r="1165" spans="1:26" x14ac:dyDescent="0.2">
      <c r="A1165" s="211" t="str">
        <f t="shared" si="19"/>
        <v>貨2ガTB</v>
      </c>
      <c r="B1165" s="212" t="s">
        <v>1348</v>
      </c>
      <c r="C1165" s="211" t="s">
        <v>1338</v>
      </c>
      <c r="D1165" s="211" t="s">
        <v>97</v>
      </c>
      <c r="E1165" s="211" t="s">
        <v>159</v>
      </c>
      <c r="F1165" s="211"/>
      <c r="G1165" s="211"/>
      <c r="H1165" s="211"/>
      <c r="I1165" s="211" t="s">
        <v>831</v>
      </c>
      <c r="J1165" s="211" t="s">
        <v>1332</v>
      </c>
      <c r="K1165" s="211"/>
      <c r="L1165" s="211"/>
      <c r="M1165" s="212" t="s">
        <v>1339</v>
      </c>
      <c r="W1165" s="28"/>
      <c r="Z1165"/>
    </row>
    <row r="1166" spans="1:26" x14ac:dyDescent="0.2">
      <c r="A1166" s="211" t="str">
        <f t="shared" si="19"/>
        <v>貨4ガTC</v>
      </c>
      <c r="B1166" s="212" t="s">
        <v>1814</v>
      </c>
      <c r="C1166" s="211" t="s">
        <v>1815</v>
      </c>
      <c r="D1166" s="211" t="s">
        <v>103</v>
      </c>
      <c r="E1166" s="211" t="s">
        <v>160</v>
      </c>
      <c r="F1166" s="211"/>
      <c r="G1166" s="211"/>
      <c r="H1166" s="211"/>
      <c r="I1166" s="211" t="s">
        <v>831</v>
      </c>
      <c r="J1166" s="211" t="s">
        <v>1332</v>
      </c>
      <c r="K1166" s="211"/>
      <c r="L1166" s="211"/>
      <c r="M1166" s="212" t="s">
        <v>1339</v>
      </c>
      <c r="W1166" s="28"/>
      <c r="Z1166"/>
    </row>
    <row r="1167" spans="1:26" x14ac:dyDescent="0.2">
      <c r="A1167" s="211" t="str">
        <f t="shared" si="19"/>
        <v>貨3軽TPF</v>
      </c>
      <c r="B1167" s="212" t="s">
        <v>1816</v>
      </c>
      <c r="C1167" s="211" t="s">
        <v>1817</v>
      </c>
      <c r="D1167" s="211" t="s">
        <v>417</v>
      </c>
      <c r="E1167" s="211" t="s">
        <v>652</v>
      </c>
      <c r="F1167" s="211"/>
      <c r="G1167" s="211"/>
      <c r="H1167" s="211"/>
      <c r="I1167" s="211" t="s">
        <v>1810</v>
      </c>
      <c r="J1167" s="211" t="s">
        <v>1332</v>
      </c>
      <c r="K1167" s="211"/>
      <c r="L1167" s="211"/>
      <c r="M1167" s="212" t="s">
        <v>1339</v>
      </c>
      <c r="W1167" s="28"/>
      <c r="Z1167"/>
    </row>
    <row r="1168" spans="1:26" x14ac:dyDescent="0.2">
      <c r="A1168" s="209" t="str">
        <f t="shared" si="19"/>
        <v>貨4ガUC</v>
      </c>
      <c r="B1168" s="209" t="s">
        <v>1349</v>
      </c>
      <c r="C1168" s="209" t="s">
        <v>1335</v>
      </c>
      <c r="D1168" s="209" t="s">
        <v>103</v>
      </c>
      <c r="E1168" s="209" t="s">
        <v>167</v>
      </c>
      <c r="F1168" s="209"/>
      <c r="G1168" s="209"/>
      <c r="H1168" s="209"/>
      <c r="I1168" s="209" t="s">
        <v>831</v>
      </c>
      <c r="J1168" s="209" t="s">
        <v>1332</v>
      </c>
      <c r="K1168" s="209"/>
      <c r="L1168" s="209"/>
      <c r="M1168" s="210" t="s">
        <v>1333</v>
      </c>
      <c r="W1168" s="28"/>
      <c r="Z1168"/>
    </row>
    <row r="1169" spans="1:26" x14ac:dyDescent="0.2">
      <c r="A1169" s="209" t="str">
        <f t="shared" si="19"/>
        <v>貨1CUQ</v>
      </c>
      <c r="B1169" s="210" t="s">
        <v>1618</v>
      </c>
      <c r="C1169" s="209" t="s">
        <v>1350</v>
      </c>
      <c r="D1169" s="209" t="s">
        <v>103</v>
      </c>
      <c r="E1169" s="209" t="s">
        <v>171</v>
      </c>
      <c r="F1169" s="209"/>
      <c r="G1169" s="209"/>
      <c r="H1169" s="209"/>
      <c r="I1169" s="209" t="s">
        <v>127</v>
      </c>
      <c r="J1169" s="209" t="s">
        <v>1332</v>
      </c>
      <c r="K1169" s="209"/>
      <c r="L1169" s="209"/>
      <c r="M1169" s="210" t="s">
        <v>1333</v>
      </c>
      <c r="W1169" s="28"/>
      <c r="Z1169"/>
    </row>
    <row r="1170" spans="1:26" x14ac:dyDescent="0.2">
      <c r="A1170" s="211" t="s">
        <v>1611</v>
      </c>
      <c r="B1170" s="212" t="s">
        <v>1807</v>
      </c>
      <c r="C1170" s="211" t="s">
        <v>1338</v>
      </c>
      <c r="D1170" s="211" t="s">
        <v>486</v>
      </c>
      <c r="E1170" s="211" t="s">
        <v>108</v>
      </c>
      <c r="F1170" s="211"/>
      <c r="G1170" s="211"/>
      <c r="H1170" s="211"/>
      <c r="I1170" s="211" t="s">
        <v>831</v>
      </c>
      <c r="J1170" s="211" t="s">
        <v>1343</v>
      </c>
      <c r="K1170" s="211"/>
      <c r="L1170" s="211"/>
      <c r="M1170" s="211" t="s">
        <v>1339</v>
      </c>
      <c r="W1170" s="28"/>
      <c r="Z1170"/>
    </row>
    <row r="1171" spans="1:26" x14ac:dyDescent="0.2">
      <c r="A1171" s="209" t="str">
        <f t="shared" ref="A1171:A1203" si="20">CONCATENATE(C1171,E1171)</f>
        <v>貨1CCBE</v>
      </c>
      <c r="B1171" s="209" t="s">
        <v>1351</v>
      </c>
      <c r="C1171" s="209" t="s">
        <v>1352</v>
      </c>
      <c r="D1171" s="209" t="s">
        <v>471</v>
      </c>
      <c r="E1171" s="209" t="s">
        <v>474</v>
      </c>
      <c r="F1171" s="209"/>
      <c r="G1171" s="209"/>
      <c r="H1171" s="209"/>
      <c r="I1171" s="209" t="s">
        <v>127</v>
      </c>
      <c r="J1171" s="209" t="s">
        <v>1353</v>
      </c>
      <c r="K1171" s="209"/>
      <c r="L1171" s="209"/>
      <c r="M1171" s="209" t="s">
        <v>1333</v>
      </c>
      <c r="W1171" s="28"/>
      <c r="Z1171"/>
    </row>
    <row r="1172" spans="1:26" x14ac:dyDescent="0.2">
      <c r="A1172" s="209" t="str">
        <f t="shared" si="20"/>
        <v>貨3CCBF</v>
      </c>
      <c r="B1172" s="209" t="s">
        <v>1354</v>
      </c>
      <c r="C1172" s="209" t="s">
        <v>1355</v>
      </c>
      <c r="D1172" s="209" t="s">
        <v>471</v>
      </c>
      <c r="E1172" s="209" t="s">
        <v>480</v>
      </c>
      <c r="F1172" s="209"/>
      <c r="G1172" s="209"/>
      <c r="H1172" s="209"/>
      <c r="I1172" s="209" t="s">
        <v>127</v>
      </c>
      <c r="J1172" s="209" t="s">
        <v>1353</v>
      </c>
      <c r="K1172" s="209"/>
      <c r="L1172" s="209"/>
      <c r="M1172" s="209" t="s">
        <v>1333</v>
      </c>
      <c r="W1172" s="28"/>
      <c r="Z1172"/>
    </row>
    <row r="1173" spans="1:26" x14ac:dyDescent="0.2">
      <c r="A1173" s="209" t="str">
        <f t="shared" si="20"/>
        <v>乗0CDBA</v>
      </c>
      <c r="B1173" s="209" t="s">
        <v>1356</v>
      </c>
      <c r="C1173" s="209" t="s">
        <v>1357</v>
      </c>
      <c r="D1173" s="209" t="s">
        <v>471</v>
      </c>
      <c r="E1173" s="209" t="s">
        <v>573</v>
      </c>
      <c r="F1173" s="209"/>
      <c r="G1173" s="209"/>
      <c r="H1173" s="209"/>
      <c r="I1173" s="209" t="s">
        <v>127</v>
      </c>
      <c r="J1173" s="209" t="s">
        <v>1353</v>
      </c>
      <c r="K1173" s="209"/>
      <c r="L1173" s="209"/>
      <c r="M1173" s="209" t="s">
        <v>1333</v>
      </c>
      <c r="W1173" s="28"/>
      <c r="Z1173"/>
    </row>
    <row r="1174" spans="1:26" x14ac:dyDescent="0.2">
      <c r="A1174" s="209" t="str">
        <f t="shared" si="20"/>
        <v>貨1CDBE</v>
      </c>
      <c r="B1174" s="209" t="s">
        <v>1351</v>
      </c>
      <c r="C1174" s="209" t="s">
        <v>1352</v>
      </c>
      <c r="D1174" s="209" t="s">
        <v>471</v>
      </c>
      <c r="E1174" s="209" t="s">
        <v>476</v>
      </c>
      <c r="F1174" s="209"/>
      <c r="G1174" s="209"/>
      <c r="H1174" s="209"/>
      <c r="I1174" s="209" t="s">
        <v>127</v>
      </c>
      <c r="J1174" s="209" t="s">
        <v>1353</v>
      </c>
      <c r="K1174" s="209"/>
      <c r="L1174" s="209"/>
      <c r="M1174" s="209" t="s">
        <v>1333</v>
      </c>
      <c r="W1174" s="28"/>
      <c r="Z1174"/>
    </row>
    <row r="1175" spans="1:26" x14ac:dyDescent="0.2">
      <c r="A1175" s="209" t="str">
        <f t="shared" si="20"/>
        <v>貨3CGE</v>
      </c>
      <c r="B1175" s="209" t="s">
        <v>1354</v>
      </c>
      <c r="C1175" s="209" t="s">
        <v>1358</v>
      </c>
      <c r="D1175" s="209" t="s">
        <v>487</v>
      </c>
      <c r="E1175" s="209" t="s">
        <v>132</v>
      </c>
      <c r="F1175" s="209"/>
      <c r="G1175" s="209"/>
      <c r="H1175" s="209"/>
      <c r="I1175" s="209" t="s">
        <v>127</v>
      </c>
      <c r="J1175" s="209" t="s">
        <v>1353</v>
      </c>
      <c r="K1175" s="209"/>
      <c r="L1175" s="209"/>
      <c r="M1175" s="209" t="s">
        <v>1333</v>
      </c>
      <c r="W1175" s="28"/>
      <c r="Z1175"/>
    </row>
    <row r="1176" spans="1:26" x14ac:dyDescent="0.2">
      <c r="A1176" s="209" t="str">
        <f t="shared" si="20"/>
        <v>貨4CGE</v>
      </c>
      <c r="B1176" s="209" t="s">
        <v>1359</v>
      </c>
      <c r="C1176" s="209" t="s">
        <v>1360</v>
      </c>
      <c r="D1176" s="209" t="s">
        <v>487</v>
      </c>
      <c r="E1176" s="209" t="s">
        <v>132</v>
      </c>
      <c r="F1176" s="209"/>
      <c r="G1176" s="209"/>
      <c r="H1176" s="209"/>
      <c r="I1176" s="209" t="s">
        <v>127</v>
      </c>
      <c r="J1176" s="209" t="s">
        <v>1353</v>
      </c>
      <c r="K1176" s="209"/>
      <c r="L1176" s="209"/>
      <c r="M1176" s="209" t="s">
        <v>1333</v>
      </c>
      <c r="W1176" s="28"/>
      <c r="Z1176"/>
    </row>
    <row r="1177" spans="1:26" x14ac:dyDescent="0.2">
      <c r="A1177" s="209" t="str">
        <f t="shared" si="20"/>
        <v>乗0CGF</v>
      </c>
      <c r="B1177" s="209" t="s">
        <v>1356</v>
      </c>
      <c r="C1177" s="209" t="s">
        <v>1357</v>
      </c>
      <c r="D1177" s="209" t="s">
        <v>120</v>
      </c>
      <c r="E1177" s="209" t="s">
        <v>133</v>
      </c>
      <c r="F1177" s="209"/>
      <c r="G1177" s="209"/>
      <c r="H1177" s="209"/>
      <c r="I1177" s="209" t="s">
        <v>127</v>
      </c>
      <c r="J1177" s="209" t="s">
        <v>1353</v>
      </c>
      <c r="K1177" s="209"/>
      <c r="L1177" s="209"/>
      <c r="M1177" s="209" t="s">
        <v>1333</v>
      </c>
      <c r="W1177" s="28"/>
      <c r="Z1177"/>
    </row>
    <row r="1178" spans="1:26" x14ac:dyDescent="0.2">
      <c r="A1178" s="209" t="str">
        <f t="shared" si="20"/>
        <v>貨1CGG</v>
      </c>
      <c r="B1178" s="209" t="s">
        <v>1351</v>
      </c>
      <c r="C1178" s="209" t="s">
        <v>1352</v>
      </c>
      <c r="D1178" s="209" t="s">
        <v>95</v>
      </c>
      <c r="E1178" s="209" t="s">
        <v>134</v>
      </c>
      <c r="F1178" s="209"/>
      <c r="G1178" s="209"/>
      <c r="H1178" s="209"/>
      <c r="I1178" s="209" t="s">
        <v>127</v>
      </c>
      <c r="J1178" s="209" t="s">
        <v>1353</v>
      </c>
      <c r="K1178" s="209"/>
      <c r="L1178" s="209"/>
      <c r="M1178" s="209" t="s">
        <v>1333</v>
      </c>
      <c r="W1178" s="28"/>
      <c r="Z1178"/>
    </row>
    <row r="1179" spans="1:26" x14ac:dyDescent="0.2">
      <c r="A1179" s="209" t="str">
        <f t="shared" si="20"/>
        <v>貨3CLC</v>
      </c>
      <c r="B1179" s="209" t="s">
        <v>1354</v>
      </c>
      <c r="C1179" s="209" t="s">
        <v>1358</v>
      </c>
      <c r="D1179" s="209" t="s">
        <v>103</v>
      </c>
      <c r="E1179" s="209" t="s">
        <v>152</v>
      </c>
      <c r="F1179" s="209"/>
      <c r="G1179" s="209"/>
      <c r="H1179" s="209"/>
      <c r="I1179" s="209" t="s">
        <v>127</v>
      </c>
      <c r="J1179" s="209" t="s">
        <v>1353</v>
      </c>
      <c r="K1179" s="209"/>
      <c r="L1179" s="209"/>
      <c r="M1179" s="209" t="s">
        <v>1333</v>
      </c>
      <c r="W1179" s="28"/>
      <c r="Z1179"/>
    </row>
    <row r="1180" spans="1:26" x14ac:dyDescent="0.2">
      <c r="A1180" s="209" t="str">
        <f t="shared" si="20"/>
        <v>貨4CLD</v>
      </c>
      <c r="B1180" s="209" t="s">
        <v>1361</v>
      </c>
      <c r="C1180" s="209" t="s">
        <v>1362</v>
      </c>
      <c r="D1180" s="209" t="s">
        <v>103</v>
      </c>
      <c r="E1180" s="209" t="s">
        <v>153</v>
      </c>
      <c r="F1180" s="209"/>
      <c r="G1180" s="209"/>
      <c r="H1180" s="209"/>
      <c r="I1180" s="209" t="s">
        <v>127</v>
      </c>
      <c r="J1180" s="209" t="s">
        <v>1353</v>
      </c>
      <c r="K1180" s="209"/>
      <c r="L1180" s="209"/>
      <c r="M1180" s="209" t="s">
        <v>1333</v>
      </c>
      <c r="W1180" s="28"/>
      <c r="Z1180"/>
    </row>
    <row r="1181" spans="1:26" x14ac:dyDescent="0.2">
      <c r="A1181" s="209" t="str">
        <f t="shared" si="20"/>
        <v>貨1CR</v>
      </c>
      <c r="B1181" s="209" t="s">
        <v>1363</v>
      </c>
      <c r="C1181" s="209" t="s">
        <v>1352</v>
      </c>
      <c r="D1181" s="209" t="s">
        <v>95</v>
      </c>
      <c r="E1181" s="209" t="s">
        <v>157</v>
      </c>
      <c r="F1181" s="209"/>
      <c r="G1181" s="209"/>
      <c r="H1181" s="209"/>
      <c r="I1181" s="209" t="s">
        <v>127</v>
      </c>
      <c r="J1181" s="209" t="s">
        <v>1353</v>
      </c>
      <c r="K1181" s="209"/>
      <c r="L1181" s="209"/>
      <c r="M1181" s="209" t="s">
        <v>1333</v>
      </c>
      <c r="W1181" s="28"/>
      <c r="Z1181"/>
    </row>
    <row r="1182" spans="1:26" x14ac:dyDescent="0.2">
      <c r="A1182" s="209" t="str">
        <f t="shared" si="20"/>
        <v>貨1CTB</v>
      </c>
      <c r="B1182" s="209" t="s">
        <v>1363</v>
      </c>
      <c r="C1182" s="209" t="s">
        <v>1350</v>
      </c>
      <c r="D1182" s="209" t="s">
        <v>97</v>
      </c>
      <c r="E1182" s="209" t="s">
        <v>159</v>
      </c>
      <c r="F1182" s="209"/>
      <c r="G1182" s="209"/>
      <c r="H1182" s="209"/>
      <c r="I1182" s="209" t="s">
        <v>127</v>
      </c>
      <c r="J1182" s="209" t="s">
        <v>1353</v>
      </c>
      <c r="K1182" s="209"/>
      <c r="L1182" s="209"/>
      <c r="M1182" s="209" t="s">
        <v>1333</v>
      </c>
      <c r="W1182" s="28"/>
      <c r="Z1182"/>
    </row>
    <row r="1183" spans="1:26" x14ac:dyDescent="0.2">
      <c r="A1183" s="209" t="str">
        <f t="shared" si="20"/>
        <v>貨4CBDG</v>
      </c>
      <c r="B1183" s="209" t="s">
        <v>1359</v>
      </c>
      <c r="C1183" s="209" t="s">
        <v>1364</v>
      </c>
      <c r="D1183" s="209" t="s">
        <v>471</v>
      </c>
      <c r="E1183" s="209" t="s">
        <v>537</v>
      </c>
      <c r="F1183" s="209"/>
      <c r="G1183" s="209"/>
      <c r="H1183" s="209"/>
      <c r="I1183" s="209" t="s">
        <v>127</v>
      </c>
      <c r="J1183" s="209" t="s">
        <v>1365</v>
      </c>
      <c r="K1183" s="209"/>
      <c r="L1183" s="209"/>
      <c r="M1183" s="209" t="s">
        <v>1333</v>
      </c>
      <c r="W1183" s="28"/>
      <c r="Z1183"/>
    </row>
    <row r="1184" spans="1:26" x14ac:dyDescent="0.2">
      <c r="A1184" s="209" t="str">
        <f t="shared" si="20"/>
        <v>貨4CKC</v>
      </c>
      <c r="B1184" s="209" t="s">
        <v>1359</v>
      </c>
      <c r="C1184" s="209" t="s">
        <v>1364</v>
      </c>
      <c r="D1184" s="209" t="s">
        <v>115</v>
      </c>
      <c r="E1184" s="209" t="s">
        <v>105</v>
      </c>
      <c r="F1184" s="209"/>
      <c r="G1184" s="209"/>
      <c r="H1184" s="209"/>
      <c r="I1184" s="209" t="s">
        <v>127</v>
      </c>
      <c r="J1184" s="209" t="s">
        <v>1366</v>
      </c>
      <c r="K1184" s="209"/>
      <c r="L1184" s="209"/>
      <c r="M1184" s="209" t="s">
        <v>1333</v>
      </c>
      <c r="W1184" s="28"/>
      <c r="Z1184"/>
    </row>
    <row r="1185" spans="1:26" x14ac:dyDescent="0.2">
      <c r="A1185" s="209" t="str">
        <f t="shared" si="20"/>
        <v>貨4CKK</v>
      </c>
      <c r="B1185" s="209" t="s">
        <v>1359</v>
      </c>
      <c r="C1185" s="209" t="s">
        <v>1364</v>
      </c>
      <c r="D1185" s="209" t="s">
        <v>110</v>
      </c>
      <c r="E1185" s="209" t="s">
        <v>202</v>
      </c>
      <c r="F1185" s="209"/>
      <c r="G1185" s="209"/>
      <c r="H1185" s="209"/>
      <c r="I1185" s="209" t="s">
        <v>127</v>
      </c>
      <c r="J1185" s="209" t="s">
        <v>1366</v>
      </c>
      <c r="K1185" s="209"/>
      <c r="L1185" s="209"/>
      <c r="M1185" s="209" t="s">
        <v>1333</v>
      </c>
      <c r="W1185" s="28"/>
      <c r="Z1185"/>
    </row>
    <row r="1186" spans="1:26" x14ac:dyDescent="0.2">
      <c r="A1186" s="209" t="str">
        <f t="shared" si="20"/>
        <v>貨4CKL</v>
      </c>
      <c r="B1186" s="209" t="s">
        <v>1359</v>
      </c>
      <c r="C1186" s="209" t="s">
        <v>1364</v>
      </c>
      <c r="D1186" s="209" t="s">
        <v>110</v>
      </c>
      <c r="E1186" s="209" t="s">
        <v>203</v>
      </c>
      <c r="F1186" s="209"/>
      <c r="G1186" s="209"/>
      <c r="H1186" s="209"/>
      <c r="I1186" s="209" t="s">
        <v>127</v>
      </c>
      <c r="J1186" s="209" t="s">
        <v>1366</v>
      </c>
      <c r="K1186" s="209"/>
      <c r="L1186" s="209"/>
      <c r="M1186" s="209" t="s">
        <v>1333</v>
      </c>
      <c r="Z1186"/>
    </row>
    <row r="1187" spans="1:26" x14ac:dyDescent="0.2">
      <c r="A1187" s="209" t="str">
        <f t="shared" si="20"/>
        <v>貨4CKR</v>
      </c>
      <c r="B1187" s="209" t="s">
        <v>1367</v>
      </c>
      <c r="C1187" s="209" t="s">
        <v>1362</v>
      </c>
      <c r="D1187" s="209" t="s">
        <v>111</v>
      </c>
      <c r="E1187" s="209" t="s">
        <v>208</v>
      </c>
      <c r="F1187" s="209"/>
      <c r="G1187" s="209"/>
      <c r="H1187" s="209"/>
      <c r="I1187" s="209" t="s">
        <v>127</v>
      </c>
      <c r="J1187" s="209" t="s">
        <v>1366</v>
      </c>
      <c r="K1187" s="209"/>
      <c r="L1187" s="209"/>
      <c r="M1187" s="209" t="s">
        <v>1333</v>
      </c>
      <c r="Z1187"/>
    </row>
    <row r="1188" spans="1:26" x14ac:dyDescent="0.2">
      <c r="A1188" s="209" t="str">
        <f t="shared" si="20"/>
        <v>貨4CPA</v>
      </c>
      <c r="B1188" s="209" t="s">
        <v>1359</v>
      </c>
      <c r="C1188" s="209" t="s">
        <v>1364</v>
      </c>
      <c r="D1188" s="209" t="s">
        <v>111</v>
      </c>
      <c r="E1188" s="209" t="s">
        <v>217</v>
      </c>
      <c r="F1188" s="209"/>
      <c r="G1188" s="209"/>
      <c r="H1188" s="209"/>
      <c r="I1188" s="209" t="s">
        <v>127</v>
      </c>
      <c r="J1188" s="209" t="s">
        <v>1366</v>
      </c>
      <c r="K1188" s="209"/>
      <c r="L1188" s="209"/>
      <c r="M1188" s="209" t="s">
        <v>1333</v>
      </c>
      <c r="Z1188"/>
    </row>
    <row r="1189" spans="1:26" x14ac:dyDescent="0.2">
      <c r="A1189" s="209" t="str">
        <f t="shared" si="20"/>
        <v>貨4CPB</v>
      </c>
      <c r="B1189" s="209" t="s">
        <v>1368</v>
      </c>
      <c r="C1189" s="209" t="s">
        <v>1362</v>
      </c>
      <c r="D1189" s="209" t="s">
        <v>111</v>
      </c>
      <c r="E1189" s="209" t="s">
        <v>218</v>
      </c>
      <c r="F1189" s="209"/>
      <c r="G1189" s="209"/>
      <c r="H1189" s="209"/>
      <c r="I1189" s="209" t="s">
        <v>127</v>
      </c>
      <c r="J1189" s="209" t="s">
        <v>1366</v>
      </c>
      <c r="K1189" s="209"/>
      <c r="L1189" s="209"/>
      <c r="M1189" s="209" t="s">
        <v>1333</v>
      </c>
      <c r="Z1189"/>
    </row>
    <row r="1190" spans="1:26" x14ac:dyDescent="0.2">
      <c r="A1190" s="209" t="str">
        <f t="shared" si="20"/>
        <v>貨4CPDG</v>
      </c>
      <c r="B1190" s="209" t="s">
        <v>1369</v>
      </c>
      <c r="C1190" s="209" t="s">
        <v>1364</v>
      </c>
      <c r="D1190" s="209" t="s">
        <v>471</v>
      </c>
      <c r="E1190" s="209" t="s">
        <v>828</v>
      </c>
      <c r="F1190" s="209"/>
      <c r="G1190" s="209"/>
      <c r="H1190" s="209"/>
      <c r="I1190" s="209" t="s">
        <v>127</v>
      </c>
      <c r="J1190" s="209" t="s">
        <v>1366</v>
      </c>
      <c r="K1190" s="209"/>
      <c r="L1190" s="209"/>
      <c r="M1190" s="209" t="s">
        <v>1333</v>
      </c>
      <c r="Z1190"/>
    </row>
    <row r="1191" spans="1:26" x14ac:dyDescent="0.2">
      <c r="A1191" s="211" t="str">
        <f t="shared" si="20"/>
        <v>貨4CQPG</v>
      </c>
      <c r="B1191" s="212" t="s">
        <v>1818</v>
      </c>
      <c r="C1191" s="211" t="s">
        <v>1819</v>
      </c>
      <c r="D1191" s="211" t="s">
        <v>403</v>
      </c>
      <c r="E1191" s="211" t="s">
        <v>673</v>
      </c>
      <c r="F1191" s="211"/>
      <c r="G1191" s="211"/>
      <c r="H1191" s="211"/>
      <c r="I1191" s="211" t="s">
        <v>66</v>
      </c>
      <c r="J1191" s="211" t="s">
        <v>1366</v>
      </c>
      <c r="K1191" s="211"/>
      <c r="L1191" s="211"/>
      <c r="M1191" s="211" t="s">
        <v>1339</v>
      </c>
      <c r="Z1191"/>
    </row>
    <row r="1192" spans="1:26" x14ac:dyDescent="0.2">
      <c r="A1192" s="209" t="str">
        <f t="shared" si="20"/>
        <v>貨4CSKG</v>
      </c>
      <c r="B1192" s="210" t="s">
        <v>1359</v>
      </c>
      <c r="C1192" s="209" t="s">
        <v>1364</v>
      </c>
      <c r="D1192" s="209" t="s">
        <v>417</v>
      </c>
      <c r="E1192" s="209" t="s">
        <v>829</v>
      </c>
      <c r="F1192" s="209"/>
      <c r="G1192" s="209"/>
      <c r="H1192" s="209"/>
      <c r="I1192" s="209" t="s">
        <v>127</v>
      </c>
      <c r="J1192" s="209" t="s">
        <v>1365</v>
      </c>
      <c r="K1192" s="209"/>
      <c r="L1192" s="209"/>
      <c r="M1192" s="209" t="s">
        <v>1333</v>
      </c>
      <c r="Z1192"/>
    </row>
    <row r="1193" spans="1:26" x14ac:dyDescent="0.2">
      <c r="A1193" s="209" t="str">
        <f t="shared" si="20"/>
        <v>貨4LKG</v>
      </c>
      <c r="B1193" s="209" t="s">
        <v>1370</v>
      </c>
      <c r="C1193" s="209" t="s">
        <v>1371</v>
      </c>
      <c r="D1193" s="209" t="s">
        <v>506</v>
      </c>
      <c r="E1193" s="209" t="s">
        <v>199</v>
      </c>
      <c r="F1193" s="209"/>
      <c r="G1193" s="209"/>
      <c r="H1193" s="209"/>
      <c r="I1193" s="209" t="s">
        <v>831</v>
      </c>
      <c r="J1193" s="209" t="s">
        <v>1372</v>
      </c>
      <c r="K1193" s="209"/>
      <c r="L1193" s="209"/>
      <c r="M1193" s="209" t="s">
        <v>1333</v>
      </c>
      <c r="Z1193"/>
    </row>
    <row r="1194" spans="1:26" x14ac:dyDescent="0.2">
      <c r="A1194" s="209" t="str">
        <f t="shared" si="20"/>
        <v>貨4LKK</v>
      </c>
      <c r="B1194" s="209" t="s">
        <v>830</v>
      </c>
      <c r="C1194" s="209" t="s">
        <v>1373</v>
      </c>
      <c r="D1194" s="209" t="s">
        <v>110</v>
      </c>
      <c r="E1194" s="209" t="s">
        <v>202</v>
      </c>
      <c r="F1194" s="209"/>
      <c r="G1194" s="209"/>
      <c r="H1194" s="209"/>
      <c r="I1194" s="209" t="s">
        <v>831</v>
      </c>
      <c r="J1194" s="209" t="s">
        <v>1372</v>
      </c>
      <c r="K1194" s="209"/>
      <c r="L1194" s="209"/>
      <c r="M1194" s="209" t="s">
        <v>1333</v>
      </c>
      <c r="Z1194"/>
    </row>
    <row r="1195" spans="1:26" x14ac:dyDescent="0.2">
      <c r="A1195" s="209" t="str">
        <f t="shared" si="20"/>
        <v>貨4LKR</v>
      </c>
      <c r="B1195" s="209" t="s">
        <v>830</v>
      </c>
      <c r="C1195" s="209" t="s">
        <v>1373</v>
      </c>
      <c r="D1195" s="209" t="s">
        <v>111</v>
      </c>
      <c r="E1195" s="209" t="s">
        <v>208</v>
      </c>
      <c r="F1195" s="209"/>
      <c r="G1195" s="209"/>
      <c r="H1195" s="209"/>
      <c r="I1195" s="209" t="s">
        <v>831</v>
      </c>
      <c r="J1195" s="209" t="s">
        <v>1372</v>
      </c>
      <c r="K1195" s="209"/>
      <c r="L1195" s="209"/>
      <c r="M1195" s="209" t="s">
        <v>1333</v>
      </c>
      <c r="Z1195"/>
    </row>
    <row r="1196" spans="1:26" x14ac:dyDescent="0.2">
      <c r="A1196" s="209" t="str">
        <f t="shared" si="20"/>
        <v>貨4LPA</v>
      </c>
      <c r="B1196" s="209" t="s">
        <v>1370</v>
      </c>
      <c r="C1196" s="209" t="s">
        <v>1373</v>
      </c>
      <c r="D1196" s="209" t="s">
        <v>111</v>
      </c>
      <c r="E1196" s="209" t="s">
        <v>217</v>
      </c>
      <c r="F1196" s="209"/>
      <c r="G1196" s="209"/>
      <c r="H1196" s="209"/>
      <c r="I1196" s="209" t="s">
        <v>831</v>
      </c>
      <c r="J1196" s="209" t="s">
        <v>1372</v>
      </c>
      <c r="K1196" s="209"/>
      <c r="L1196" s="209"/>
      <c r="M1196" s="209" t="s">
        <v>1333</v>
      </c>
      <c r="Z1196"/>
    </row>
    <row r="1197" spans="1:26" x14ac:dyDescent="0.2">
      <c r="A1197" s="209" t="str">
        <f t="shared" si="20"/>
        <v>貨4LPB</v>
      </c>
      <c r="B1197" s="209" t="s">
        <v>1370</v>
      </c>
      <c r="C1197" s="209" t="s">
        <v>1373</v>
      </c>
      <c r="D1197" s="209" t="s">
        <v>111</v>
      </c>
      <c r="E1197" s="209" t="s">
        <v>218</v>
      </c>
      <c r="F1197" s="209"/>
      <c r="G1197" s="209"/>
      <c r="H1197" s="209"/>
      <c r="I1197" s="209" t="s">
        <v>831</v>
      </c>
      <c r="J1197" s="209" t="s">
        <v>1372</v>
      </c>
      <c r="K1197" s="209"/>
      <c r="L1197" s="209"/>
      <c r="M1197" s="209" t="s">
        <v>1333</v>
      </c>
      <c r="Z1197"/>
    </row>
    <row r="1198" spans="1:26" x14ac:dyDescent="0.2">
      <c r="A1198" s="209" t="str">
        <f t="shared" si="20"/>
        <v>貨4ガKR</v>
      </c>
      <c r="B1198" s="209" t="s">
        <v>837</v>
      </c>
      <c r="C1198" s="209" t="s">
        <v>1335</v>
      </c>
      <c r="D1198" s="209" t="s">
        <v>111</v>
      </c>
      <c r="E1198" s="209" t="s">
        <v>208</v>
      </c>
      <c r="F1198" s="209"/>
      <c r="G1198" s="209"/>
      <c r="H1198" s="209"/>
      <c r="I1198" s="209" t="s">
        <v>831</v>
      </c>
      <c r="J1198" s="209" t="s">
        <v>1374</v>
      </c>
      <c r="K1198" s="209"/>
      <c r="L1198" s="209"/>
      <c r="M1198" s="209" t="s">
        <v>1333</v>
      </c>
      <c r="Z1198"/>
    </row>
    <row r="1199" spans="1:26" s="203" customFormat="1" x14ac:dyDescent="0.2">
      <c r="A1199" s="211" t="str">
        <f t="shared" si="20"/>
        <v>乗0ガCBF</v>
      </c>
      <c r="B1199" s="212" t="s">
        <v>1375</v>
      </c>
      <c r="C1199" s="212" t="s">
        <v>1376</v>
      </c>
      <c r="D1199" s="211" t="s">
        <v>471</v>
      </c>
      <c r="E1199" s="211" t="s">
        <v>480</v>
      </c>
      <c r="F1199" s="211"/>
      <c r="G1199" s="211"/>
      <c r="H1199" s="211"/>
      <c r="I1199" s="190" t="s">
        <v>410</v>
      </c>
      <c r="J1199" s="212" t="s">
        <v>1377</v>
      </c>
      <c r="K1199" s="211"/>
      <c r="L1199" s="211"/>
      <c r="M1199" s="211" t="s">
        <v>1339</v>
      </c>
      <c r="W1199" s="228"/>
      <c r="Z1199"/>
    </row>
    <row r="1200" spans="1:26" s="203" customFormat="1" x14ac:dyDescent="0.2">
      <c r="A1200" s="212" t="str">
        <f t="shared" si="20"/>
        <v>貨4ガABF</v>
      </c>
      <c r="B1200" s="211" t="s">
        <v>837</v>
      </c>
      <c r="C1200" s="211" t="s">
        <v>1335</v>
      </c>
      <c r="D1200" s="212" t="s">
        <v>1650</v>
      </c>
      <c r="E1200" s="212" t="s">
        <v>1651</v>
      </c>
      <c r="F1200" s="212"/>
      <c r="G1200" s="212"/>
      <c r="H1200" s="212"/>
      <c r="I1200" s="211" t="s">
        <v>831</v>
      </c>
      <c r="J1200" s="212" t="s">
        <v>1332</v>
      </c>
      <c r="K1200" s="211"/>
      <c r="L1200" s="211"/>
      <c r="M1200" s="212" t="s">
        <v>1652</v>
      </c>
      <c r="Z1200"/>
    </row>
    <row r="1201" spans="1:26" s="203" customFormat="1" x14ac:dyDescent="0.2">
      <c r="A1201" s="212" t="str">
        <f t="shared" si="20"/>
        <v>貨4ガDBF</v>
      </c>
      <c r="B1201" s="211" t="s">
        <v>837</v>
      </c>
      <c r="C1201" s="211" t="s">
        <v>1335</v>
      </c>
      <c r="D1201" s="212" t="s">
        <v>1650</v>
      </c>
      <c r="E1201" s="212" t="s">
        <v>1653</v>
      </c>
      <c r="F1201" s="212"/>
      <c r="G1201" s="212"/>
      <c r="H1201" s="212"/>
      <c r="I1201" s="212" t="s">
        <v>1654</v>
      </c>
      <c r="J1201" s="212" t="s">
        <v>1332</v>
      </c>
      <c r="K1201" s="211"/>
      <c r="L1201" s="211"/>
      <c r="M1201" s="212" t="s">
        <v>1652</v>
      </c>
      <c r="Z1201"/>
    </row>
    <row r="1202" spans="1:26" s="203" customFormat="1" x14ac:dyDescent="0.2">
      <c r="A1202" s="257" t="str">
        <f t="shared" si="20"/>
        <v>貨2ガDBE</v>
      </c>
      <c r="B1202" s="258" t="s">
        <v>1658</v>
      </c>
      <c r="C1202" s="258" t="s">
        <v>477</v>
      </c>
      <c r="D1202" s="257" t="s">
        <v>471</v>
      </c>
      <c r="E1202" s="257" t="s">
        <v>476</v>
      </c>
      <c r="F1202" s="257"/>
      <c r="G1202" s="257"/>
      <c r="H1202" s="257"/>
      <c r="I1202" s="259" t="s">
        <v>833</v>
      </c>
      <c r="J1202" s="257" t="s">
        <v>841</v>
      </c>
      <c r="K1202" s="257"/>
      <c r="L1202" s="257"/>
      <c r="M1202" s="258" t="s">
        <v>1659</v>
      </c>
      <c r="W1202" s="228"/>
      <c r="Z1202"/>
    </row>
    <row r="1203" spans="1:26" s="203" customFormat="1" ht="15" customHeight="1" x14ac:dyDescent="0.2">
      <c r="A1203" s="257" t="str">
        <f t="shared" si="20"/>
        <v>貨1ガ5BF</v>
      </c>
      <c r="B1203" s="258" t="s">
        <v>492</v>
      </c>
      <c r="C1203" s="258" t="s">
        <v>472</v>
      </c>
      <c r="D1203" s="258" t="s">
        <v>1404</v>
      </c>
      <c r="E1203" s="258" t="s">
        <v>1428</v>
      </c>
      <c r="F1203" s="258"/>
      <c r="G1203" s="257"/>
      <c r="H1203" s="257"/>
      <c r="I1203" s="259" t="s">
        <v>833</v>
      </c>
      <c r="J1203" s="258"/>
      <c r="K1203" s="257"/>
      <c r="L1203" s="257"/>
      <c r="M1203" s="258" t="s">
        <v>1659</v>
      </c>
      <c r="W1203" s="228"/>
      <c r="Z1203"/>
    </row>
    <row r="1204" spans="1:26" s="203" customFormat="1" ht="15" customHeight="1" x14ac:dyDescent="0.2">
      <c r="A1204" s="258" t="s">
        <v>1660</v>
      </c>
      <c r="B1204" s="257" t="s">
        <v>594</v>
      </c>
      <c r="C1204" s="258" t="s">
        <v>1661</v>
      </c>
      <c r="D1204" s="258" t="s">
        <v>1662</v>
      </c>
      <c r="E1204" s="257" t="s">
        <v>72</v>
      </c>
      <c r="F1204" s="257"/>
      <c r="G1204" s="257"/>
      <c r="H1204" s="257"/>
      <c r="I1204" s="259" t="s">
        <v>122</v>
      </c>
      <c r="J1204" s="257"/>
      <c r="K1204" s="257"/>
      <c r="L1204" s="257"/>
      <c r="M1204" s="258" t="s">
        <v>1637</v>
      </c>
      <c r="W1204" s="228"/>
      <c r="Z1204"/>
    </row>
    <row r="1205" spans="1:26" s="203" customFormat="1" ht="15" customHeight="1" x14ac:dyDescent="0.2">
      <c r="A1205" s="257" t="s">
        <v>1635</v>
      </c>
      <c r="B1205" s="257" t="s">
        <v>1655</v>
      </c>
      <c r="C1205" s="257" t="s">
        <v>1656</v>
      </c>
      <c r="D1205" s="257" t="s">
        <v>471</v>
      </c>
      <c r="E1205" s="257" t="s">
        <v>572</v>
      </c>
      <c r="F1205" s="257"/>
      <c r="G1205" s="257"/>
      <c r="H1205" s="257"/>
      <c r="I1205" s="257" t="s">
        <v>835</v>
      </c>
      <c r="J1205" s="257" t="s">
        <v>1657</v>
      </c>
      <c r="K1205" s="257"/>
      <c r="L1205" s="257"/>
      <c r="M1205" s="257" t="s">
        <v>1637</v>
      </c>
      <c r="Z1205"/>
    </row>
    <row r="1206" spans="1:26" s="203" customFormat="1" ht="15" customHeight="1" x14ac:dyDescent="0.2">
      <c r="A1206" s="257" t="s">
        <v>1663</v>
      </c>
      <c r="B1206" s="257" t="s">
        <v>1636</v>
      </c>
      <c r="C1206" s="257" t="s">
        <v>1376</v>
      </c>
      <c r="D1206" s="257" t="s">
        <v>487</v>
      </c>
      <c r="E1206" s="257" t="s">
        <v>132</v>
      </c>
      <c r="F1206" s="257"/>
      <c r="G1206" s="257"/>
      <c r="H1206" s="257"/>
      <c r="I1206" s="257" t="s">
        <v>831</v>
      </c>
      <c r="J1206" s="257" t="s">
        <v>1377</v>
      </c>
      <c r="K1206" s="257"/>
      <c r="L1206" s="257"/>
      <c r="M1206" s="257" t="s">
        <v>1637</v>
      </c>
      <c r="Z1206"/>
    </row>
    <row r="1207" spans="1:26" s="203" customFormat="1" x14ac:dyDescent="0.2">
      <c r="A1207" s="257" t="s">
        <v>1638</v>
      </c>
      <c r="B1207" s="257" t="s">
        <v>1639</v>
      </c>
      <c r="C1207" s="257" t="s">
        <v>1640</v>
      </c>
      <c r="D1207" s="257" t="s">
        <v>417</v>
      </c>
      <c r="E1207" s="257" t="s">
        <v>681</v>
      </c>
      <c r="F1207" s="257"/>
      <c r="G1207" s="257"/>
      <c r="H1207" s="257"/>
      <c r="I1207" s="257" t="s">
        <v>122</v>
      </c>
      <c r="J1207" s="257" t="s">
        <v>1641</v>
      </c>
      <c r="K1207" s="257"/>
      <c r="L1207" s="257"/>
      <c r="M1207" s="257" t="s">
        <v>1637</v>
      </c>
      <c r="Z1207"/>
    </row>
    <row r="1208" spans="1:26" s="203" customFormat="1" x14ac:dyDescent="0.2">
      <c r="A1208" s="257" t="s">
        <v>1664</v>
      </c>
      <c r="B1208" s="258" t="s">
        <v>1665</v>
      </c>
      <c r="C1208" s="257" t="s">
        <v>1666</v>
      </c>
      <c r="D1208" s="257" t="s">
        <v>1042</v>
      </c>
      <c r="E1208" s="257" t="s">
        <v>1047</v>
      </c>
      <c r="F1208" s="257"/>
      <c r="G1208" s="257"/>
      <c r="H1208" s="257"/>
      <c r="I1208" s="257" t="s">
        <v>122</v>
      </c>
      <c r="J1208" s="257" t="s">
        <v>1641</v>
      </c>
      <c r="K1208" s="257"/>
      <c r="L1208" s="257"/>
      <c r="M1208" s="258" t="s">
        <v>1667</v>
      </c>
      <c r="Z1208"/>
    </row>
    <row r="1209" spans="1:26" s="203" customFormat="1" x14ac:dyDescent="0.2">
      <c r="A1209" s="257" t="s">
        <v>1663</v>
      </c>
      <c r="B1209" s="257" t="s">
        <v>1636</v>
      </c>
      <c r="C1209" s="257" t="s">
        <v>1376</v>
      </c>
      <c r="D1209" s="257" t="s">
        <v>487</v>
      </c>
      <c r="E1209" s="257" t="s">
        <v>132</v>
      </c>
      <c r="F1209" s="257"/>
      <c r="G1209" s="257"/>
      <c r="H1209" s="257"/>
      <c r="I1209" s="257" t="s">
        <v>831</v>
      </c>
      <c r="J1209" s="257" t="s">
        <v>1377</v>
      </c>
      <c r="K1209" s="257"/>
      <c r="L1209" s="257"/>
      <c r="M1209" s="257" t="s">
        <v>1637</v>
      </c>
      <c r="Z1209"/>
    </row>
    <row r="1210" spans="1:26" s="203" customFormat="1" x14ac:dyDescent="0.2">
      <c r="A1210" s="257" t="s">
        <v>1664</v>
      </c>
      <c r="B1210" s="258" t="s">
        <v>1665</v>
      </c>
      <c r="C1210" s="257" t="s">
        <v>1666</v>
      </c>
      <c r="D1210" s="257" t="s">
        <v>1042</v>
      </c>
      <c r="E1210" s="257" t="s">
        <v>1047</v>
      </c>
      <c r="F1210" s="257"/>
      <c r="G1210" s="257"/>
      <c r="H1210" s="257"/>
      <c r="I1210" s="257" t="s">
        <v>122</v>
      </c>
      <c r="J1210" s="257" t="s">
        <v>1641</v>
      </c>
      <c r="K1210" s="257"/>
      <c r="L1210" s="257"/>
      <c r="M1210" s="258" t="s">
        <v>1667</v>
      </c>
      <c r="Z1210"/>
    </row>
    <row r="1211" spans="1:26" s="203" customFormat="1" x14ac:dyDescent="0.2">
      <c r="A1211" s="260" t="s">
        <v>1668</v>
      </c>
      <c r="B1211" s="260" t="s">
        <v>1669</v>
      </c>
      <c r="C1211" s="260" t="s">
        <v>1670</v>
      </c>
      <c r="D1211" s="260" t="s">
        <v>471</v>
      </c>
      <c r="E1211" s="260" t="s">
        <v>571</v>
      </c>
      <c r="F1211" s="260"/>
      <c r="G1211" s="260"/>
      <c r="H1211" s="260"/>
      <c r="I1211" s="260" t="s">
        <v>832</v>
      </c>
      <c r="J1211" s="260" t="s">
        <v>841</v>
      </c>
      <c r="K1211" s="260"/>
      <c r="L1211" s="260"/>
      <c r="M1211" s="260" t="s">
        <v>1671</v>
      </c>
      <c r="Z1211"/>
    </row>
    <row r="1212" spans="1:26" s="203" customFormat="1" x14ac:dyDescent="0.2">
      <c r="A1212" s="260" t="s">
        <v>1672</v>
      </c>
      <c r="B1212" s="260" t="s">
        <v>576</v>
      </c>
      <c r="C1212" s="260" t="s">
        <v>575</v>
      </c>
      <c r="D1212" s="261" t="s">
        <v>1402</v>
      </c>
      <c r="E1212" s="261" t="s">
        <v>1674</v>
      </c>
      <c r="F1212" s="260"/>
      <c r="G1212" s="260"/>
      <c r="H1212" s="260"/>
      <c r="I1212" s="262" t="s">
        <v>831</v>
      </c>
      <c r="J1212" s="260"/>
      <c r="K1212" s="260"/>
      <c r="L1212" s="260"/>
      <c r="M1212" s="260" t="s">
        <v>1671</v>
      </c>
      <c r="Z1212"/>
    </row>
    <row r="1213" spans="1:26" s="203" customFormat="1" x14ac:dyDescent="0.2">
      <c r="A1213" s="260" t="s">
        <v>1673</v>
      </c>
      <c r="B1213" s="260" t="s">
        <v>576</v>
      </c>
      <c r="C1213" s="260" t="s">
        <v>438</v>
      </c>
      <c r="D1213" s="261" t="s">
        <v>1402</v>
      </c>
      <c r="E1213" s="260" t="s">
        <v>1674</v>
      </c>
      <c r="F1213" s="260"/>
      <c r="G1213" s="260"/>
      <c r="H1213" s="260"/>
      <c r="I1213" s="262" t="s">
        <v>831</v>
      </c>
      <c r="J1213" s="260"/>
      <c r="K1213" s="260"/>
      <c r="L1213" s="260"/>
      <c r="M1213" s="260" t="s">
        <v>1671</v>
      </c>
      <c r="Z1213"/>
    </row>
    <row r="1214" spans="1:26" s="203" customFormat="1" x14ac:dyDescent="0.2">
      <c r="A1214" s="260" t="s">
        <v>1677</v>
      </c>
      <c r="B1214" s="260" t="s">
        <v>1678</v>
      </c>
      <c r="C1214" s="260" t="s">
        <v>1679</v>
      </c>
      <c r="D1214" s="260" t="s">
        <v>1042</v>
      </c>
      <c r="E1214" s="260" t="s">
        <v>1046</v>
      </c>
      <c r="F1214" s="260"/>
      <c r="G1214" s="260"/>
      <c r="H1214" s="260"/>
      <c r="I1214" s="260" t="s">
        <v>1680</v>
      </c>
      <c r="J1214" s="260" t="s">
        <v>1681</v>
      </c>
      <c r="K1214" s="260"/>
      <c r="L1214" s="260"/>
      <c r="M1214" s="260" t="s">
        <v>1676</v>
      </c>
      <c r="Z1214"/>
    </row>
    <row r="1215" spans="1:26" s="203" customFormat="1" x14ac:dyDescent="0.2">
      <c r="A1215" s="261" t="s">
        <v>1682</v>
      </c>
      <c r="B1215" s="261" t="s">
        <v>1683</v>
      </c>
      <c r="C1215" s="261" t="s">
        <v>477</v>
      </c>
      <c r="D1215" s="261" t="s">
        <v>1402</v>
      </c>
      <c r="E1215" s="261" t="s">
        <v>856</v>
      </c>
      <c r="F1215" s="260"/>
      <c r="G1215" s="260"/>
      <c r="H1215" s="260"/>
      <c r="I1215" s="262" t="s">
        <v>831</v>
      </c>
      <c r="J1215" s="260"/>
      <c r="K1215" s="260"/>
      <c r="L1215" s="260"/>
      <c r="M1215" s="260" t="s">
        <v>1671</v>
      </c>
      <c r="Z1215"/>
    </row>
    <row r="1216" spans="1:26" s="203" customFormat="1" x14ac:dyDescent="0.2">
      <c r="A1216" s="264" t="s">
        <v>1677</v>
      </c>
      <c r="B1216" s="264" t="s">
        <v>1678</v>
      </c>
      <c r="C1216" s="264" t="s">
        <v>1679</v>
      </c>
      <c r="D1216" s="264" t="s">
        <v>1042</v>
      </c>
      <c r="E1216" s="264" t="s">
        <v>1046</v>
      </c>
      <c r="F1216" s="264"/>
      <c r="G1216" s="264"/>
      <c r="H1216" s="264"/>
      <c r="I1216" s="264" t="s">
        <v>1680</v>
      </c>
      <c r="J1216" s="264" t="s">
        <v>1681</v>
      </c>
      <c r="K1216" s="264"/>
      <c r="L1216" s="264"/>
      <c r="M1216" s="264" t="s">
        <v>1676</v>
      </c>
      <c r="Z1216"/>
    </row>
    <row r="1217" spans="1:28" s="203" customFormat="1" x14ac:dyDescent="0.2">
      <c r="A1217" s="264" t="s">
        <v>1763</v>
      </c>
      <c r="B1217" s="264" t="s">
        <v>1375</v>
      </c>
      <c r="C1217" s="264" t="s">
        <v>1376</v>
      </c>
      <c r="D1217" s="264" t="s">
        <v>855</v>
      </c>
      <c r="E1217" s="264" t="s">
        <v>884</v>
      </c>
      <c r="F1217" s="264"/>
      <c r="G1217" s="264"/>
      <c r="H1217" s="264"/>
      <c r="I1217" s="264" t="s">
        <v>831</v>
      </c>
      <c r="J1217" s="264"/>
      <c r="K1217" s="264"/>
      <c r="L1217" s="264"/>
      <c r="M1217" s="264" t="s">
        <v>1676</v>
      </c>
      <c r="AB1217" s="341"/>
    </row>
    <row r="1218" spans="1:28" s="203" customFormat="1" x14ac:dyDescent="0.2">
      <c r="A1218" s="342" t="s">
        <v>1764</v>
      </c>
      <c r="B1218" s="342" t="s">
        <v>1765</v>
      </c>
      <c r="C1218" s="342" t="s">
        <v>1766</v>
      </c>
      <c r="D1218" s="342" t="s">
        <v>1767</v>
      </c>
      <c r="E1218" s="342" t="s">
        <v>654</v>
      </c>
      <c r="F1218" s="342"/>
      <c r="G1218" s="342"/>
      <c r="H1218" s="342"/>
      <c r="I1218" s="342" t="s">
        <v>647</v>
      </c>
      <c r="J1218" s="342"/>
      <c r="K1218" s="342"/>
      <c r="L1218" s="342"/>
      <c r="M1218" s="342" t="s">
        <v>1768</v>
      </c>
      <c r="N1218" s="342"/>
      <c r="AB1218" s="341"/>
    </row>
    <row r="1219" spans="1:28" x14ac:dyDescent="0.2">
      <c r="A1219" s="344" t="s">
        <v>1770</v>
      </c>
      <c r="B1219" s="344" t="s">
        <v>292</v>
      </c>
      <c r="C1219" s="344" t="s">
        <v>1770</v>
      </c>
      <c r="D1219" s="344"/>
      <c r="E1219" s="344"/>
      <c r="F1219" s="344"/>
      <c r="G1219" s="344"/>
      <c r="H1219" s="344"/>
      <c r="I1219" s="344"/>
      <c r="J1219" s="344" t="s">
        <v>1771</v>
      </c>
      <c r="K1219" s="344"/>
      <c r="L1219" s="344"/>
      <c r="M1219" s="344" t="s">
        <v>1772</v>
      </c>
    </row>
    <row r="1220" spans="1:28" x14ac:dyDescent="0.2">
      <c r="A1220" s="344" t="s">
        <v>1773</v>
      </c>
      <c r="B1220" s="344" t="s">
        <v>1359</v>
      </c>
      <c r="C1220" s="344" t="s">
        <v>1774</v>
      </c>
      <c r="D1220" s="344" t="s">
        <v>1775</v>
      </c>
      <c r="E1220" s="344" t="s">
        <v>1776</v>
      </c>
      <c r="F1220" s="344"/>
      <c r="G1220" s="344"/>
      <c r="H1220" s="344"/>
      <c r="I1220" s="344" t="s">
        <v>66</v>
      </c>
      <c r="J1220" s="344" t="s">
        <v>1365</v>
      </c>
      <c r="K1220" s="344"/>
      <c r="L1220" s="344"/>
      <c r="M1220" s="344" t="s">
        <v>1772</v>
      </c>
    </row>
    <row r="1221" spans="1:28" x14ac:dyDescent="0.2">
      <c r="A1221" s="344" t="s">
        <v>1777</v>
      </c>
      <c r="B1221" s="344" t="s">
        <v>594</v>
      </c>
      <c r="C1221" s="344" t="s">
        <v>1778</v>
      </c>
      <c r="D1221" s="344" t="s">
        <v>1779</v>
      </c>
      <c r="E1221" s="344" t="s">
        <v>72</v>
      </c>
      <c r="F1221" s="344"/>
      <c r="G1221" s="344"/>
      <c r="H1221" s="344"/>
      <c r="I1221" s="344" t="s">
        <v>122</v>
      </c>
      <c r="J1221" s="344"/>
      <c r="K1221" s="344"/>
      <c r="L1221" s="344"/>
      <c r="M1221" s="344" t="s">
        <v>1772</v>
      </c>
    </row>
    <row r="1222" spans="1:28" x14ac:dyDescent="0.2">
      <c r="A1222" s="344" t="s">
        <v>1780</v>
      </c>
      <c r="B1222" s="344" t="s">
        <v>594</v>
      </c>
      <c r="C1222" s="344" t="s">
        <v>1781</v>
      </c>
      <c r="D1222" s="344" t="s">
        <v>1779</v>
      </c>
      <c r="E1222" s="344" t="s">
        <v>72</v>
      </c>
      <c r="F1222" s="344"/>
      <c r="G1222" s="344"/>
      <c r="H1222" s="344"/>
      <c r="I1222" s="344" t="s">
        <v>122</v>
      </c>
      <c r="J1222" s="344"/>
      <c r="K1222" s="344"/>
      <c r="L1222" s="344"/>
      <c r="M1222" s="344" t="s">
        <v>1772</v>
      </c>
    </row>
    <row r="1223" spans="1:28" x14ac:dyDescent="0.2">
      <c r="A1223" s="344" t="s">
        <v>1782</v>
      </c>
      <c r="B1223" s="344" t="s">
        <v>594</v>
      </c>
      <c r="C1223" s="344" t="s">
        <v>1666</v>
      </c>
      <c r="D1223" s="344" t="s">
        <v>1779</v>
      </c>
      <c r="E1223" s="344" t="s">
        <v>72</v>
      </c>
      <c r="F1223" s="344"/>
      <c r="G1223" s="344"/>
      <c r="H1223" s="344"/>
      <c r="I1223" s="344" t="s">
        <v>122</v>
      </c>
      <c r="J1223" s="344"/>
      <c r="K1223" s="344"/>
      <c r="L1223" s="344"/>
      <c r="M1223" s="344" t="s">
        <v>1772</v>
      </c>
    </row>
    <row r="1224" spans="1:28" x14ac:dyDescent="0.2">
      <c r="A1224" s="344" t="s">
        <v>1783</v>
      </c>
      <c r="B1224" s="344" t="s">
        <v>1784</v>
      </c>
      <c r="C1224" s="344" t="s">
        <v>533</v>
      </c>
      <c r="D1224" s="344"/>
      <c r="E1224" s="344" t="s">
        <v>1785</v>
      </c>
      <c r="F1224" s="344"/>
      <c r="G1224" s="344"/>
      <c r="H1224" s="344"/>
      <c r="I1224" s="344" t="s">
        <v>919</v>
      </c>
      <c r="J1224" s="344"/>
      <c r="K1224" s="344"/>
      <c r="L1224" s="344"/>
      <c r="M1224" s="344" t="s">
        <v>1772</v>
      </c>
    </row>
    <row r="1225" spans="1:28" x14ac:dyDescent="0.2">
      <c r="A1225" s="344" t="s">
        <v>1786</v>
      </c>
      <c r="B1225" s="344" t="s">
        <v>1784</v>
      </c>
      <c r="C1225" s="344" t="s">
        <v>533</v>
      </c>
      <c r="D1225" s="344"/>
      <c r="E1225" s="344" t="s">
        <v>1787</v>
      </c>
      <c r="F1225" s="344"/>
      <c r="G1225" s="344"/>
      <c r="H1225" s="344"/>
      <c r="I1225" s="344" t="s">
        <v>919</v>
      </c>
      <c r="J1225" s="344"/>
      <c r="K1225" s="344"/>
      <c r="L1225" s="344"/>
      <c r="M1225" s="344" t="s">
        <v>1772</v>
      </c>
    </row>
    <row r="1226" spans="1:28" x14ac:dyDescent="0.2">
      <c r="A1226" s="344" t="s">
        <v>1788</v>
      </c>
      <c r="B1226" s="344" t="s">
        <v>1784</v>
      </c>
      <c r="C1226" s="344" t="s">
        <v>533</v>
      </c>
      <c r="D1226" s="344"/>
      <c r="E1226" s="344" t="s">
        <v>1787</v>
      </c>
      <c r="F1226" s="344"/>
      <c r="G1226" s="344"/>
      <c r="H1226" s="344"/>
      <c r="I1226" s="344" t="s">
        <v>919</v>
      </c>
      <c r="J1226" s="344"/>
      <c r="K1226" s="344"/>
      <c r="L1226" s="344"/>
      <c r="M1226" s="344" t="s">
        <v>1772</v>
      </c>
    </row>
    <row r="1227" spans="1:28" x14ac:dyDescent="0.2">
      <c r="A1227" s="344" t="s">
        <v>1789</v>
      </c>
      <c r="B1227" s="344" t="s">
        <v>594</v>
      </c>
      <c r="C1227" s="344" t="s">
        <v>1770</v>
      </c>
      <c r="D1227" s="344"/>
      <c r="E1227" s="345" t="s">
        <v>1790</v>
      </c>
      <c r="F1227" s="344"/>
      <c r="G1227" s="344"/>
      <c r="H1227" s="344"/>
      <c r="I1227" s="344" t="s">
        <v>122</v>
      </c>
      <c r="J1227" s="344" t="s">
        <v>1791</v>
      </c>
      <c r="K1227" s="344"/>
      <c r="L1227" s="344"/>
      <c r="M1227" s="344" t="s">
        <v>1772</v>
      </c>
    </row>
    <row r="1228" spans="1:28" x14ac:dyDescent="0.2">
      <c r="A1228" s="344" t="s">
        <v>1792</v>
      </c>
      <c r="B1228" s="344" t="s">
        <v>1636</v>
      </c>
      <c r="C1228" s="344" t="s">
        <v>1793</v>
      </c>
      <c r="D1228" s="344"/>
      <c r="E1228" s="344" t="s">
        <v>654</v>
      </c>
      <c r="F1228" s="344"/>
      <c r="G1228" s="344"/>
      <c r="H1228" s="344"/>
      <c r="I1228" s="344" t="s">
        <v>647</v>
      </c>
      <c r="J1228" s="344"/>
      <c r="K1228" s="344"/>
      <c r="L1228" s="344"/>
      <c r="M1228" s="344" t="s">
        <v>1772</v>
      </c>
    </row>
    <row r="1229" spans="1:28" x14ac:dyDescent="0.2">
      <c r="A1229" s="344" t="s">
        <v>1794</v>
      </c>
      <c r="B1229" s="344" t="s">
        <v>1669</v>
      </c>
      <c r="C1229" s="344" t="s">
        <v>1670</v>
      </c>
      <c r="D1229" s="344" t="s">
        <v>471</v>
      </c>
      <c r="E1229" s="344" t="s">
        <v>571</v>
      </c>
      <c r="F1229" s="344"/>
      <c r="G1229" s="344"/>
      <c r="H1229" s="344"/>
      <c r="I1229" s="344" t="s">
        <v>832</v>
      </c>
      <c r="J1229" s="344" t="s">
        <v>841</v>
      </c>
      <c r="K1229" s="344"/>
      <c r="L1229" s="344"/>
      <c r="M1229" s="344" t="s">
        <v>1795</v>
      </c>
    </row>
    <row r="1230" spans="1:28" x14ac:dyDescent="0.2">
      <c r="A1230" s="344" t="s">
        <v>1796</v>
      </c>
      <c r="B1230" s="344" t="s">
        <v>1678</v>
      </c>
      <c r="C1230" s="344" t="s">
        <v>1679</v>
      </c>
      <c r="D1230" s="344"/>
      <c r="E1230" s="344" t="s">
        <v>72</v>
      </c>
      <c r="F1230" s="344">
        <v>0</v>
      </c>
      <c r="G1230" s="344">
        <v>0</v>
      </c>
      <c r="H1230" s="344">
        <v>0</v>
      </c>
      <c r="I1230" s="344" t="s">
        <v>1680</v>
      </c>
      <c r="J1230" s="344" t="s">
        <v>1797</v>
      </c>
      <c r="K1230" s="344"/>
      <c r="L1230" s="344"/>
      <c r="M1230" s="344" t="s">
        <v>1795</v>
      </c>
    </row>
    <row r="1231" spans="1:28" x14ac:dyDescent="0.2">
      <c r="A1231" s="344" t="s">
        <v>1798</v>
      </c>
      <c r="B1231" s="344" t="s">
        <v>576</v>
      </c>
      <c r="C1231" s="344" t="s">
        <v>575</v>
      </c>
      <c r="D1231" s="345" t="s">
        <v>855</v>
      </c>
      <c r="E1231" s="345" t="s">
        <v>1799</v>
      </c>
      <c r="F1231" s="344"/>
      <c r="G1231" s="344"/>
      <c r="H1231" s="344"/>
      <c r="I1231" s="346" t="s">
        <v>835</v>
      </c>
      <c r="J1231" s="344"/>
      <c r="K1231" s="344"/>
      <c r="L1231" s="344"/>
      <c r="M1231" s="344" t="s">
        <v>1795</v>
      </c>
    </row>
    <row r="1232" spans="1:28" x14ac:dyDescent="0.2">
      <c r="A1232" s="344" t="s">
        <v>1800</v>
      </c>
      <c r="B1232" s="344" t="s">
        <v>576</v>
      </c>
      <c r="C1232" s="344" t="s">
        <v>575</v>
      </c>
      <c r="D1232" s="344" t="s">
        <v>855</v>
      </c>
      <c r="E1232" s="344" t="s">
        <v>1801</v>
      </c>
      <c r="F1232" s="344"/>
      <c r="G1232" s="344"/>
      <c r="H1232" s="344"/>
      <c r="I1232" s="344" t="s">
        <v>835</v>
      </c>
      <c r="J1232" s="344"/>
      <c r="K1232" s="344"/>
      <c r="L1232" s="344"/>
      <c r="M1232" s="344" t="s">
        <v>1795</v>
      </c>
    </row>
  </sheetData>
  <sheetProtection algorithmName="SHA-512" hashValue="nhDgNGaKvvO0Md6QvIgmqqdRwuc0kxgujr1d543mMMj45TjZ5IzYCjRZXLb87lThPdS2mXmjDHdmhbmbQfvJJw==" saltValue="KVuz8Bo5buAN5dLzHHA8lA==" spinCount="100000" sheet="1" selectLockedCells="1" autoFilter="0"/>
  <autoFilter ref="T2:Z1135" xr:uid="{00000000-0009-0000-0000-000006000000}"/>
  <sortState xmlns:xlrd2="http://schemas.microsoft.com/office/spreadsheetml/2017/richdata2" ref="A1149:M1171">
    <sortCondition ref="E1149:E1171"/>
  </sortState>
  <mergeCells count="13">
    <mergeCell ref="T1:Z1"/>
    <mergeCell ref="Y533:Y534"/>
    <mergeCell ref="Y535:Y536"/>
    <mergeCell ref="Y537:Y538"/>
    <mergeCell ref="Y539:Y540"/>
    <mergeCell ref="Y531:Y532"/>
    <mergeCell ref="Y559:Y560"/>
    <mergeCell ref="Y561:Y562"/>
    <mergeCell ref="Y563:Y564"/>
    <mergeCell ref="Y541:Y542"/>
    <mergeCell ref="Y553:Y554"/>
    <mergeCell ref="Y555:Y556"/>
    <mergeCell ref="Y557:Y558"/>
  </mergeCells>
  <phoneticPr fontId="4"/>
  <printOptions horizontalCentered="1"/>
  <pageMargins left="0.23622047244094491" right="0.31496062992125984" top="0.31496062992125984" bottom="0.23622047244094491" header="0.15748031496062992" footer="0.15748031496062992"/>
  <pageSetup paperSize="9" fitToHeight="0" orientation="portrait" r:id="rId1"/>
  <headerFooter alignWithMargins="0"/>
  <rowBreaks count="1" manualBreakCount="1">
    <brk id="55"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102"/>
  <sheetViews>
    <sheetView topLeftCell="A20" workbookViewId="0">
      <selection activeCell="E41" sqref="E41"/>
    </sheetView>
  </sheetViews>
  <sheetFormatPr defaultRowHeight="13.2" x14ac:dyDescent="0.2"/>
  <cols>
    <col min="1" max="1" width="3.77734375" customWidth="1"/>
    <col min="2" max="2" width="38" customWidth="1"/>
    <col min="3" max="3" width="4.44140625" customWidth="1"/>
    <col min="4" max="4" width="4.33203125" customWidth="1"/>
    <col min="5" max="5" width="38" customWidth="1"/>
  </cols>
  <sheetData>
    <row r="1" spans="1:5" ht="12" customHeight="1" x14ac:dyDescent="0.2">
      <c r="E1" s="13"/>
    </row>
    <row r="2" spans="1:5" s="14" customFormat="1" ht="18" customHeight="1" x14ac:dyDescent="0.2">
      <c r="A2" s="752" t="s">
        <v>606</v>
      </c>
      <c r="B2" s="752"/>
      <c r="C2" s="752"/>
      <c r="D2" s="752"/>
      <c r="E2" s="752"/>
    </row>
    <row r="3" spans="1:5" ht="12" customHeight="1" thickBot="1" x14ac:dyDescent="0.25"/>
    <row r="4" spans="1:5" s="1" customFormat="1" ht="15" customHeight="1" x14ac:dyDescent="0.15">
      <c r="A4" s="15">
        <v>1</v>
      </c>
      <c r="B4" s="16" t="s">
        <v>607</v>
      </c>
      <c r="D4" s="15">
        <v>51</v>
      </c>
      <c r="E4" s="16" t="s">
        <v>775</v>
      </c>
    </row>
    <row r="5" spans="1:5" s="1" customFormat="1" ht="15" customHeight="1" x14ac:dyDescent="0.15">
      <c r="A5" s="17">
        <v>2</v>
      </c>
      <c r="B5" s="18" t="s">
        <v>611</v>
      </c>
      <c r="D5" s="17">
        <v>52</v>
      </c>
      <c r="E5" s="18" t="s">
        <v>776</v>
      </c>
    </row>
    <row r="6" spans="1:5" s="1" customFormat="1" ht="15" customHeight="1" x14ac:dyDescent="0.15">
      <c r="A6" s="17">
        <v>3</v>
      </c>
      <c r="B6" s="18" t="s">
        <v>766</v>
      </c>
      <c r="D6" s="17">
        <v>53</v>
      </c>
      <c r="E6" s="18" t="s">
        <v>781</v>
      </c>
    </row>
    <row r="7" spans="1:5" s="1" customFormat="1" ht="15" customHeight="1" x14ac:dyDescent="0.15">
      <c r="A7" s="17">
        <v>4</v>
      </c>
      <c r="B7" s="18" t="s">
        <v>612</v>
      </c>
      <c r="D7" s="17">
        <v>54</v>
      </c>
      <c r="E7" s="18" t="s">
        <v>777</v>
      </c>
    </row>
    <row r="8" spans="1:5" s="1" customFormat="1" ht="15" customHeight="1" x14ac:dyDescent="0.15">
      <c r="A8" s="17">
        <v>5</v>
      </c>
      <c r="B8" s="18" t="s">
        <v>767</v>
      </c>
      <c r="D8" s="17">
        <v>55</v>
      </c>
      <c r="E8" s="18" t="s">
        <v>778</v>
      </c>
    </row>
    <row r="9" spans="1:5" s="1" customFormat="1" ht="15" customHeight="1" x14ac:dyDescent="0.15">
      <c r="A9" s="17">
        <v>6</v>
      </c>
      <c r="B9" s="18" t="s">
        <v>613</v>
      </c>
      <c r="D9" s="17">
        <v>56</v>
      </c>
      <c r="E9" s="18" t="s">
        <v>779</v>
      </c>
    </row>
    <row r="10" spans="1:5" s="1" customFormat="1" ht="15" customHeight="1" x14ac:dyDescent="0.15">
      <c r="A10" s="17">
        <v>7</v>
      </c>
      <c r="B10" s="18" t="s">
        <v>614</v>
      </c>
      <c r="D10" s="17">
        <v>57</v>
      </c>
      <c r="E10" s="18" t="s">
        <v>780</v>
      </c>
    </row>
    <row r="11" spans="1:5" s="1" customFormat="1" ht="15" customHeight="1" x14ac:dyDescent="0.15">
      <c r="A11" s="17">
        <v>8</v>
      </c>
      <c r="B11" s="18" t="s">
        <v>615</v>
      </c>
      <c r="D11" s="17">
        <v>58</v>
      </c>
      <c r="E11" s="18" t="s">
        <v>782</v>
      </c>
    </row>
    <row r="12" spans="1:5" s="1" customFormat="1" ht="15" customHeight="1" x14ac:dyDescent="0.15">
      <c r="A12" s="17">
        <v>9</v>
      </c>
      <c r="B12" s="18" t="s">
        <v>616</v>
      </c>
      <c r="D12" s="17">
        <v>59</v>
      </c>
      <c r="E12" s="18" t="s">
        <v>783</v>
      </c>
    </row>
    <row r="13" spans="1:5" s="1" customFormat="1" ht="15" customHeight="1" x14ac:dyDescent="0.15">
      <c r="A13" s="17">
        <v>10</v>
      </c>
      <c r="B13" s="18" t="s">
        <v>617</v>
      </c>
      <c r="D13" s="17">
        <v>60</v>
      </c>
      <c r="E13" s="18" t="s">
        <v>784</v>
      </c>
    </row>
    <row r="14" spans="1:5" s="1" customFormat="1" ht="15" customHeight="1" x14ac:dyDescent="0.15">
      <c r="A14" s="17">
        <v>11</v>
      </c>
      <c r="B14" s="18" t="s">
        <v>820</v>
      </c>
      <c r="D14" s="17">
        <v>61</v>
      </c>
      <c r="E14" s="18" t="s">
        <v>785</v>
      </c>
    </row>
    <row r="15" spans="1:5" s="1" customFormat="1" ht="15" customHeight="1" x14ac:dyDescent="0.15">
      <c r="A15" s="17">
        <v>12</v>
      </c>
      <c r="B15" s="18" t="s">
        <v>624</v>
      </c>
      <c r="D15" s="17">
        <v>62</v>
      </c>
      <c r="E15" s="18" t="s">
        <v>786</v>
      </c>
    </row>
    <row r="16" spans="1:5" s="1" customFormat="1" ht="15" customHeight="1" x14ac:dyDescent="0.15">
      <c r="A16" s="17">
        <v>13</v>
      </c>
      <c r="B16" s="18" t="s">
        <v>625</v>
      </c>
      <c r="D16" s="17">
        <v>63</v>
      </c>
      <c r="E16" s="18" t="s">
        <v>821</v>
      </c>
    </row>
    <row r="17" spans="1:5" s="1" customFormat="1" ht="15" customHeight="1" x14ac:dyDescent="0.15">
      <c r="A17" s="17">
        <v>14</v>
      </c>
      <c r="B17" s="18" t="s">
        <v>626</v>
      </c>
      <c r="D17" s="17">
        <v>64</v>
      </c>
      <c r="E17" s="18" t="s">
        <v>787</v>
      </c>
    </row>
    <row r="18" spans="1:5" s="1" customFormat="1" ht="15" customHeight="1" x14ac:dyDescent="0.15">
      <c r="A18" s="17">
        <v>15</v>
      </c>
      <c r="B18" s="18" t="s">
        <v>627</v>
      </c>
      <c r="D18" s="17">
        <v>65</v>
      </c>
      <c r="E18" s="18" t="s">
        <v>788</v>
      </c>
    </row>
    <row r="19" spans="1:5" s="1" customFormat="1" ht="15" customHeight="1" x14ac:dyDescent="0.15">
      <c r="A19" s="17">
        <v>16</v>
      </c>
      <c r="B19" s="18" t="s">
        <v>628</v>
      </c>
      <c r="D19" s="17">
        <v>66</v>
      </c>
      <c r="E19" s="18" t="s">
        <v>789</v>
      </c>
    </row>
    <row r="20" spans="1:5" s="1" customFormat="1" ht="15" customHeight="1" x14ac:dyDescent="0.15">
      <c r="A20" s="17">
        <v>17</v>
      </c>
      <c r="B20" s="18" t="s">
        <v>629</v>
      </c>
      <c r="D20" s="17">
        <v>67</v>
      </c>
      <c r="E20" s="187" t="s">
        <v>819</v>
      </c>
    </row>
    <row r="21" spans="1:5" s="1" customFormat="1" ht="15" customHeight="1" x14ac:dyDescent="0.15">
      <c r="A21" s="17">
        <v>18</v>
      </c>
      <c r="B21" s="18" t="s">
        <v>630</v>
      </c>
      <c r="D21" s="17">
        <v>68</v>
      </c>
      <c r="E21" s="186" t="s">
        <v>604</v>
      </c>
    </row>
    <row r="22" spans="1:5" s="1" customFormat="1" ht="15" customHeight="1" x14ac:dyDescent="0.15">
      <c r="A22" s="17">
        <v>19</v>
      </c>
      <c r="B22" s="18" t="s">
        <v>731</v>
      </c>
      <c r="D22" s="17">
        <v>69</v>
      </c>
      <c r="E22" s="18" t="s">
        <v>605</v>
      </c>
    </row>
    <row r="23" spans="1:5" s="1" customFormat="1" ht="15" customHeight="1" x14ac:dyDescent="0.15">
      <c r="A23" s="17">
        <v>20</v>
      </c>
      <c r="B23" s="18" t="s">
        <v>732</v>
      </c>
      <c r="D23" s="17">
        <v>70</v>
      </c>
      <c r="E23" s="184" t="s">
        <v>790</v>
      </c>
    </row>
    <row r="24" spans="1:5" s="1" customFormat="1" ht="15" customHeight="1" x14ac:dyDescent="0.15">
      <c r="A24" s="17">
        <v>21</v>
      </c>
      <c r="B24" s="18" t="s">
        <v>749</v>
      </c>
      <c r="D24" s="17">
        <v>71</v>
      </c>
      <c r="E24" s="18" t="s">
        <v>791</v>
      </c>
    </row>
    <row r="25" spans="1:5" s="1" customFormat="1" ht="15" customHeight="1" x14ac:dyDescent="0.15">
      <c r="A25" s="17">
        <v>22</v>
      </c>
      <c r="B25" s="18" t="s">
        <v>750</v>
      </c>
      <c r="D25" s="17">
        <v>72</v>
      </c>
      <c r="E25" s="18" t="s">
        <v>792</v>
      </c>
    </row>
    <row r="26" spans="1:5" s="1" customFormat="1" ht="15" customHeight="1" x14ac:dyDescent="0.15">
      <c r="A26" s="17">
        <v>23</v>
      </c>
      <c r="B26" s="18" t="s">
        <v>751</v>
      </c>
      <c r="D26" s="17">
        <v>73</v>
      </c>
      <c r="E26" s="18" t="s">
        <v>793</v>
      </c>
    </row>
    <row r="27" spans="1:5" s="1" customFormat="1" ht="15" customHeight="1" x14ac:dyDescent="0.15">
      <c r="A27" s="17">
        <v>24</v>
      </c>
      <c r="B27" s="18" t="s">
        <v>752</v>
      </c>
      <c r="D27" s="17">
        <v>74</v>
      </c>
      <c r="E27" s="18" t="s">
        <v>794</v>
      </c>
    </row>
    <row r="28" spans="1:5" s="1" customFormat="1" ht="15" customHeight="1" x14ac:dyDescent="0.15">
      <c r="A28" s="17">
        <v>25</v>
      </c>
      <c r="B28" s="18" t="s">
        <v>768</v>
      </c>
      <c r="D28" s="17">
        <v>75</v>
      </c>
      <c r="E28" s="18" t="s">
        <v>795</v>
      </c>
    </row>
    <row r="29" spans="1:5" s="1" customFormat="1" ht="15" customHeight="1" x14ac:dyDescent="0.15">
      <c r="A29" s="17">
        <v>26</v>
      </c>
      <c r="B29" s="18" t="s">
        <v>769</v>
      </c>
      <c r="D29" s="17">
        <v>76</v>
      </c>
      <c r="E29" s="18" t="s">
        <v>796</v>
      </c>
    </row>
    <row r="30" spans="1:5" s="1" customFormat="1" ht="15" customHeight="1" x14ac:dyDescent="0.15">
      <c r="A30" s="17">
        <v>27</v>
      </c>
      <c r="B30" s="18" t="s">
        <v>770</v>
      </c>
      <c r="D30" s="17">
        <v>77</v>
      </c>
      <c r="E30" s="18" t="s">
        <v>797</v>
      </c>
    </row>
    <row r="31" spans="1:5" s="1" customFormat="1" ht="15" customHeight="1" x14ac:dyDescent="0.15">
      <c r="A31" s="17">
        <v>28</v>
      </c>
      <c r="B31" s="18" t="s">
        <v>771</v>
      </c>
      <c r="D31" s="17">
        <v>78</v>
      </c>
      <c r="E31" s="18" t="s">
        <v>798</v>
      </c>
    </row>
    <row r="32" spans="1:5" s="1" customFormat="1" ht="15" customHeight="1" x14ac:dyDescent="0.15">
      <c r="A32" s="17">
        <v>29</v>
      </c>
      <c r="B32" s="18" t="s">
        <v>772</v>
      </c>
      <c r="D32" s="17">
        <v>79</v>
      </c>
      <c r="E32" s="18" t="s">
        <v>799</v>
      </c>
    </row>
    <row r="33" spans="1:5" s="1" customFormat="1" ht="15" customHeight="1" x14ac:dyDescent="0.15">
      <c r="A33" s="17">
        <v>30</v>
      </c>
      <c r="B33" s="18" t="s">
        <v>761</v>
      </c>
      <c r="D33" s="17">
        <v>80</v>
      </c>
      <c r="E33" s="18" t="s">
        <v>800</v>
      </c>
    </row>
    <row r="34" spans="1:5" s="1" customFormat="1" ht="15" customHeight="1" x14ac:dyDescent="0.15">
      <c r="A34" s="17">
        <v>31</v>
      </c>
      <c r="B34" s="18" t="s">
        <v>762</v>
      </c>
      <c r="D34" s="17">
        <v>81</v>
      </c>
      <c r="E34" s="18" t="s">
        <v>801</v>
      </c>
    </row>
    <row r="35" spans="1:5" s="1" customFormat="1" ht="15" customHeight="1" x14ac:dyDescent="0.15">
      <c r="A35" s="17">
        <v>32</v>
      </c>
      <c r="B35" s="18" t="s">
        <v>763</v>
      </c>
      <c r="D35" s="17">
        <v>82</v>
      </c>
      <c r="E35" s="18" t="s">
        <v>802</v>
      </c>
    </row>
    <row r="36" spans="1:5" s="1" customFormat="1" ht="15" customHeight="1" x14ac:dyDescent="0.15">
      <c r="A36" s="17">
        <v>33</v>
      </c>
      <c r="B36" s="18" t="s">
        <v>764</v>
      </c>
      <c r="D36" s="17">
        <v>83</v>
      </c>
      <c r="E36" s="18" t="s">
        <v>803</v>
      </c>
    </row>
    <row r="37" spans="1:5" s="1" customFormat="1" ht="15" customHeight="1" x14ac:dyDescent="0.15">
      <c r="A37" s="17">
        <v>34</v>
      </c>
      <c r="B37" s="18" t="s">
        <v>765</v>
      </c>
      <c r="D37" s="17">
        <v>84</v>
      </c>
      <c r="E37" s="18" t="s">
        <v>804</v>
      </c>
    </row>
    <row r="38" spans="1:5" s="1" customFormat="1" ht="15" customHeight="1" x14ac:dyDescent="0.15">
      <c r="A38" s="17">
        <v>35</v>
      </c>
      <c r="B38" s="18" t="s">
        <v>0</v>
      </c>
      <c r="D38" s="17">
        <v>85</v>
      </c>
      <c r="E38" s="18" t="s">
        <v>805</v>
      </c>
    </row>
    <row r="39" spans="1:5" s="1" customFormat="1" ht="15" customHeight="1" x14ac:dyDescent="0.15">
      <c r="A39" s="17">
        <v>36</v>
      </c>
      <c r="B39" s="18" t="s">
        <v>1</v>
      </c>
      <c r="D39" s="17">
        <v>86</v>
      </c>
      <c r="E39" s="18" t="s">
        <v>806</v>
      </c>
    </row>
    <row r="40" spans="1:5" s="1" customFormat="1" ht="15" customHeight="1" x14ac:dyDescent="0.15">
      <c r="A40" s="17">
        <v>37</v>
      </c>
      <c r="B40" s="18" t="s">
        <v>2</v>
      </c>
      <c r="D40" s="17">
        <v>87</v>
      </c>
      <c r="E40" s="18" t="s">
        <v>807</v>
      </c>
    </row>
    <row r="41" spans="1:5" s="1" customFormat="1" ht="15" customHeight="1" x14ac:dyDescent="0.15">
      <c r="A41" s="17">
        <v>38</v>
      </c>
      <c r="B41" s="18" t="s">
        <v>3</v>
      </c>
      <c r="D41" s="17">
        <v>88</v>
      </c>
      <c r="E41" s="18" t="s">
        <v>808</v>
      </c>
    </row>
    <row r="42" spans="1:5" s="1" customFormat="1" ht="15" customHeight="1" x14ac:dyDescent="0.15">
      <c r="A42" s="17">
        <v>39</v>
      </c>
      <c r="B42" s="18" t="s">
        <v>4</v>
      </c>
      <c r="D42" s="17">
        <v>89</v>
      </c>
      <c r="E42" s="18" t="s">
        <v>809</v>
      </c>
    </row>
    <row r="43" spans="1:5" s="1" customFormat="1" ht="15" customHeight="1" x14ac:dyDescent="0.15">
      <c r="A43" s="17">
        <v>40</v>
      </c>
      <c r="B43" s="18" t="s">
        <v>17</v>
      </c>
      <c r="D43" s="17">
        <v>90</v>
      </c>
      <c r="E43" s="18" t="s">
        <v>822</v>
      </c>
    </row>
    <row r="44" spans="1:5" s="1" customFormat="1" ht="15" customHeight="1" x14ac:dyDescent="0.15">
      <c r="A44" s="17">
        <v>41</v>
      </c>
      <c r="B44" s="18" t="s">
        <v>18</v>
      </c>
      <c r="D44" s="17">
        <v>91</v>
      </c>
      <c r="E44" s="18" t="s">
        <v>810</v>
      </c>
    </row>
    <row r="45" spans="1:5" s="1" customFormat="1" ht="15" customHeight="1" x14ac:dyDescent="0.15">
      <c r="A45" s="17">
        <v>42</v>
      </c>
      <c r="B45" s="18" t="s">
        <v>19</v>
      </c>
      <c r="D45" s="17">
        <v>92</v>
      </c>
      <c r="E45" s="18" t="s">
        <v>811</v>
      </c>
    </row>
    <row r="46" spans="1:5" s="1" customFormat="1" ht="15" customHeight="1" x14ac:dyDescent="0.15">
      <c r="A46" s="17">
        <v>43</v>
      </c>
      <c r="B46" s="18" t="s">
        <v>20</v>
      </c>
      <c r="D46" s="17">
        <v>93</v>
      </c>
      <c r="E46" s="18" t="s">
        <v>812</v>
      </c>
    </row>
    <row r="47" spans="1:5" s="1" customFormat="1" ht="15" customHeight="1" x14ac:dyDescent="0.15">
      <c r="A47" s="17">
        <v>44</v>
      </c>
      <c r="B47" s="18" t="s">
        <v>21</v>
      </c>
      <c r="D47" s="17">
        <v>94</v>
      </c>
      <c r="E47" s="18" t="s">
        <v>813</v>
      </c>
    </row>
    <row r="48" spans="1:5" s="1" customFormat="1" ht="15" customHeight="1" x14ac:dyDescent="0.15">
      <c r="A48" s="17">
        <v>45</v>
      </c>
      <c r="B48" s="18" t="s">
        <v>22</v>
      </c>
      <c r="D48" s="17">
        <v>95</v>
      </c>
      <c r="E48" s="18" t="s">
        <v>814</v>
      </c>
    </row>
    <row r="49" spans="1:5" s="1" customFormat="1" ht="15" customHeight="1" x14ac:dyDescent="0.15">
      <c r="A49" s="17">
        <v>46</v>
      </c>
      <c r="B49" s="18" t="s">
        <v>23</v>
      </c>
      <c r="D49" s="17">
        <v>96</v>
      </c>
      <c r="E49" s="18" t="s">
        <v>815</v>
      </c>
    </row>
    <row r="50" spans="1:5" s="1" customFormat="1" ht="15" customHeight="1" x14ac:dyDescent="0.15">
      <c r="A50" s="17">
        <v>47</v>
      </c>
      <c r="B50" s="18" t="s">
        <v>24</v>
      </c>
      <c r="D50" s="17">
        <v>97</v>
      </c>
      <c r="E50" s="18" t="s">
        <v>816</v>
      </c>
    </row>
    <row r="51" spans="1:5" s="1" customFormat="1" ht="15" customHeight="1" x14ac:dyDescent="0.15">
      <c r="A51" s="17">
        <v>48</v>
      </c>
      <c r="B51" s="18" t="s">
        <v>25</v>
      </c>
      <c r="D51" s="185">
        <v>98</v>
      </c>
      <c r="E51" s="18" t="s">
        <v>817</v>
      </c>
    </row>
    <row r="52" spans="1:5" s="1" customFormat="1" ht="15" customHeight="1" thickBot="1" x14ac:dyDescent="0.2">
      <c r="A52" s="17">
        <v>49</v>
      </c>
      <c r="B52" s="18" t="s">
        <v>773</v>
      </c>
      <c r="D52" s="189">
        <v>99</v>
      </c>
      <c r="E52" s="183" t="s">
        <v>818</v>
      </c>
    </row>
    <row r="53" spans="1:5" ht="13.8" thickBot="1" x14ac:dyDescent="0.25">
      <c r="A53" s="182">
        <v>50</v>
      </c>
      <c r="B53" s="183" t="s">
        <v>774</v>
      </c>
    </row>
    <row r="54" spans="1:5" x14ac:dyDescent="0.2">
      <c r="A54" s="19">
        <v>51</v>
      </c>
      <c r="B54" s="19" t="s">
        <v>775</v>
      </c>
    </row>
    <row r="55" spans="1:5" x14ac:dyDescent="0.2">
      <c r="A55" s="19">
        <v>52</v>
      </c>
      <c r="B55" s="19" t="s">
        <v>776</v>
      </c>
    </row>
    <row r="56" spans="1:5" x14ac:dyDescent="0.2">
      <c r="A56" s="19">
        <v>53</v>
      </c>
      <c r="B56" s="19" t="s">
        <v>781</v>
      </c>
    </row>
    <row r="57" spans="1:5" x14ac:dyDescent="0.2">
      <c r="A57" s="19">
        <v>54</v>
      </c>
      <c r="B57" s="19" t="s">
        <v>777</v>
      </c>
    </row>
    <row r="58" spans="1:5" x14ac:dyDescent="0.2">
      <c r="A58" s="19">
        <v>55</v>
      </c>
      <c r="B58" s="19" t="s">
        <v>778</v>
      </c>
    </row>
    <row r="59" spans="1:5" x14ac:dyDescent="0.2">
      <c r="A59" s="19">
        <v>56</v>
      </c>
      <c r="B59" s="19" t="s">
        <v>779</v>
      </c>
    </row>
    <row r="60" spans="1:5" x14ac:dyDescent="0.2">
      <c r="A60" s="19">
        <v>57</v>
      </c>
      <c r="B60" s="19" t="s">
        <v>780</v>
      </c>
    </row>
    <row r="61" spans="1:5" x14ac:dyDescent="0.2">
      <c r="A61" s="19">
        <v>58</v>
      </c>
      <c r="B61" s="19" t="s">
        <v>782</v>
      </c>
    </row>
    <row r="62" spans="1:5" x14ac:dyDescent="0.2">
      <c r="A62" s="19">
        <v>59</v>
      </c>
      <c r="B62" s="19" t="s">
        <v>783</v>
      </c>
    </row>
    <row r="63" spans="1:5" x14ac:dyDescent="0.2">
      <c r="A63" s="19">
        <v>60</v>
      </c>
      <c r="B63" s="19" t="s">
        <v>784</v>
      </c>
    </row>
    <row r="64" spans="1:5" x14ac:dyDescent="0.2">
      <c r="A64" s="19">
        <v>61</v>
      </c>
      <c r="B64" s="19" t="s">
        <v>785</v>
      </c>
    </row>
    <row r="65" spans="1:2" x14ac:dyDescent="0.2">
      <c r="A65" s="19">
        <v>62</v>
      </c>
      <c r="B65" s="19" t="s">
        <v>786</v>
      </c>
    </row>
    <row r="66" spans="1:2" x14ac:dyDescent="0.2">
      <c r="A66" s="19">
        <v>63</v>
      </c>
      <c r="B66" s="19" t="s">
        <v>821</v>
      </c>
    </row>
    <row r="67" spans="1:2" x14ac:dyDescent="0.2">
      <c r="A67" s="19">
        <v>64</v>
      </c>
      <c r="B67" s="19" t="s">
        <v>787</v>
      </c>
    </row>
    <row r="68" spans="1:2" x14ac:dyDescent="0.2">
      <c r="A68" s="19">
        <v>65</v>
      </c>
      <c r="B68" s="19" t="s">
        <v>788</v>
      </c>
    </row>
    <row r="69" spans="1:2" x14ac:dyDescent="0.2">
      <c r="A69" s="19">
        <v>66</v>
      </c>
      <c r="B69" s="19" t="s">
        <v>789</v>
      </c>
    </row>
    <row r="70" spans="1:2" x14ac:dyDescent="0.2">
      <c r="A70" s="19">
        <v>67</v>
      </c>
      <c r="B70" s="19" t="s">
        <v>1647</v>
      </c>
    </row>
    <row r="71" spans="1:2" x14ac:dyDescent="0.2">
      <c r="A71" s="19">
        <v>68</v>
      </c>
      <c r="B71" s="19" t="s">
        <v>604</v>
      </c>
    </row>
    <row r="72" spans="1:2" x14ac:dyDescent="0.2">
      <c r="A72" s="19">
        <v>69</v>
      </c>
      <c r="B72" s="19" t="s">
        <v>605</v>
      </c>
    </row>
    <row r="73" spans="1:2" x14ac:dyDescent="0.2">
      <c r="A73" s="19">
        <v>70</v>
      </c>
      <c r="B73" s="19" t="s">
        <v>790</v>
      </c>
    </row>
    <row r="74" spans="1:2" x14ac:dyDescent="0.2">
      <c r="A74" s="19">
        <v>71</v>
      </c>
      <c r="B74" s="19" t="s">
        <v>791</v>
      </c>
    </row>
    <row r="75" spans="1:2" x14ac:dyDescent="0.2">
      <c r="A75" s="19">
        <v>72</v>
      </c>
      <c r="B75" s="19" t="s">
        <v>792</v>
      </c>
    </row>
    <row r="76" spans="1:2" x14ac:dyDescent="0.2">
      <c r="A76" s="19">
        <v>73</v>
      </c>
      <c r="B76" s="19" t="s">
        <v>793</v>
      </c>
    </row>
    <row r="77" spans="1:2" x14ac:dyDescent="0.2">
      <c r="A77" s="19">
        <v>74</v>
      </c>
      <c r="B77" s="19" t="s">
        <v>794</v>
      </c>
    </row>
    <row r="78" spans="1:2" x14ac:dyDescent="0.2">
      <c r="A78" s="19">
        <v>75</v>
      </c>
      <c r="B78" s="19" t="s">
        <v>795</v>
      </c>
    </row>
    <row r="79" spans="1:2" x14ac:dyDescent="0.2">
      <c r="A79" s="19">
        <v>76</v>
      </c>
      <c r="B79" s="19" t="s">
        <v>796</v>
      </c>
    </row>
    <row r="80" spans="1:2" x14ac:dyDescent="0.2">
      <c r="A80" s="19">
        <v>77</v>
      </c>
      <c r="B80" s="19" t="s">
        <v>797</v>
      </c>
    </row>
    <row r="81" spans="1:2" x14ac:dyDescent="0.2">
      <c r="A81" s="19">
        <v>78</v>
      </c>
      <c r="B81" s="19" t="s">
        <v>798</v>
      </c>
    </row>
    <row r="82" spans="1:2" x14ac:dyDescent="0.2">
      <c r="A82" s="19">
        <v>79</v>
      </c>
      <c r="B82" s="19" t="s">
        <v>799</v>
      </c>
    </row>
    <row r="83" spans="1:2" x14ac:dyDescent="0.2">
      <c r="A83" s="19">
        <v>80</v>
      </c>
      <c r="B83" s="19" t="s">
        <v>800</v>
      </c>
    </row>
    <row r="84" spans="1:2" x14ac:dyDescent="0.2">
      <c r="A84" s="19">
        <v>81</v>
      </c>
      <c r="B84" s="19" t="s">
        <v>801</v>
      </c>
    </row>
    <row r="85" spans="1:2" x14ac:dyDescent="0.2">
      <c r="A85" s="19">
        <v>82</v>
      </c>
      <c r="B85" s="19" t="s">
        <v>802</v>
      </c>
    </row>
    <row r="86" spans="1:2" x14ac:dyDescent="0.2">
      <c r="A86" s="19">
        <v>83</v>
      </c>
      <c r="B86" s="19" t="s">
        <v>803</v>
      </c>
    </row>
    <row r="87" spans="1:2" x14ac:dyDescent="0.2">
      <c r="A87" s="19">
        <v>84</v>
      </c>
      <c r="B87" s="19" t="s">
        <v>804</v>
      </c>
    </row>
    <row r="88" spans="1:2" x14ac:dyDescent="0.2">
      <c r="A88" s="19">
        <v>85</v>
      </c>
      <c r="B88" s="19" t="s">
        <v>805</v>
      </c>
    </row>
    <row r="89" spans="1:2" x14ac:dyDescent="0.2">
      <c r="A89" s="19">
        <v>86</v>
      </c>
      <c r="B89" s="19" t="s">
        <v>806</v>
      </c>
    </row>
    <row r="90" spans="1:2" x14ac:dyDescent="0.2">
      <c r="A90" s="19">
        <v>87</v>
      </c>
      <c r="B90" s="19" t="s">
        <v>807</v>
      </c>
    </row>
    <row r="91" spans="1:2" x14ac:dyDescent="0.2">
      <c r="A91" s="19">
        <v>88</v>
      </c>
      <c r="B91" s="19" t="s">
        <v>808</v>
      </c>
    </row>
    <row r="92" spans="1:2" x14ac:dyDescent="0.2">
      <c r="A92" s="19">
        <v>89</v>
      </c>
      <c r="B92" s="19" t="s">
        <v>809</v>
      </c>
    </row>
    <row r="93" spans="1:2" x14ac:dyDescent="0.2">
      <c r="A93" s="19">
        <v>90</v>
      </c>
      <c r="B93" s="19" t="s">
        <v>822</v>
      </c>
    </row>
    <row r="94" spans="1:2" x14ac:dyDescent="0.2">
      <c r="A94" s="19">
        <v>91</v>
      </c>
      <c r="B94" s="19" t="s">
        <v>810</v>
      </c>
    </row>
    <row r="95" spans="1:2" x14ac:dyDescent="0.2">
      <c r="A95" s="19">
        <v>92</v>
      </c>
      <c r="B95" s="19" t="s">
        <v>811</v>
      </c>
    </row>
    <row r="96" spans="1:2" x14ac:dyDescent="0.2">
      <c r="A96" s="19">
        <v>93</v>
      </c>
      <c r="B96" s="19" t="s">
        <v>812</v>
      </c>
    </row>
    <row r="97" spans="1:2" x14ac:dyDescent="0.2">
      <c r="A97" s="19">
        <v>94</v>
      </c>
      <c r="B97" s="19" t="s">
        <v>813</v>
      </c>
    </row>
    <row r="98" spans="1:2" x14ac:dyDescent="0.2">
      <c r="A98" s="19">
        <v>95</v>
      </c>
      <c r="B98" s="19" t="s">
        <v>814</v>
      </c>
    </row>
    <row r="99" spans="1:2" x14ac:dyDescent="0.2">
      <c r="A99" s="19">
        <v>96</v>
      </c>
      <c r="B99" s="19" t="s">
        <v>815</v>
      </c>
    </row>
    <row r="100" spans="1:2" x14ac:dyDescent="0.2">
      <c r="A100" s="19">
        <v>97</v>
      </c>
      <c r="B100" s="19" t="s">
        <v>816</v>
      </c>
    </row>
    <row r="101" spans="1:2" x14ac:dyDescent="0.2">
      <c r="A101" s="188">
        <v>98</v>
      </c>
      <c r="B101" s="188" t="s">
        <v>817</v>
      </c>
    </row>
    <row r="102" spans="1:2" x14ac:dyDescent="0.2">
      <c r="A102" s="188">
        <v>99</v>
      </c>
      <c r="B102" s="188" t="s">
        <v>818</v>
      </c>
    </row>
  </sheetData>
  <sheetProtection algorithmName="SHA-512" hashValue="Y0KvVJwYViW/P1eWUuOOOmnOQCBnTDKcR2Q1UzFhQNwfVuFok7MzuJ9Vbz69/+OVdeKEWuLF/h5sf27Ag9WvMA==" saltValue="GQZ9ur1Z1nBtXWZZGHA93A==" spinCount="100000" sheet="1" objects="1" scenarios="1"/>
  <mergeCells count="1">
    <mergeCell ref="A2:E2"/>
  </mergeCells>
  <phoneticPr fontId="4"/>
  <pageMargins left="0.7" right="0.7" top="0.5" bottom="0.31" header="0.3" footer="0.1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はじめに</vt:lpstr>
      <vt:lpstr>計画表紙</vt:lpstr>
      <vt:lpstr>計画事業所</vt:lpstr>
      <vt:lpstr>計画自動車一覧</vt:lpstr>
      <vt:lpstr>計画代替</vt:lpstr>
      <vt:lpstr>計画措置</vt:lpstr>
      <vt:lpstr>使用計画表紙</vt:lpstr>
      <vt:lpstr>車両区分</vt:lpstr>
      <vt:lpstr>産業分類表</vt:lpstr>
      <vt:lpstr>車検証対応図</vt:lpstr>
      <vt:lpstr>計画事業所!Print_Area</vt:lpstr>
      <vt:lpstr>計画自動車一覧!Print_Area</vt:lpstr>
      <vt:lpstr>計画措置!Print_Area</vt:lpstr>
      <vt:lpstr>計画代替!Print_Area</vt:lpstr>
      <vt:lpstr>計画表紙!Print_Area</vt:lpstr>
      <vt:lpstr>産業分類表!Print_Area</vt:lpstr>
      <vt:lpstr>使用計画表紙!Print_Area</vt:lpstr>
      <vt:lpstr>車両区分!Print_Area</vt:lpstr>
      <vt:lpstr>計画事業所!Print_Titles</vt:lpstr>
      <vt:lpstr>計画自動車一覧!Print_Titles</vt:lpstr>
      <vt:lpstr>車両区分!Print_Titles</vt:lpstr>
      <vt:lpstr>ナンバー分類</vt:lpstr>
      <vt:lpstr>バス</vt:lpstr>
      <vt:lpstr>車種重量</vt:lpstr>
      <vt:lpstr>小型貨物</vt:lpstr>
      <vt:lpstr>乗用</vt:lpstr>
      <vt:lpstr>特殊</vt:lpstr>
      <vt:lpstr>特種</vt:lpstr>
      <vt:lpstr>車両区分!排出係数表</vt:lpstr>
      <vt:lpstr>排出係数表</vt:lpstr>
      <vt:lpstr>普通貨物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2013-03-19T06:02:17Z</cp:lastPrinted>
  <dcterms:created xsi:type="dcterms:W3CDTF">2005-04-06T04:47:46Z</dcterms:created>
  <dcterms:modified xsi:type="dcterms:W3CDTF">2026-03-10T05:57:03Z</dcterms:modified>
</cp:coreProperties>
</file>