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95" windowWidth="10320" windowHeight="6750" tabRatio="851" activeTab="0"/>
  </bookViews>
  <sheets>
    <sheet name="平均工賃" sheetId="1" r:id="rId1"/>
    <sheet name="施設数" sheetId="2" r:id="rId2"/>
    <sheet name="就労Ａ型" sheetId="3" r:id="rId3"/>
    <sheet name="就労B型" sheetId="4" r:id="rId4"/>
    <sheet name="身体入所授産" sheetId="5" r:id="rId5"/>
    <sheet name="身体通所授産" sheetId="6" r:id="rId6"/>
    <sheet name="身体小通授" sheetId="7" r:id="rId7"/>
    <sheet name="身体福祉工場" sheetId="8" r:id="rId8"/>
    <sheet name="知的入所授産" sheetId="9" r:id="rId9"/>
    <sheet name="知的通所授産" sheetId="10" r:id="rId10"/>
    <sheet name="知的小通授" sheetId="11" r:id="rId11"/>
    <sheet name="知的福祉工場" sheetId="12" r:id="rId12"/>
    <sheet name="精神入所授産" sheetId="13" r:id="rId13"/>
    <sheet name="精神通所授産" sheetId="14" r:id="rId14"/>
    <sheet name="精神小通授" sheetId="15" r:id="rId15"/>
    <sheet name="精神福祉工場" sheetId="16" r:id="rId16"/>
  </sheets>
  <definedNames>
    <definedName name="_20030502_daicho_saishin" localSheetId="2">#REF!</definedName>
    <definedName name="_20030502_daicho_saishin" localSheetId="3">#REF!</definedName>
    <definedName name="_20030502_daicho_saishin" localSheetId="6">#REF!</definedName>
    <definedName name="_20030502_daicho_saishin" localSheetId="5">#REF!</definedName>
    <definedName name="_20030502_daicho_saishin" localSheetId="4">#REF!</definedName>
    <definedName name="_20030502_daicho_saishin" localSheetId="7">#REF!</definedName>
    <definedName name="_20030502_daicho_saishin" localSheetId="14">#REF!</definedName>
    <definedName name="_20030502_daicho_saishin" localSheetId="13">#REF!</definedName>
    <definedName name="_20030502_daicho_saishin" localSheetId="12">#REF!</definedName>
    <definedName name="_20030502_daicho_saishin" localSheetId="15">#REF!</definedName>
    <definedName name="_20030502_daicho_saishin" localSheetId="10">#REF!</definedName>
    <definedName name="_20030502_daicho_saishin" localSheetId="9">'知的通所授産'!#REF!</definedName>
    <definedName name="_20030502_daicho_saishin" localSheetId="8">#REF!</definedName>
    <definedName name="_20030502_daicho_saishin" localSheetId="11">#REF!</definedName>
    <definedName name="_xlnm.Print_Area" localSheetId="2">'就労Ａ型'!#REF!</definedName>
    <definedName name="_xlnm.Print_Area" localSheetId="3">'就労B型'!#REF!</definedName>
    <definedName name="_xlnm.Print_Area" localSheetId="6">'身体小通授'!#REF!</definedName>
    <definedName name="_xlnm.Print_Area" localSheetId="5">'身体通所授産'!#REF!</definedName>
    <definedName name="_xlnm.Print_Area" localSheetId="4">'身体入所授産'!#REF!</definedName>
    <definedName name="_xlnm.Print_Area" localSheetId="7">'身体福祉工場'!#REF!</definedName>
    <definedName name="_xlnm.Print_Area" localSheetId="14">'精神小通授'!#REF!</definedName>
    <definedName name="_xlnm.Print_Area" localSheetId="13">'精神通所授産'!#REF!</definedName>
    <definedName name="_xlnm.Print_Area" localSheetId="12">'精神入所授産'!#REF!</definedName>
    <definedName name="_xlnm.Print_Area" localSheetId="15">'精神福祉工場'!#REF!</definedName>
    <definedName name="_xlnm.Print_Area" localSheetId="10">'知的小通授'!#REF!</definedName>
    <definedName name="_xlnm.Print_Area" localSheetId="9">'知的通所授産'!#REF!</definedName>
    <definedName name="_xlnm.Print_Area" localSheetId="8">'知的入所授産'!#REF!</definedName>
    <definedName name="_xlnm.Print_Area" localSheetId="11">'知的福祉工場'!#REF!</definedName>
  </definedNames>
  <calcPr fullCalcOnLoad="1"/>
</workbook>
</file>

<file path=xl/sharedStrings.xml><?xml version="1.0" encoding="utf-8"?>
<sst xmlns="http://schemas.openxmlformats.org/spreadsheetml/2006/main" count="667" uniqueCount="203">
  <si>
    <t>対象者延人数</t>
  </si>
  <si>
    <t>平成21年度各施設種別平均工賃一覧</t>
  </si>
  <si>
    <t>廃止</t>
  </si>
  <si>
    <t>施設名</t>
  </si>
  <si>
    <t>定員</t>
  </si>
  <si>
    <t>小規模
通所授産</t>
  </si>
  <si>
    <t>都道府県名</t>
  </si>
  <si>
    <t>身体障害者</t>
  </si>
  <si>
    <t>知的障害者</t>
  </si>
  <si>
    <t>精神障害者</t>
  </si>
  <si>
    <t>入所授産</t>
  </si>
  <si>
    <t>通所授産</t>
  </si>
  <si>
    <t>都道府県</t>
  </si>
  <si>
    <t>福祉工場</t>
  </si>
  <si>
    <t>工賃平均額</t>
  </si>
  <si>
    <t>工賃支払総額</t>
  </si>
  <si>
    <t>新設</t>
  </si>
  <si>
    <t>移行</t>
  </si>
  <si>
    <t>調査対象外</t>
  </si>
  <si>
    <t>就労継続
支援Ａ型</t>
  </si>
  <si>
    <t>就労継続
支援Ｂ型</t>
  </si>
  <si>
    <t>調査対象</t>
  </si>
  <si>
    <t>平成２０年度</t>
  </si>
  <si>
    <t>平成２１年度</t>
  </si>
  <si>
    <t>報告
施設数</t>
  </si>
  <si>
    <t>調査対象施設数</t>
  </si>
  <si>
    <t>回収状況</t>
  </si>
  <si>
    <t>回収率</t>
  </si>
  <si>
    <t>施設数</t>
  </si>
  <si>
    <t>全施設</t>
  </si>
  <si>
    <t>工賃倍増5か年計画対象施設</t>
  </si>
  <si>
    <t>千葉県</t>
  </si>
  <si>
    <t>千葉市
はつらつ道場</t>
  </si>
  <si>
    <t>日本園芸療法士協会関東支部</t>
  </si>
  <si>
    <t>ＰＡＬ稲毛</t>
  </si>
  <si>
    <t>さつき台の家</t>
  </si>
  <si>
    <t>ユーカリワークス</t>
  </si>
  <si>
    <t>松里福祉作業所</t>
  </si>
  <si>
    <t>アルファー工房</t>
  </si>
  <si>
    <t>いぶき</t>
  </si>
  <si>
    <t>障害者の働く場　もえぎ</t>
  </si>
  <si>
    <t>ひまわり工房</t>
  </si>
  <si>
    <t>ビーアンビシャス</t>
  </si>
  <si>
    <t>東金市福祉作業所</t>
  </si>
  <si>
    <t>TUBU　PLAN</t>
  </si>
  <si>
    <t>南部よもぎの園指定管理者社会福祉法人千手会</t>
  </si>
  <si>
    <t>あかね園</t>
  </si>
  <si>
    <t>ビック・ハート</t>
  </si>
  <si>
    <t>袖ケ浦自立活動センターふれあ</t>
  </si>
  <si>
    <t>メンタルステーション　オーノ</t>
  </si>
  <si>
    <t>第１レンコンの家</t>
  </si>
  <si>
    <t>ワークショップしらさと</t>
  </si>
  <si>
    <t>よつば就労センター　よつば工房</t>
  </si>
  <si>
    <t>野田市心身障害者福祉作業所</t>
  </si>
  <si>
    <t>サンワークL事業所</t>
  </si>
  <si>
    <t>千葉市
あけぼの園</t>
  </si>
  <si>
    <t>就労サポートリーブ</t>
  </si>
  <si>
    <t>はっぴぃマウス</t>
  </si>
  <si>
    <t>あきもとふぁーまーず</t>
  </si>
  <si>
    <t>ひかり学園アネックス</t>
  </si>
  <si>
    <t>アーアンドデイだいえい</t>
  </si>
  <si>
    <t>ほっとハートプラス</t>
  </si>
  <si>
    <t>ワイズホーム</t>
  </si>
  <si>
    <t>コスモス</t>
  </si>
  <si>
    <t>いんば学舎・オソロク倶楽部</t>
  </si>
  <si>
    <t>就職するなら明朗塾</t>
  </si>
  <si>
    <t>中里ワークホーム</t>
  </si>
  <si>
    <t>桜が丘晴山苑</t>
  </si>
  <si>
    <t>セルプ・しんゆう</t>
  </si>
  <si>
    <t>青い鳥</t>
  </si>
  <si>
    <t>シーモック</t>
  </si>
  <si>
    <t>カレンズ</t>
  </si>
  <si>
    <t>ふる里学舎きせつ館</t>
  </si>
  <si>
    <t>ワーカーズハウスぐらす</t>
  </si>
  <si>
    <t>山武市成東福祉作業所</t>
  </si>
  <si>
    <t>ワークアイ・船橋</t>
  </si>
  <si>
    <t>カメリアハウス</t>
  </si>
  <si>
    <t>茂原市心身障害者福祉作業所</t>
  </si>
  <si>
    <t>ぴあ　ふぁくとり</t>
  </si>
  <si>
    <t>佐倉市心身障害者福祉作業所よもぎの園指定管理者社会福祉法人愛光</t>
  </si>
  <si>
    <t>タオ</t>
  </si>
  <si>
    <t>かりん</t>
  </si>
  <si>
    <t>あゆみ会作業所</t>
  </si>
  <si>
    <t>山の家</t>
  </si>
  <si>
    <t>館山憩いの家共同作業所</t>
  </si>
  <si>
    <t>ふくろう工房</t>
  </si>
  <si>
    <t>NPO法人コスモス大網ビレッジ</t>
  </si>
  <si>
    <t>流山こまぎ園</t>
  </si>
  <si>
    <t>大樹</t>
  </si>
  <si>
    <t>あやめ</t>
  </si>
  <si>
    <t>銀河舎</t>
  </si>
  <si>
    <t>身体障害者入所授産施設　セルプ・ガーデンハウス</t>
  </si>
  <si>
    <t>四街道市障害者就労支援センターサンワーク</t>
  </si>
  <si>
    <t>身体障害者通所授産施設　セルプ・ガーデンハウス</t>
  </si>
  <si>
    <t>オーヴェル</t>
  </si>
  <si>
    <t>はばたき職業センター</t>
  </si>
  <si>
    <t>千葉市亥鼻福祉作業所 きぼうの家</t>
  </si>
  <si>
    <t>千葉市鎌取福祉作業所 つばさの家</t>
  </si>
  <si>
    <t>ｊｏｙ</t>
  </si>
  <si>
    <t>千葉光の村授産園</t>
  </si>
  <si>
    <t>らんまん</t>
  </si>
  <si>
    <t>富里福葉苑</t>
  </si>
  <si>
    <t>ながうらワークホーム</t>
  </si>
  <si>
    <t>銚子市三崎園</t>
  </si>
  <si>
    <t>たびだちの村・ＢＩＳＨＡ</t>
  </si>
  <si>
    <t>浦安市知的障害者授産施設</t>
  </si>
  <si>
    <t>市川市明松園</t>
  </si>
  <si>
    <t>あさひの丘</t>
  </si>
  <si>
    <t>ペーターの丘</t>
  </si>
  <si>
    <t>望みの門新生舎</t>
  </si>
  <si>
    <t>みんなの家</t>
  </si>
  <si>
    <t>ときわぎ工舎</t>
  </si>
  <si>
    <t>まあるい広場</t>
  </si>
  <si>
    <t>わかたけ社会センター</t>
  </si>
  <si>
    <t>ふなばし工房</t>
  </si>
  <si>
    <t>船橋市光風みどり園</t>
  </si>
  <si>
    <t>花の実園</t>
  </si>
  <si>
    <t>松戸市立のぞみ学園</t>
  </si>
  <si>
    <t>成田市知的障害者授産施設のぞみの園</t>
  </si>
  <si>
    <t>千葉市療育センターいずみの家</t>
  </si>
  <si>
    <t>柏市立青和園</t>
  </si>
  <si>
    <t>柏市立朋生園</t>
  </si>
  <si>
    <t>野田市立あすなろ職業指導所</t>
  </si>
  <si>
    <t>父の樹園</t>
  </si>
  <si>
    <t>あすか園</t>
  </si>
  <si>
    <t>ふる里学舎しぜん工房</t>
  </si>
  <si>
    <t>けやき社会センター</t>
  </si>
  <si>
    <t>笹川なずな工房</t>
  </si>
  <si>
    <t>千葉市鎌取福祉作業所 めぶきの家</t>
  </si>
  <si>
    <t>千葉市亥鼻福祉作業所 わかばの家</t>
  </si>
  <si>
    <t>紙好き工房空と海</t>
  </si>
  <si>
    <t>もくまお</t>
  </si>
  <si>
    <t>市川市南八幡ワークス</t>
  </si>
  <si>
    <t>三芳ワークセンター</t>
  </si>
  <si>
    <t>（医）社団透光会　サザンカの里</t>
  </si>
  <si>
    <t>（福）ロザリオの聖母会　ワークセンター</t>
  </si>
  <si>
    <t>（福）いづみ　工房スノードロップ</t>
  </si>
  <si>
    <t>成田市　あじさい工房</t>
  </si>
  <si>
    <t>（福）栗の木　ファーム栗の木</t>
  </si>
  <si>
    <t>もくまお</t>
  </si>
  <si>
    <r>
      <t>就労継続支援Ｂ型N</t>
    </r>
    <r>
      <rPr>
        <sz val="11"/>
        <rFont val="ＭＳ Ｐゴシック"/>
        <family val="3"/>
      </rPr>
      <t>o58</t>
    </r>
  </si>
  <si>
    <r>
      <t>知的小規模授産N</t>
    </r>
    <r>
      <rPr>
        <sz val="11"/>
        <rFont val="ＭＳ Ｐゴシック"/>
        <family val="3"/>
      </rPr>
      <t>o4</t>
    </r>
  </si>
  <si>
    <t>オリーブハウス</t>
  </si>
  <si>
    <t>○</t>
  </si>
  <si>
    <r>
      <t>精神小規模通所授産N</t>
    </r>
    <r>
      <rPr>
        <sz val="11"/>
        <rFont val="ＭＳ Ｐゴシック"/>
        <family val="3"/>
      </rPr>
      <t>o3</t>
    </r>
  </si>
  <si>
    <t>ステップ　ちば</t>
  </si>
  <si>
    <r>
      <t>就労継続支援Ｂ型No</t>
    </r>
    <r>
      <rPr>
        <sz val="11"/>
        <rFont val="ＭＳ Ｐゴシック"/>
        <family val="3"/>
      </rPr>
      <t>60</t>
    </r>
  </si>
  <si>
    <t>就労生活支援センター　トライアングル西千葉</t>
  </si>
  <si>
    <t>桜木</t>
  </si>
  <si>
    <t>ＮＰＯ法人ペイ・フォワード歩論館</t>
  </si>
  <si>
    <t>○</t>
  </si>
  <si>
    <t>ハンドワーク</t>
  </si>
  <si>
    <t>ぽぴあ自立活動センターそらいろ</t>
  </si>
  <si>
    <t>ぽんぽこりん</t>
  </si>
  <si>
    <t>ＩＴ就業支援センター</t>
  </si>
  <si>
    <t>はみんぐばあど</t>
  </si>
  <si>
    <t>市川市フォルテ行徳</t>
  </si>
  <si>
    <r>
      <t>就労継続支援Ｂ型N</t>
    </r>
    <r>
      <rPr>
        <sz val="11"/>
        <rFont val="ＭＳ Ｐゴシック"/>
        <family val="3"/>
      </rPr>
      <t>o68</t>
    </r>
  </si>
  <si>
    <r>
      <t>知的小規模授産N</t>
    </r>
    <r>
      <rPr>
        <sz val="11"/>
        <rFont val="ＭＳ Ｐゴシック"/>
        <family val="3"/>
      </rPr>
      <t>o3</t>
    </r>
  </si>
  <si>
    <r>
      <t>就労継続支援Ｂ型N</t>
    </r>
    <r>
      <rPr>
        <sz val="11"/>
        <rFont val="ＭＳ Ｐゴシック"/>
        <family val="3"/>
      </rPr>
      <t>o69</t>
    </r>
  </si>
  <si>
    <t>花の実園</t>
  </si>
  <si>
    <r>
      <t>知的通所授産N</t>
    </r>
    <r>
      <rPr>
        <sz val="11"/>
        <rFont val="ＭＳ Ｐゴシック"/>
        <family val="3"/>
      </rPr>
      <t>o12</t>
    </r>
  </si>
  <si>
    <t>福祉作業所</t>
  </si>
  <si>
    <t>成田市のぞみの園</t>
  </si>
  <si>
    <r>
      <t>就労継続支援Ｂ型N</t>
    </r>
    <r>
      <rPr>
        <sz val="11"/>
        <rFont val="ＭＳ Ｐゴシック"/>
        <family val="3"/>
      </rPr>
      <t>o70</t>
    </r>
  </si>
  <si>
    <r>
      <t>知的通所授産N</t>
    </r>
    <r>
      <rPr>
        <sz val="11"/>
        <rFont val="ＭＳ Ｐゴシック"/>
        <family val="3"/>
      </rPr>
      <t>o14</t>
    </r>
  </si>
  <si>
    <t>生活援助センター　工房スノードロップ</t>
  </si>
  <si>
    <r>
      <t>就労継続支援Ｂ型N</t>
    </r>
    <r>
      <rPr>
        <sz val="11"/>
        <rFont val="ＭＳ Ｐゴシック"/>
        <family val="3"/>
      </rPr>
      <t>o71</t>
    </r>
  </si>
  <si>
    <r>
      <t>精神通所授産N</t>
    </r>
    <r>
      <rPr>
        <sz val="11"/>
        <rFont val="ＭＳ Ｐゴシック"/>
        <family val="3"/>
      </rPr>
      <t>o5</t>
    </r>
  </si>
  <si>
    <t>福祉アシストワーク協会</t>
  </si>
  <si>
    <t>小規模福祉作業所</t>
  </si>
  <si>
    <t>あくあ</t>
  </si>
  <si>
    <r>
      <t>身体通所授産N</t>
    </r>
    <r>
      <rPr>
        <sz val="11"/>
        <rFont val="ＭＳ Ｐゴシック"/>
        <family val="3"/>
      </rPr>
      <t>o3</t>
    </r>
  </si>
  <si>
    <r>
      <t>就労継続支援Ｂ型N</t>
    </r>
    <r>
      <rPr>
        <sz val="11"/>
        <rFont val="ＭＳ Ｐゴシック"/>
        <family val="3"/>
      </rPr>
      <t>o74</t>
    </r>
  </si>
  <si>
    <t>市川市チャレンジ国分</t>
  </si>
  <si>
    <t>はばたき職業センター</t>
  </si>
  <si>
    <r>
      <t>就労継続支援Ｂ型N</t>
    </r>
    <r>
      <rPr>
        <sz val="11"/>
        <rFont val="ＭＳ Ｐゴシック"/>
        <family val="3"/>
      </rPr>
      <t>o76</t>
    </r>
  </si>
  <si>
    <t>ぽぴあ仕事センターキャリア</t>
  </si>
  <si>
    <r>
      <t>身体通所授産No</t>
    </r>
    <r>
      <rPr>
        <sz val="11"/>
        <rFont val="ＭＳ Ｐゴシック"/>
        <family val="3"/>
      </rPr>
      <t>4</t>
    </r>
  </si>
  <si>
    <t>ラポール</t>
  </si>
  <si>
    <t>ワーク・かなえ</t>
  </si>
  <si>
    <t>三芳ワークセンター</t>
  </si>
  <si>
    <r>
      <t>精神通所授産No</t>
    </r>
    <r>
      <rPr>
        <sz val="11"/>
        <rFont val="ＭＳ Ｐゴシック"/>
        <family val="3"/>
      </rPr>
      <t>2</t>
    </r>
  </si>
  <si>
    <r>
      <t>就労継続支援Ｂ型N</t>
    </r>
    <r>
      <rPr>
        <sz val="11"/>
        <rFont val="ＭＳ Ｐゴシック"/>
        <family val="3"/>
      </rPr>
      <t>o80</t>
    </r>
  </si>
  <si>
    <r>
      <t>就労継続支援Ｂ型N</t>
    </r>
    <r>
      <rPr>
        <sz val="11"/>
        <rFont val="ＭＳ Ｐゴシック"/>
        <family val="3"/>
      </rPr>
      <t>o81</t>
    </r>
  </si>
  <si>
    <r>
      <t>精神通所授産No</t>
    </r>
    <r>
      <rPr>
        <sz val="11"/>
        <rFont val="ＭＳ Ｐゴシック"/>
        <family val="3"/>
      </rPr>
      <t>1</t>
    </r>
  </si>
  <si>
    <t>松戸市生きがい福祉センター</t>
  </si>
  <si>
    <t>沼南育成園</t>
  </si>
  <si>
    <t>知的入所更生</t>
  </si>
  <si>
    <t>青松学園</t>
  </si>
  <si>
    <t>美南園</t>
  </si>
  <si>
    <t>セットアップ</t>
  </si>
  <si>
    <r>
      <t>就労継続支援Ｂ型N</t>
    </r>
    <r>
      <rPr>
        <sz val="11"/>
        <rFont val="ＭＳ Ｐゴシック"/>
        <family val="3"/>
      </rPr>
      <t>o86</t>
    </r>
  </si>
  <si>
    <t>はるか</t>
  </si>
  <si>
    <r>
      <t>知的通所授産N</t>
    </r>
    <r>
      <rPr>
        <sz val="11"/>
        <rFont val="ＭＳ Ｐゴシック"/>
        <family val="3"/>
      </rPr>
      <t>o8</t>
    </r>
  </si>
  <si>
    <t>ハピネス行徳</t>
  </si>
  <si>
    <t>おおばん</t>
  </si>
  <si>
    <t>一松工房</t>
  </si>
  <si>
    <r>
      <t>知的入所授産N</t>
    </r>
    <r>
      <rPr>
        <sz val="11"/>
        <rFont val="ＭＳ Ｐゴシック"/>
        <family val="3"/>
      </rPr>
      <t>o2</t>
    </r>
  </si>
  <si>
    <t>○</t>
  </si>
  <si>
    <t>第２レンコンの家</t>
  </si>
  <si>
    <t>第３レンコンの家</t>
  </si>
  <si>
    <t>○</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</si>
</sst>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_);[Red]\(0\)"/>
    <numFmt numFmtId="180" formatCode="#,##0&quot;人&quot;"/>
    <numFmt numFmtId="181" formatCode="#,##0&quot;円&quot;"/>
    <numFmt numFmtId="182" formatCode="#,##0;[Red]#,##0"/>
    <numFmt numFmtId="183" formatCode="#,##0\ "/>
    <numFmt numFmtId="184" formatCode="\(#,###&quot;人&quot;\)"/>
    <numFmt numFmtId="185" formatCode="\(#,###&quot;円&quot;\)"/>
    <numFmt numFmtId="186" formatCode="#,###&quot;人&quot;"/>
    <numFmt numFmtId="187" formatCode="#,###&quot;円&quot;"/>
    <numFmt numFmtId="188" formatCode="[$-411]ge\.m\.d;@"/>
    <numFmt numFmtId="189" formatCode="\(&quot;日&quot;&quot;給&quot;&quot;制&quot;\)\ \ #,##0\ "/>
    <numFmt numFmtId="190" formatCode="\(&quot;日&quot;&quot;給&quot;&quot;制&quot;\)\ #,##0\ "/>
    <numFmt numFmtId="191" formatCode="0.000000_ "/>
    <numFmt numFmtId="192" formatCode="0.00000_ "/>
    <numFmt numFmtId="193" formatCode="0.0000_ "/>
    <numFmt numFmtId="194" formatCode="0.000_ "/>
    <numFmt numFmtId="195" formatCode="0.00_ "/>
    <numFmt numFmtId="196" formatCode="0.0_ "/>
    <numFmt numFmtId="197" formatCode="0_ "/>
    <numFmt numFmtId="198" formatCode="#,##0.0_ "/>
    <numFmt numFmtId="199" formatCode="#,##0.00_ "/>
    <numFmt numFmtId="200" formatCode="#,##0.000_ "/>
    <numFmt numFmtId="201" formatCode="#,##0.0;[Red]\-#,##0.0"/>
    <numFmt numFmtId="202" formatCode="#,##0.0_);[Red]\(#,##0.0\)"/>
    <numFmt numFmtId="203" formatCode="#,##0.0_ ;[Red]\-#,##0.0\ "/>
    <numFmt numFmtId="204" formatCode="#,##0.00_);[Red]\(#,##0.00\)"/>
    <numFmt numFmtId="205" formatCode="0.0%"/>
  </numFmts>
  <fonts count="25">
    <font>
      <sz val="11"/>
      <name val="ＭＳ Ｐゴシック"/>
      <family val="3"/>
    </font>
    <font>
      <sz val="6"/>
      <name val="ＭＳ Ｐゴシック"/>
      <family val="3"/>
    </font>
    <font>
      <u val="single"/>
      <sz val="11"/>
      <color indexed="12"/>
      <name val="ＭＳ Ｐゴシック"/>
      <family val="3"/>
    </font>
    <font>
      <u val="single"/>
      <sz val="8.25"/>
      <color indexed="36"/>
      <name val="ＭＳ Ｐゴシック"/>
      <family val="3"/>
    </font>
    <font>
      <sz val="12"/>
      <name val="ＭＳ Ｐゴシック"/>
      <family val="3"/>
    </font>
    <font>
      <b/>
      <sz val="1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 fillId="0" borderId="0" applyNumberFormat="0" applyFill="0" applyBorder="0" applyAlignment="0" applyProtection="0"/>
    <xf numFmtId="0" fontId="24" fillId="4" borderId="0" applyNumberFormat="0" applyBorder="0" applyAlignment="0" applyProtection="0"/>
  </cellStyleXfs>
  <cellXfs count="13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shrinkToFit="1"/>
    </xf>
    <xf numFmtId="0" fontId="0" fillId="0" borderId="10" xfId="0" applyFont="1" applyBorder="1" applyAlignment="1">
      <alignment horizontal="left" vertical="center" shrinkToFit="1"/>
    </xf>
    <xf numFmtId="38" fontId="0" fillId="0" borderId="10" xfId="49" applyFont="1" applyBorder="1" applyAlignment="1">
      <alignment horizontal="left" vertical="center" shrinkToFit="1"/>
    </xf>
    <xf numFmtId="0" fontId="0" fillId="0" borderId="10" xfId="0" applyFont="1" applyFill="1" applyBorder="1" applyAlignment="1">
      <alignment horizontal="left" vertical="center" shrinkToFit="1"/>
    </xf>
    <xf numFmtId="177" fontId="0" fillId="0" borderId="0" xfId="0" applyNumberFormat="1" applyFont="1" applyAlignment="1">
      <alignment horizontal="righ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0" xfId="0" applyFont="1" applyAlignment="1">
      <alignment horizontal="center" vertical="center"/>
    </xf>
    <xf numFmtId="0" fontId="0" fillId="0" borderId="10" xfId="0" applyFont="1" applyBorder="1" applyAlignment="1">
      <alignment vertical="center" shrinkToFit="1"/>
    </xf>
    <xf numFmtId="176" fontId="0" fillId="0" borderId="10" xfId="0" applyNumberFormat="1" applyFont="1" applyFill="1" applyBorder="1" applyAlignment="1">
      <alignment horizontal="left" vertical="center" shrinkToFit="1"/>
    </xf>
    <xf numFmtId="0" fontId="0" fillId="0" borderId="10" xfId="0" applyFont="1" applyBorder="1" applyAlignment="1">
      <alignment vertical="center"/>
    </xf>
    <xf numFmtId="176" fontId="5" fillId="0" borderId="0" xfId="0" applyNumberFormat="1" applyFont="1" applyFill="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left" vertical="center" shrinkToFit="1"/>
    </xf>
    <xf numFmtId="0" fontId="0" fillId="0" borderId="10" xfId="0" applyBorder="1" applyAlignment="1">
      <alignment horizontal="center" vertical="center" shrinkToFit="1"/>
    </xf>
    <xf numFmtId="177" fontId="0" fillId="0" borderId="10" xfId="0" applyNumberFormat="1" applyFont="1" applyFill="1" applyBorder="1" applyAlignment="1">
      <alignment horizontal="center" vertical="center"/>
    </xf>
    <xf numFmtId="177" fontId="0" fillId="0" borderId="10" xfId="0" applyNumberFormat="1" applyFont="1" applyBorder="1" applyAlignment="1">
      <alignment vertical="center"/>
    </xf>
    <xf numFmtId="177" fontId="0" fillId="0" borderId="10" xfId="0" applyNumberFormat="1" applyFont="1" applyFill="1" applyBorder="1" applyAlignment="1">
      <alignment vertical="center"/>
    </xf>
    <xf numFmtId="202" fontId="0" fillId="0" borderId="10" xfId="0" applyNumberFormat="1" applyFont="1" applyFill="1" applyBorder="1" applyAlignment="1">
      <alignment vertical="center"/>
    </xf>
    <xf numFmtId="177" fontId="0" fillId="0" borderId="10" xfId="0" applyNumberFormat="1" applyFont="1" applyFill="1" applyBorder="1" applyAlignment="1">
      <alignment horizontal="center" vertical="center" shrinkToFit="1"/>
    </xf>
    <xf numFmtId="202" fontId="0" fillId="0" borderId="10" xfId="0" applyNumberFormat="1" applyFont="1" applyBorder="1" applyAlignment="1">
      <alignment vertical="center"/>
    </xf>
    <xf numFmtId="0" fontId="0" fillId="0" borderId="12" xfId="0" applyBorder="1" applyAlignment="1">
      <alignment horizontal="center" vertical="center" shrinkToFit="1"/>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vertical="center"/>
    </xf>
    <xf numFmtId="177" fontId="0" fillId="0" borderId="0" xfId="0" applyNumberFormat="1" applyFont="1" applyAlignment="1">
      <alignment horizontal="right" vertical="center" shrinkToFit="1"/>
    </xf>
    <xf numFmtId="177" fontId="0" fillId="0" borderId="0" xfId="0" applyNumberFormat="1" applyFont="1" applyAlignment="1">
      <alignment horizontal="center" vertical="center" shrinkToFit="1"/>
    </xf>
    <xf numFmtId="177" fontId="0" fillId="0" borderId="0" xfId="0" applyNumberFormat="1" applyFont="1" applyAlignment="1">
      <alignment horizontal="center" vertical="center"/>
    </xf>
    <xf numFmtId="176" fontId="6" fillId="0" borderId="10" xfId="0" applyNumberFormat="1" applyFont="1" applyFill="1" applyBorder="1" applyAlignment="1">
      <alignment horizontal="center" vertical="center" shrinkToFit="1"/>
    </xf>
    <xf numFmtId="177" fontId="0" fillId="0" borderId="0" xfId="0" applyNumberFormat="1" applyFont="1" applyBorder="1" applyAlignment="1">
      <alignment horizontal="right" vertical="center"/>
    </xf>
    <xf numFmtId="202" fontId="4" fillId="0" borderId="10" xfId="49" applyNumberFormat="1" applyFont="1" applyFill="1" applyBorder="1" applyAlignment="1">
      <alignment horizontal="right" vertical="center"/>
    </xf>
    <xf numFmtId="0" fontId="0" fillId="0" borderId="10" xfId="0" applyBorder="1" applyAlignment="1">
      <alignment horizontal="center" vertical="center"/>
    </xf>
    <xf numFmtId="177" fontId="0" fillId="0" borderId="13" xfId="0" applyNumberFormat="1" applyFont="1" applyBorder="1" applyAlignment="1">
      <alignment horizontal="center" vertical="center"/>
    </xf>
    <xf numFmtId="0" fontId="0" fillId="0" borderId="13" xfId="0" applyBorder="1" applyAlignment="1">
      <alignment horizontal="center" vertical="center" shrinkToFit="1"/>
    </xf>
    <xf numFmtId="202" fontId="0" fillId="0" borderId="13" xfId="0" applyNumberFormat="1" applyFont="1" applyFill="1" applyBorder="1" applyAlignment="1">
      <alignment vertical="center"/>
    </xf>
    <xf numFmtId="177" fontId="0" fillId="0" borderId="13" xfId="0" applyNumberFormat="1" applyFont="1" applyFill="1" applyBorder="1" applyAlignment="1">
      <alignment horizontal="center" vertical="center"/>
    </xf>
    <xf numFmtId="177" fontId="0" fillId="0" borderId="13" xfId="0" applyNumberFormat="1" applyFont="1" applyFill="1" applyBorder="1" applyAlignment="1">
      <alignment vertical="center"/>
    </xf>
    <xf numFmtId="202" fontId="0" fillId="0" borderId="0" xfId="0" applyNumberFormat="1" applyFont="1" applyAlignment="1">
      <alignment horizontal="right" vertical="center"/>
    </xf>
    <xf numFmtId="202" fontId="0" fillId="0" borderId="10" xfId="0" applyNumberFormat="1" applyFont="1" applyBorder="1" applyAlignment="1">
      <alignment horizontal="right" vertical="center"/>
    </xf>
    <xf numFmtId="0" fontId="7" fillId="0" borderId="0" xfId="0" applyFont="1" applyAlignment="1">
      <alignment vertical="center" wrapText="1"/>
    </xf>
    <xf numFmtId="0" fontId="7" fillId="5"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5" borderId="11" xfId="0" applyFont="1" applyFill="1" applyBorder="1" applyAlignment="1">
      <alignment horizontal="center" vertical="center" wrapText="1"/>
    </xf>
    <xf numFmtId="0" fontId="7" fillId="26" borderId="10" xfId="0" applyFont="1" applyFill="1" applyBorder="1" applyAlignment="1">
      <alignment horizontal="center" vertical="center" wrapText="1" shrinkToFit="1"/>
    </xf>
    <xf numFmtId="176" fontId="6" fillId="24" borderId="10" xfId="0" applyNumberFormat="1" applyFont="1" applyFill="1" applyBorder="1" applyAlignment="1">
      <alignment horizontal="center" vertical="center" wrapText="1"/>
    </xf>
    <xf numFmtId="176" fontId="6" fillId="25" borderId="10" xfId="0" applyNumberFormat="1" applyFont="1" applyFill="1" applyBorder="1" applyAlignment="1">
      <alignment horizontal="center" vertical="center" wrapText="1"/>
    </xf>
    <xf numFmtId="176" fontId="6" fillId="5" borderId="10" xfId="0" applyNumberFormat="1" applyFont="1" applyFill="1" applyBorder="1" applyAlignment="1">
      <alignment horizontal="center" vertical="center" wrapText="1"/>
    </xf>
    <xf numFmtId="176" fontId="6" fillId="26" borderId="10" xfId="0" applyNumberFormat="1" applyFont="1" applyFill="1" applyBorder="1" applyAlignment="1">
      <alignment horizontal="center" vertical="center" wrapText="1"/>
    </xf>
    <xf numFmtId="0" fontId="0" fillId="26" borderId="14" xfId="0" applyFill="1" applyBorder="1" applyAlignment="1">
      <alignment vertical="center"/>
    </xf>
    <xf numFmtId="202" fontId="0" fillId="0" borderId="15" xfId="0" applyNumberFormat="1" applyFont="1"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0" borderId="10" xfId="0" applyBorder="1" applyAlignment="1">
      <alignment vertical="center"/>
    </xf>
    <xf numFmtId="0" fontId="0" fillId="0" borderId="14" xfId="0" applyFont="1" applyBorder="1" applyAlignment="1">
      <alignment horizontal="left" vertical="center" shrinkToFit="1"/>
    </xf>
    <xf numFmtId="177" fontId="0" fillId="0" borderId="10" xfId="0" applyNumberFormat="1" applyBorder="1" applyAlignment="1">
      <alignment horizontal="center" vertical="center" shrinkToFit="1"/>
    </xf>
    <xf numFmtId="177" fontId="0" fillId="0" borderId="10" xfId="43" applyNumberFormat="1" applyFont="1" applyFill="1" applyBorder="1" applyAlignment="1" applyProtection="1">
      <alignment vertical="center"/>
      <protection/>
    </xf>
    <xf numFmtId="205" fontId="0" fillId="0" borderId="10" xfId="43" applyNumberFormat="1" applyFont="1" applyFill="1" applyBorder="1" applyAlignment="1" applyProtection="1">
      <alignment horizontal="right" vertical="center"/>
      <protection/>
    </xf>
    <xf numFmtId="177" fontId="4" fillId="0" borderId="10" xfId="49" applyNumberFormat="1" applyFont="1" applyFill="1" applyBorder="1" applyAlignment="1">
      <alignment vertical="center"/>
    </xf>
    <xf numFmtId="177" fontId="0" fillId="0" borderId="10" xfId="0" applyNumberFormat="1" applyBorder="1" applyAlignment="1">
      <alignment vertical="center" shrinkToFit="1"/>
    </xf>
    <xf numFmtId="198" fontId="4" fillId="0" borderId="11" xfId="0" applyNumberFormat="1" applyFont="1" applyBorder="1" applyAlignment="1">
      <alignment horizontal="right" vertical="center"/>
    </xf>
    <xf numFmtId="198" fontId="4" fillId="0" borderId="16" xfId="0" applyNumberFormat="1" applyFont="1" applyBorder="1" applyAlignment="1">
      <alignment horizontal="right" vertical="center"/>
    </xf>
    <xf numFmtId="177" fontId="0" fillId="0" borderId="12" xfId="0" applyNumberFormat="1" applyBorder="1" applyAlignment="1">
      <alignment horizontal="center" vertical="center" shrinkToFit="1"/>
    </xf>
    <xf numFmtId="177" fontId="0" fillId="0" borderId="0" xfId="0" applyNumberFormat="1" applyFont="1" applyAlignment="1">
      <alignment vertical="center"/>
    </xf>
    <xf numFmtId="177" fontId="0" fillId="0" borderId="10" xfId="0" applyNumberFormat="1" applyBorder="1" applyAlignment="1">
      <alignment vertical="center"/>
    </xf>
    <xf numFmtId="177" fontId="0" fillId="0" borderId="12" xfId="0" applyNumberFormat="1" applyBorder="1" applyAlignment="1">
      <alignment vertical="center" shrinkToFit="1"/>
    </xf>
    <xf numFmtId="177" fontId="0" fillId="0" borderId="10" xfId="0" applyNumberFormat="1" applyFont="1" applyFill="1" applyBorder="1" applyAlignment="1">
      <alignment vertical="center" shrinkToFit="1"/>
    </xf>
    <xf numFmtId="176" fontId="6" fillId="25" borderId="17" xfId="0" applyNumberFormat="1" applyFont="1" applyFill="1" applyBorder="1" applyAlignment="1">
      <alignment horizontal="center" vertical="center" wrapText="1"/>
    </xf>
    <xf numFmtId="176" fontId="6" fillId="25" borderId="14" xfId="0" applyNumberFormat="1" applyFont="1" applyFill="1" applyBorder="1" applyAlignment="1">
      <alignment horizontal="center" vertical="center" wrapText="1"/>
    </xf>
    <xf numFmtId="0" fontId="0" fillId="26" borderId="18" xfId="0" applyFont="1" applyFill="1" applyBorder="1" applyAlignment="1">
      <alignment horizontal="center" vertical="center" wrapText="1"/>
    </xf>
    <xf numFmtId="0" fontId="0" fillId="26" borderId="15" xfId="0" applyFill="1" applyBorder="1" applyAlignment="1">
      <alignment horizontal="center" vertical="center" wrapText="1"/>
    </xf>
    <xf numFmtId="176" fontId="6" fillId="26" borderId="18" xfId="0" applyNumberFormat="1" applyFont="1" applyFill="1" applyBorder="1" applyAlignment="1">
      <alignment horizontal="center" vertical="center" wrapText="1"/>
    </xf>
    <xf numFmtId="0" fontId="0" fillId="0" borderId="11" xfId="0" applyBorder="1" applyAlignment="1">
      <alignment vertical="center"/>
    </xf>
    <xf numFmtId="176" fontId="6" fillId="0" borderId="1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176" fontId="6" fillId="24" borderId="10" xfId="0" applyNumberFormat="1" applyFont="1" applyFill="1" applyBorder="1" applyAlignment="1">
      <alignment horizontal="center" vertical="center" shrinkToFit="1"/>
    </xf>
    <xf numFmtId="0" fontId="6" fillId="24" borderId="10" xfId="0" applyFont="1" applyFill="1" applyBorder="1" applyAlignment="1">
      <alignment horizontal="center" vertical="center" shrinkToFit="1"/>
    </xf>
    <xf numFmtId="176" fontId="6" fillId="25" borderId="10" xfId="0" applyNumberFormat="1" applyFont="1" applyFill="1" applyBorder="1" applyAlignment="1">
      <alignment horizontal="center" vertical="center" shrinkToFit="1"/>
    </xf>
    <xf numFmtId="0" fontId="6" fillId="25" borderId="10" xfId="0" applyFont="1" applyFill="1" applyBorder="1" applyAlignment="1">
      <alignment horizontal="center" vertical="center" shrinkToFit="1"/>
    </xf>
    <xf numFmtId="176" fontId="6" fillId="5" borderId="10" xfId="0" applyNumberFormat="1" applyFont="1" applyFill="1" applyBorder="1" applyAlignment="1">
      <alignment horizontal="center" vertical="center"/>
    </xf>
    <xf numFmtId="0" fontId="6" fillId="5" borderId="10" xfId="0" applyFont="1" applyFill="1" applyBorder="1" applyAlignment="1">
      <alignment horizontal="center" vertical="center"/>
    </xf>
    <xf numFmtId="176" fontId="6" fillId="6" borderId="12" xfId="0" applyNumberFormat="1" applyFont="1" applyFill="1" applyBorder="1" applyAlignment="1">
      <alignment horizontal="center" vertical="center" wrapText="1" shrinkToFit="1"/>
    </xf>
    <xf numFmtId="0" fontId="0" fillId="6" borderId="11" xfId="0" applyFill="1" applyBorder="1" applyAlignment="1">
      <alignment horizontal="center" vertical="center"/>
    </xf>
    <xf numFmtId="176" fontId="6" fillId="6" borderId="18" xfId="0" applyNumberFormat="1" applyFont="1" applyFill="1" applyBorder="1" applyAlignment="1">
      <alignment horizontal="center" vertical="center" wrapText="1" shrinkToFit="1"/>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16" xfId="0" applyFill="1" applyBorder="1" applyAlignment="1">
      <alignment horizontal="center" vertical="center"/>
    </xf>
    <xf numFmtId="176" fontId="6" fillId="0" borderId="12" xfId="0" applyNumberFormat="1"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0" fillId="0" borderId="11" xfId="0" applyBorder="1" applyAlignment="1">
      <alignment horizontal="center" vertical="center" wrapText="1" shrinkToFit="1"/>
    </xf>
    <xf numFmtId="176" fontId="6" fillId="24" borderId="17" xfId="0" applyNumberFormat="1" applyFont="1" applyFill="1" applyBorder="1" applyAlignment="1">
      <alignment horizontal="center" vertical="center" wrapText="1"/>
    </xf>
    <xf numFmtId="176" fontId="6" fillId="24" borderId="14" xfId="0" applyNumberFormat="1" applyFont="1" applyFill="1" applyBorder="1" applyAlignment="1">
      <alignment horizontal="center" vertical="center" wrapText="1"/>
    </xf>
    <xf numFmtId="176" fontId="6" fillId="24" borderId="17" xfId="0" applyNumberFormat="1" applyFont="1" applyFill="1" applyBorder="1" applyAlignment="1">
      <alignment horizontal="center" vertical="center" shrinkToFit="1"/>
    </xf>
    <xf numFmtId="176" fontId="6" fillId="24" borderId="21" xfId="0" applyNumberFormat="1" applyFont="1" applyFill="1" applyBorder="1" applyAlignment="1">
      <alignment horizontal="center" vertical="center" shrinkToFit="1"/>
    </xf>
    <xf numFmtId="0" fontId="6" fillId="24" borderId="21" xfId="0" applyFont="1" applyFill="1" applyBorder="1" applyAlignment="1">
      <alignment horizontal="center" vertical="center" shrinkToFit="1"/>
    </xf>
    <xf numFmtId="0" fontId="0" fillId="24" borderId="14" xfId="0" applyFill="1" applyBorder="1" applyAlignment="1">
      <alignment horizontal="center" vertical="center" shrinkToFit="1"/>
    </xf>
    <xf numFmtId="176" fontId="6" fillId="25" borderId="17" xfId="0" applyNumberFormat="1" applyFont="1" applyFill="1" applyBorder="1" applyAlignment="1">
      <alignment horizontal="center" vertical="center" shrinkToFit="1"/>
    </xf>
    <xf numFmtId="176" fontId="6" fillId="25" borderId="21" xfId="0" applyNumberFormat="1" applyFont="1" applyFill="1" applyBorder="1" applyAlignment="1">
      <alignment horizontal="center" vertical="center" shrinkToFit="1"/>
    </xf>
    <xf numFmtId="0" fontId="6" fillId="25" borderId="21" xfId="0" applyFont="1" applyFill="1" applyBorder="1" applyAlignment="1">
      <alignment horizontal="center" vertical="center" shrinkToFit="1"/>
    </xf>
    <xf numFmtId="0" fontId="0" fillId="25" borderId="14" xfId="0" applyFill="1" applyBorder="1" applyAlignment="1">
      <alignment horizontal="center" vertical="center" shrinkToFit="1"/>
    </xf>
    <xf numFmtId="0" fontId="0" fillId="26" borderId="19" xfId="0" applyFill="1" applyBorder="1" applyAlignment="1">
      <alignment horizontal="center" vertical="center" wrapText="1"/>
    </xf>
    <xf numFmtId="0" fontId="0" fillId="26" borderId="20" xfId="0" applyFill="1" applyBorder="1" applyAlignment="1">
      <alignment horizontal="center" vertical="center"/>
    </xf>
    <xf numFmtId="0" fontId="0" fillId="26" borderId="22" xfId="0" applyFill="1" applyBorder="1" applyAlignment="1">
      <alignment horizontal="center" vertical="center"/>
    </xf>
    <xf numFmtId="0" fontId="0" fillId="26" borderId="16" xfId="0" applyFill="1" applyBorder="1" applyAlignment="1">
      <alignment horizontal="center" vertical="center"/>
    </xf>
    <xf numFmtId="176" fontId="6" fillId="5" borderId="17" xfId="0" applyNumberFormat="1" applyFont="1" applyFill="1" applyBorder="1" applyAlignment="1">
      <alignment horizontal="center" vertical="center" wrapText="1"/>
    </xf>
    <xf numFmtId="176" fontId="6" fillId="5" borderId="14" xfId="0" applyNumberFormat="1" applyFont="1" applyFill="1" applyBorder="1" applyAlignment="1">
      <alignment horizontal="center" vertical="center" wrapText="1"/>
    </xf>
    <xf numFmtId="0" fontId="0" fillId="5" borderId="14" xfId="0" applyFill="1" applyBorder="1" applyAlignment="1">
      <alignment vertical="center"/>
    </xf>
    <xf numFmtId="176" fontId="6" fillId="5" borderId="17" xfId="0" applyNumberFormat="1" applyFont="1" applyFill="1" applyBorder="1" applyAlignment="1">
      <alignment horizontal="center" vertical="center"/>
    </xf>
    <xf numFmtId="176" fontId="6" fillId="5" borderId="21" xfId="0" applyNumberFormat="1" applyFont="1" applyFill="1" applyBorder="1" applyAlignment="1">
      <alignment horizontal="center" vertical="center"/>
    </xf>
    <xf numFmtId="0" fontId="6" fillId="5" borderId="21" xfId="0" applyFont="1" applyFill="1" applyBorder="1" applyAlignment="1">
      <alignment horizontal="center" vertical="center"/>
    </xf>
    <xf numFmtId="0" fontId="0" fillId="0" borderId="10" xfId="0" applyBorder="1" applyAlignment="1">
      <alignment horizontal="center" vertical="center"/>
    </xf>
    <xf numFmtId="0" fontId="0" fillId="0" borderId="12" xfId="0" applyFill="1" applyBorder="1" applyAlignment="1">
      <alignment horizontal="center" vertical="center"/>
    </xf>
    <xf numFmtId="177" fontId="0"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shrinkToFit="1"/>
    </xf>
    <xf numFmtId="0" fontId="0" fillId="0" borderId="10" xfId="0" applyBorder="1" applyAlignment="1">
      <alignment vertical="center"/>
    </xf>
    <xf numFmtId="177" fontId="0" fillId="0" borderId="10" xfId="0" applyNumberFormat="1" applyFont="1" applyBorder="1" applyAlignment="1">
      <alignment horizontal="center" vertical="center"/>
    </xf>
    <xf numFmtId="177" fontId="0" fillId="0" borderId="10" xfId="0" applyNumberFormat="1" applyFont="1" applyBorder="1" applyAlignment="1">
      <alignment horizontal="center" vertical="center"/>
    </xf>
    <xf numFmtId="0" fontId="0" fillId="0" borderId="10" xfId="0" applyFont="1" applyBorder="1" applyAlignment="1">
      <alignment horizontal="center" vertical="center" shrinkToFit="1"/>
    </xf>
    <xf numFmtId="177" fontId="0" fillId="0" borderId="18" xfId="0" applyNumberFormat="1" applyFont="1" applyBorder="1" applyAlignment="1">
      <alignment horizontal="center" vertical="center"/>
    </xf>
    <xf numFmtId="0" fontId="0" fillId="0" borderId="19" xfId="0" applyBorder="1" applyAlignment="1">
      <alignment horizontal="center" vertical="center"/>
    </xf>
    <xf numFmtId="0" fontId="0" fillId="0" borderId="12"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9"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7"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Q5"/>
  <sheetViews>
    <sheetView tabSelected="1"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M25" sqref="M25"/>
    </sheetView>
  </sheetViews>
  <sheetFormatPr defaultColWidth="9.00390625" defaultRowHeight="13.5"/>
  <cols>
    <col min="1" max="15" width="10.625" style="0" customWidth="1"/>
    <col min="16" max="17" width="11.375" style="0" customWidth="1"/>
  </cols>
  <sheetData>
    <row r="1" ht="21">
      <c r="A1" s="14" t="s">
        <v>1</v>
      </c>
    </row>
    <row r="3" spans="1:17" ht="15" customHeight="1">
      <c r="A3" s="77" t="s">
        <v>12</v>
      </c>
      <c r="B3" s="85" t="s">
        <v>19</v>
      </c>
      <c r="C3" s="85" t="s">
        <v>20</v>
      </c>
      <c r="D3" s="79" t="s">
        <v>7</v>
      </c>
      <c r="E3" s="79"/>
      <c r="F3" s="79"/>
      <c r="G3" s="80"/>
      <c r="H3" s="81" t="s">
        <v>8</v>
      </c>
      <c r="I3" s="81"/>
      <c r="J3" s="81"/>
      <c r="K3" s="82"/>
      <c r="L3" s="83" t="s">
        <v>9</v>
      </c>
      <c r="M3" s="83"/>
      <c r="N3" s="83"/>
      <c r="O3" s="84"/>
      <c r="P3" s="75" t="s">
        <v>29</v>
      </c>
      <c r="Q3" s="52"/>
    </row>
    <row r="4" spans="1:17" ht="36.75" customHeight="1">
      <c r="A4" s="78"/>
      <c r="B4" s="86"/>
      <c r="C4" s="86"/>
      <c r="D4" s="48" t="s">
        <v>10</v>
      </c>
      <c r="E4" s="48" t="s">
        <v>11</v>
      </c>
      <c r="F4" s="48" t="s">
        <v>5</v>
      </c>
      <c r="G4" s="48" t="s">
        <v>13</v>
      </c>
      <c r="H4" s="49" t="s">
        <v>10</v>
      </c>
      <c r="I4" s="49" t="s">
        <v>11</v>
      </c>
      <c r="J4" s="49" t="s">
        <v>5</v>
      </c>
      <c r="K4" s="49" t="s">
        <v>13</v>
      </c>
      <c r="L4" s="50" t="s">
        <v>10</v>
      </c>
      <c r="M4" s="50" t="s">
        <v>11</v>
      </c>
      <c r="N4" s="50" t="s">
        <v>5</v>
      </c>
      <c r="O4" s="50" t="s">
        <v>13</v>
      </c>
      <c r="P4" s="76"/>
      <c r="Q4" s="51" t="s">
        <v>30</v>
      </c>
    </row>
    <row r="5" spans="1:17" ht="15.75" customHeight="1">
      <c r="A5" s="31" t="s">
        <v>31</v>
      </c>
      <c r="B5" s="33">
        <f>'就労Ａ型'!M11</f>
        <v>34944.862375138735</v>
      </c>
      <c r="C5" s="33">
        <f>'就労B型'!M97</f>
        <v>13276.430513181418</v>
      </c>
      <c r="D5" s="33">
        <f>'身体入所授産'!M5</f>
        <v>3103.2351274787534</v>
      </c>
      <c r="E5" s="33">
        <f>'身体通所授産'!M8</f>
        <v>13343.52205882353</v>
      </c>
      <c r="F5" s="33">
        <f>'身体小通授'!M7</f>
        <v>10526.409972299169</v>
      </c>
      <c r="G5" s="33">
        <f>'身体福祉工場'!M24</f>
        <v>0</v>
      </c>
      <c r="H5" s="33">
        <f>'知的入所授産'!M10</f>
        <v>14889.435947079703</v>
      </c>
      <c r="I5" s="33">
        <f>'知的通所授産'!M27</f>
        <v>11506.785990394752</v>
      </c>
      <c r="J5" s="33">
        <f>'知的小通授'!M8</f>
        <v>10299.8</v>
      </c>
      <c r="K5" s="33">
        <f>'知的福祉工場'!M24</f>
        <v>0</v>
      </c>
      <c r="L5" s="33">
        <f>'精神入所授産'!M24</f>
        <v>0</v>
      </c>
      <c r="M5" s="33">
        <f>'精神通所授産'!M9</f>
        <v>9997.356347438752</v>
      </c>
      <c r="N5" s="33">
        <f>'精神小通授'!M7</f>
        <v>4206.920308483291</v>
      </c>
      <c r="O5" s="33">
        <f>'精神福祉工場'!M24</f>
        <v>0</v>
      </c>
      <c r="P5" s="64">
        <f>IF(ISERROR(('就労Ａ型'!L11+'就労B型'!L97+'身体入所授産'!L5+'身体通所授産'!L8+'身体小通授'!L7+'身体福祉工場'!L24+'知的入所授産'!L10+'知的通所授産'!L27+'知的小通授'!L8+'知的福祉工場'!L24+'精神入所授産'!L24+'精神通所授産'!L9+'精神小通授'!L7+'精神福祉工場'!L24)/('就労Ａ型'!K11+'就労B型'!K97+'身体入所授産'!K5+'身体通所授産'!K8+'身体小通授'!K7+'身体福祉工場'!K24+'知的入所授産'!K10+'知的通所授産'!K27+'知的小通授'!K8+'知的福祉工場'!K24+'精神入所授産'!K24+'精神通所授産'!K9+'精神小通授'!K7+'精神福祉工場'!K24)),"0.0",('就労Ａ型'!L11+'就労B型'!L97+'身体入所授産'!L5+'身体通所授産'!L8+'身体小通授'!L7+'身体福祉工場'!L24+'知的入所授産'!L10+'知的通所授産'!L27+'知的小通授'!L8+'知的福祉工場'!L24+'精神入所授産'!L24+'精神通所授産'!L9+'精神小通授'!L7+'精神福祉工場'!L24)/('就労Ａ型'!K11+'就労B型'!K97+'身体入所授産'!K5+'身体通所授産'!K8+'身体小通授'!K7+'身体福祉工場'!K24+'知的入所授産'!K10+'知的通所授産'!K27+'知的小通授'!K8+'知的福祉工場'!K24+'精神入所授産'!K24+'精神通所授産'!K9+'精神小通授'!K7+'精神福祉工場'!K24))</f>
        <v>13236.11675290659</v>
      </c>
      <c r="Q5" s="65">
        <f>IF(ISERROR(('就労B型'!L97+'身体入所授産'!L5+'身体通所授産'!L8+'身体小通授'!L7+'知的入所授産'!L10+'知的通所授産'!L27+'知的小通授'!L8+'精神入所授産'!L24+'精神通所授産'!L9+'精神小通授'!L7)/('就労B型'!K97+'身体入所授産'!K5+'身体通所授産'!K8+'身体小通授'!K7+'知的入所授産'!K10+'知的通所授産'!K27+'知的小通授'!K8+'精神入所授産'!K24+'精神通所授産'!K9+'精神小通授'!K7)),"0.0",('就労B型'!L97+'身体入所授産'!L5+'身体通所授産'!L8+'身体小通授'!L7+'知的入所授産'!L10+'知的通所授産'!L27+'知的小通授'!L8+'精神入所授産'!L24+'精神通所授産'!L9+'精神小通授'!L7)/('就労B型'!K97+'身体入所授産'!K5+'身体通所授産'!K8+'身体小通授'!K7+'知的入所授産'!K10+'知的通所授産'!K27+'知的小通授'!K8+'精神入所授産'!K24+'精神通所授産'!K9+'精神小通授'!K7))</f>
        <v>12673.238512599866</v>
      </c>
    </row>
  </sheetData>
  <sheetProtection/>
  <mergeCells count="7">
    <mergeCell ref="P3:P4"/>
    <mergeCell ref="A3:A4"/>
    <mergeCell ref="D3:G3"/>
    <mergeCell ref="H3:K3"/>
    <mergeCell ref="L3:O3"/>
    <mergeCell ref="B3:B4"/>
    <mergeCell ref="C3:C4"/>
  </mergeCells>
  <printOptions horizontalCentered="1"/>
  <pageMargins left="0.3937007874015748" right="0.3937007874015748" top="0.984251968503937" bottom="0.5905511811023623" header="0.5118110236220472" footer="0.5118110236220472"/>
  <pageSetup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sheetPr>
    <tabColor rgb="FFFFFF00"/>
  </sheetPr>
  <dimension ref="A2:Q27"/>
  <sheetViews>
    <sheetView zoomScalePageLayoutView="0" workbookViewId="0" topLeftCell="A1">
      <pane xSplit="4" ySplit="3" topLeftCell="L4" activePane="bottomRight" state="frozen"/>
      <selection pane="topLeft" activeCell="K11" sqref="K11"/>
      <selection pane="topRight" activeCell="K11" sqref="K11"/>
      <selection pane="bottomLeft" activeCell="K11" sqref="K11"/>
      <selection pane="bottomRight" activeCell="N5" sqref="N5"/>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28" customWidth="1"/>
    <col min="15" max="16" width="12.25390625" style="28" customWidth="1"/>
    <col min="17" max="17" width="6.375" style="28"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2" t="s">
        <v>23</v>
      </c>
      <c r="K2" s="118"/>
      <c r="L2" s="118"/>
      <c r="M2" s="118"/>
      <c r="N2" s="116" t="s">
        <v>16</v>
      </c>
      <c r="O2" s="123" t="s">
        <v>17</v>
      </c>
      <c r="P2" s="124"/>
      <c r="Q2" s="116" t="s">
        <v>2</v>
      </c>
    </row>
    <row r="3" spans="1:17" s="10" customFormat="1" ht="16.5" customHeight="1">
      <c r="A3" s="76"/>
      <c r="B3" s="114"/>
      <c r="C3" s="128"/>
      <c r="D3" s="129"/>
      <c r="E3" s="66" t="s">
        <v>4</v>
      </c>
      <c r="F3" s="66" t="s">
        <v>0</v>
      </c>
      <c r="G3" s="66" t="s">
        <v>15</v>
      </c>
      <c r="H3" s="24" t="s">
        <v>14</v>
      </c>
      <c r="I3" s="36"/>
      <c r="J3" s="59" t="s">
        <v>4</v>
      </c>
      <c r="K3" s="59" t="s">
        <v>0</v>
      </c>
      <c r="L3" s="59" t="s">
        <v>15</v>
      </c>
      <c r="M3" s="17" t="s">
        <v>14</v>
      </c>
      <c r="N3" s="117"/>
      <c r="O3" s="34" t="s">
        <v>21</v>
      </c>
      <c r="P3" s="34" t="s">
        <v>18</v>
      </c>
      <c r="Q3" s="117"/>
    </row>
    <row r="4" spans="1:17" ht="15" customHeight="1">
      <c r="A4" s="13"/>
      <c r="B4" s="8" t="s">
        <v>31</v>
      </c>
      <c r="C4" s="13">
        <v>1</v>
      </c>
      <c r="D4" s="5" t="s">
        <v>105</v>
      </c>
      <c r="E4" s="19">
        <v>40</v>
      </c>
      <c r="F4" s="19">
        <v>461</v>
      </c>
      <c r="G4" s="19">
        <v>7743820</v>
      </c>
      <c r="H4" s="21">
        <f aca="true" t="shared" si="0" ref="H4:H26">IF(AND(F4&gt;0,G4&gt;0),G4/F4,0)</f>
        <v>16797.874186550976</v>
      </c>
      <c r="I4" s="37"/>
      <c r="J4" s="20">
        <v>40</v>
      </c>
      <c r="K4" s="20">
        <v>480</v>
      </c>
      <c r="L4" s="20">
        <v>6277908</v>
      </c>
      <c r="M4" s="21">
        <f>IF(AND(K4&gt;0,L4&gt;0),L4/K4,0)</f>
        <v>13078.975</v>
      </c>
      <c r="N4" s="22"/>
      <c r="O4" s="22"/>
      <c r="P4" s="22"/>
      <c r="Q4" s="22"/>
    </row>
    <row r="5" spans="1:17" ht="15" customHeight="1">
      <c r="A5" s="13"/>
      <c r="B5" s="8" t="s">
        <v>31</v>
      </c>
      <c r="C5" s="13">
        <v>2</v>
      </c>
      <c r="D5" s="5" t="s">
        <v>106</v>
      </c>
      <c r="E5" s="19">
        <v>40</v>
      </c>
      <c r="F5" s="19">
        <v>514</v>
      </c>
      <c r="G5" s="19">
        <v>1890944</v>
      </c>
      <c r="H5" s="21">
        <f t="shared" si="0"/>
        <v>3678.8793774319065</v>
      </c>
      <c r="I5" s="37"/>
      <c r="J5" s="20"/>
      <c r="K5" s="20"/>
      <c r="L5" s="20"/>
      <c r="M5" s="21">
        <f aca="true" t="shared" si="1" ref="M5:M26">IF(AND(K5&gt;0,L5&gt;0),L5/K5,0)</f>
        <v>0</v>
      </c>
      <c r="N5" s="22"/>
      <c r="O5" s="22"/>
      <c r="P5" s="22"/>
      <c r="Q5" s="22" t="s">
        <v>202</v>
      </c>
    </row>
    <row r="6" spans="1:17" ht="15" customHeight="1">
      <c r="A6" s="13"/>
      <c r="B6" s="8" t="s">
        <v>31</v>
      </c>
      <c r="C6" s="13">
        <v>3</v>
      </c>
      <c r="D6" s="5" t="s">
        <v>107</v>
      </c>
      <c r="E6" s="19">
        <v>30</v>
      </c>
      <c r="F6" s="19">
        <v>252</v>
      </c>
      <c r="G6" s="19">
        <v>1423000</v>
      </c>
      <c r="H6" s="21">
        <f t="shared" si="0"/>
        <v>5646.825396825397</v>
      </c>
      <c r="I6" s="37"/>
      <c r="J6" s="20">
        <v>30</v>
      </c>
      <c r="K6" s="20">
        <v>311</v>
      </c>
      <c r="L6" s="20">
        <v>1818000</v>
      </c>
      <c r="M6" s="21">
        <f t="shared" si="1"/>
        <v>5845.6591639871385</v>
      </c>
      <c r="N6" s="22"/>
      <c r="O6" s="22"/>
      <c r="P6" s="22"/>
      <c r="Q6" s="22"/>
    </row>
    <row r="7" spans="1:17" ht="15" customHeight="1">
      <c r="A7" s="13"/>
      <c r="B7" s="8" t="s">
        <v>31</v>
      </c>
      <c r="C7" s="13">
        <v>4</v>
      </c>
      <c r="D7" s="5" t="s">
        <v>108</v>
      </c>
      <c r="E7" s="19">
        <v>20</v>
      </c>
      <c r="F7" s="19">
        <v>271</v>
      </c>
      <c r="G7" s="19">
        <v>3617911</v>
      </c>
      <c r="H7" s="21">
        <f t="shared" si="0"/>
        <v>13350.225092250923</v>
      </c>
      <c r="I7" s="37"/>
      <c r="J7" s="20">
        <v>20</v>
      </c>
      <c r="K7" s="20">
        <v>322</v>
      </c>
      <c r="L7" s="20">
        <v>4178220</v>
      </c>
      <c r="M7" s="21">
        <f t="shared" si="1"/>
        <v>12975.83850931677</v>
      </c>
      <c r="N7" s="22"/>
      <c r="O7" s="22"/>
      <c r="P7" s="22"/>
      <c r="Q7" s="22"/>
    </row>
    <row r="8" spans="1:17" ht="15" customHeight="1">
      <c r="A8" s="13"/>
      <c r="B8" s="8" t="s">
        <v>31</v>
      </c>
      <c r="C8" s="13">
        <v>5</v>
      </c>
      <c r="D8" s="5" t="s">
        <v>109</v>
      </c>
      <c r="E8" s="19">
        <v>40</v>
      </c>
      <c r="F8" s="19">
        <v>441</v>
      </c>
      <c r="G8" s="19">
        <v>3116845</v>
      </c>
      <c r="H8" s="21">
        <f t="shared" si="0"/>
        <v>7067.675736961452</v>
      </c>
      <c r="I8" s="37"/>
      <c r="J8" s="20">
        <v>40</v>
      </c>
      <c r="K8" s="20">
        <v>444</v>
      </c>
      <c r="L8" s="20">
        <v>3240490</v>
      </c>
      <c r="M8" s="21">
        <f t="shared" si="1"/>
        <v>7298.4009009009005</v>
      </c>
      <c r="N8" s="22"/>
      <c r="O8" s="22"/>
      <c r="P8" s="22"/>
      <c r="Q8" s="22"/>
    </row>
    <row r="9" spans="1:17" ht="15" customHeight="1">
      <c r="A9" s="13"/>
      <c r="B9" s="8" t="s">
        <v>31</v>
      </c>
      <c r="C9" s="13">
        <v>6</v>
      </c>
      <c r="D9" s="5" t="s">
        <v>110</v>
      </c>
      <c r="E9" s="19">
        <v>40</v>
      </c>
      <c r="F9" s="19">
        <v>517</v>
      </c>
      <c r="G9" s="19">
        <v>9036548</v>
      </c>
      <c r="H9" s="21">
        <f t="shared" si="0"/>
        <v>17478.816247582206</v>
      </c>
      <c r="I9" s="37"/>
      <c r="J9" s="20">
        <v>40</v>
      </c>
      <c r="K9" s="20">
        <v>578</v>
      </c>
      <c r="L9" s="20">
        <v>10418489</v>
      </c>
      <c r="M9" s="21">
        <f t="shared" si="1"/>
        <v>18025.067474048443</v>
      </c>
      <c r="N9" s="22"/>
      <c r="O9" s="22"/>
      <c r="P9" s="22"/>
      <c r="Q9" s="22"/>
    </row>
    <row r="10" spans="1:17" ht="15" customHeight="1">
      <c r="A10" s="13"/>
      <c r="B10" s="8" t="s">
        <v>31</v>
      </c>
      <c r="C10" s="13">
        <v>7</v>
      </c>
      <c r="D10" s="5" t="s">
        <v>111</v>
      </c>
      <c r="E10" s="19">
        <v>20</v>
      </c>
      <c r="F10" s="19">
        <v>314</v>
      </c>
      <c r="G10" s="19">
        <v>4315500</v>
      </c>
      <c r="H10" s="21">
        <f t="shared" si="0"/>
        <v>13743.630573248407</v>
      </c>
      <c r="I10" s="37"/>
      <c r="J10" s="20">
        <v>20</v>
      </c>
      <c r="K10" s="20">
        <v>308</v>
      </c>
      <c r="L10" s="20">
        <v>4472400</v>
      </c>
      <c r="M10" s="21">
        <f t="shared" si="1"/>
        <v>14520.77922077922</v>
      </c>
      <c r="N10" s="22"/>
      <c r="O10" s="22"/>
      <c r="P10" s="22"/>
      <c r="Q10" s="22"/>
    </row>
    <row r="11" spans="1:17" ht="15" customHeight="1">
      <c r="A11" s="13"/>
      <c r="B11" s="8" t="s">
        <v>31</v>
      </c>
      <c r="C11" s="13">
        <v>8</v>
      </c>
      <c r="D11" s="5" t="s">
        <v>112</v>
      </c>
      <c r="E11" s="19">
        <v>20</v>
      </c>
      <c r="F11" s="19">
        <v>291</v>
      </c>
      <c r="G11" s="19">
        <v>2081550</v>
      </c>
      <c r="H11" s="21">
        <f t="shared" si="0"/>
        <v>7153.092783505154</v>
      </c>
      <c r="I11" s="37"/>
      <c r="J11" s="20">
        <v>20</v>
      </c>
      <c r="K11" s="20">
        <v>323</v>
      </c>
      <c r="L11" s="20">
        <v>2011900</v>
      </c>
      <c r="M11" s="21">
        <f t="shared" si="1"/>
        <v>6228.792569659443</v>
      </c>
      <c r="N11" s="22"/>
      <c r="O11" s="22"/>
      <c r="P11" s="22"/>
      <c r="Q11" s="22"/>
    </row>
    <row r="12" spans="1:17" ht="15" customHeight="1">
      <c r="A12" s="13"/>
      <c r="B12" s="8" t="s">
        <v>31</v>
      </c>
      <c r="C12" s="13">
        <v>9</v>
      </c>
      <c r="D12" s="5" t="s">
        <v>113</v>
      </c>
      <c r="E12" s="19">
        <v>30</v>
      </c>
      <c r="F12" s="19">
        <v>297</v>
      </c>
      <c r="G12" s="19">
        <v>4156491</v>
      </c>
      <c r="H12" s="21">
        <f t="shared" si="0"/>
        <v>13994.919191919193</v>
      </c>
      <c r="I12" s="37"/>
      <c r="J12" s="20">
        <v>30</v>
      </c>
      <c r="K12" s="20">
        <v>329</v>
      </c>
      <c r="L12" s="20">
        <v>4424888</v>
      </c>
      <c r="M12" s="21">
        <f t="shared" si="1"/>
        <v>13449.507598784194</v>
      </c>
      <c r="N12" s="22"/>
      <c r="O12" s="22"/>
      <c r="P12" s="22"/>
      <c r="Q12" s="22"/>
    </row>
    <row r="13" spans="1:17" ht="15" customHeight="1">
      <c r="A13" s="13"/>
      <c r="B13" s="8" t="s">
        <v>31</v>
      </c>
      <c r="C13" s="13">
        <v>10</v>
      </c>
      <c r="D13" s="5" t="s">
        <v>114</v>
      </c>
      <c r="E13" s="19">
        <v>54</v>
      </c>
      <c r="F13" s="19">
        <v>729</v>
      </c>
      <c r="G13" s="19">
        <v>13635299</v>
      </c>
      <c r="H13" s="21">
        <f t="shared" si="0"/>
        <v>18704.113854595336</v>
      </c>
      <c r="I13" s="37"/>
      <c r="J13" s="20">
        <v>30</v>
      </c>
      <c r="K13" s="20">
        <v>374</v>
      </c>
      <c r="L13" s="20">
        <v>6524266</v>
      </c>
      <c r="M13" s="21">
        <f t="shared" si="1"/>
        <v>17444.5614973262</v>
      </c>
      <c r="N13" s="22"/>
      <c r="O13" s="22"/>
      <c r="P13" s="22"/>
      <c r="Q13" s="22"/>
    </row>
    <row r="14" spans="1:17" ht="15" customHeight="1">
      <c r="A14" s="13"/>
      <c r="B14" s="8" t="s">
        <v>31</v>
      </c>
      <c r="C14" s="13">
        <v>11</v>
      </c>
      <c r="D14" s="5" t="s">
        <v>115</v>
      </c>
      <c r="E14" s="19">
        <v>100</v>
      </c>
      <c r="F14" s="19">
        <v>1269</v>
      </c>
      <c r="G14" s="19">
        <v>15287050</v>
      </c>
      <c r="H14" s="21">
        <f t="shared" si="0"/>
        <v>12046.532702915682</v>
      </c>
      <c r="I14" s="37"/>
      <c r="J14" s="20">
        <v>100</v>
      </c>
      <c r="K14" s="20">
        <v>1261</v>
      </c>
      <c r="L14" s="20">
        <v>15299541</v>
      </c>
      <c r="M14" s="21">
        <f t="shared" si="1"/>
        <v>12132.863600317209</v>
      </c>
      <c r="N14" s="22"/>
      <c r="O14" s="22"/>
      <c r="P14" s="22"/>
      <c r="Q14" s="22"/>
    </row>
    <row r="15" spans="1:17" ht="15" customHeight="1">
      <c r="A15" s="13"/>
      <c r="B15" s="8" t="s">
        <v>31</v>
      </c>
      <c r="C15" s="13">
        <v>12</v>
      </c>
      <c r="D15" s="5" t="s">
        <v>116</v>
      </c>
      <c r="E15" s="19">
        <v>88</v>
      </c>
      <c r="F15" s="19">
        <v>977</v>
      </c>
      <c r="G15" s="19">
        <v>18785432</v>
      </c>
      <c r="H15" s="21">
        <f t="shared" si="0"/>
        <v>19227.66837256909</v>
      </c>
      <c r="I15" s="37"/>
      <c r="J15" s="20"/>
      <c r="K15" s="20"/>
      <c r="L15" s="20"/>
      <c r="M15" s="21">
        <f t="shared" si="1"/>
        <v>0</v>
      </c>
      <c r="N15" s="22"/>
      <c r="O15" s="70" t="s">
        <v>159</v>
      </c>
      <c r="P15" s="22"/>
      <c r="Q15" s="22"/>
    </row>
    <row r="16" spans="1:17" ht="15" customHeight="1">
      <c r="A16" s="13"/>
      <c r="B16" s="8" t="s">
        <v>31</v>
      </c>
      <c r="C16" s="13">
        <v>13</v>
      </c>
      <c r="D16" s="5" t="s">
        <v>117</v>
      </c>
      <c r="E16" s="19">
        <v>30</v>
      </c>
      <c r="F16" s="19">
        <v>331</v>
      </c>
      <c r="G16" s="19">
        <v>2093534</v>
      </c>
      <c r="H16" s="21">
        <f t="shared" si="0"/>
        <v>6324.876132930513</v>
      </c>
      <c r="I16" s="37"/>
      <c r="J16" s="20">
        <v>30</v>
      </c>
      <c r="K16" s="20">
        <v>345</v>
      </c>
      <c r="L16" s="20">
        <v>2369061</v>
      </c>
      <c r="M16" s="21">
        <f t="shared" si="1"/>
        <v>6866.843478260869</v>
      </c>
      <c r="N16" s="22"/>
      <c r="O16" s="22"/>
      <c r="P16" s="22"/>
      <c r="Q16" s="22"/>
    </row>
    <row r="17" spans="1:17" ht="15" customHeight="1">
      <c r="A17" s="13"/>
      <c r="B17" s="8" t="s">
        <v>31</v>
      </c>
      <c r="C17" s="13">
        <v>14</v>
      </c>
      <c r="D17" s="5" t="s">
        <v>118</v>
      </c>
      <c r="E17" s="19">
        <v>50</v>
      </c>
      <c r="F17" s="19">
        <v>636</v>
      </c>
      <c r="G17" s="19">
        <v>17970697</v>
      </c>
      <c r="H17" s="21">
        <f t="shared" si="0"/>
        <v>28255.812893081762</v>
      </c>
      <c r="I17" s="37"/>
      <c r="J17" s="20"/>
      <c r="K17" s="20"/>
      <c r="L17" s="20"/>
      <c r="M17" s="21">
        <f t="shared" si="1"/>
        <v>0</v>
      </c>
      <c r="N17" s="22"/>
      <c r="O17" s="70" t="s">
        <v>164</v>
      </c>
      <c r="P17" s="22"/>
      <c r="Q17" s="22"/>
    </row>
    <row r="18" spans="1:17" ht="15" customHeight="1">
      <c r="A18" s="13"/>
      <c r="B18" s="8" t="s">
        <v>31</v>
      </c>
      <c r="C18" s="13">
        <v>15</v>
      </c>
      <c r="D18" s="5" t="s">
        <v>119</v>
      </c>
      <c r="E18" s="19">
        <v>50</v>
      </c>
      <c r="F18" s="19">
        <v>412</v>
      </c>
      <c r="G18" s="19">
        <v>6933833</v>
      </c>
      <c r="H18" s="21">
        <f t="shared" si="0"/>
        <v>16829.691747572815</v>
      </c>
      <c r="I18" s="37"/>
      <c r="J18" s="20">
        <v>50</v>
      </c>
      <c r="K18" s="20">
        <v>457</v>
      </c>
      <c r="L18" s="20">
        <v>7686450</v>
      </c>
      <c r="M18" s="21">
        <f t="shared" si="1"/>
        <v>16819.365426695844</v>
      </c>
      <c r="N18" s="22"/>
      <c r="O18" s="22"/>
      <c r="P18" s="22"/>
      <c r="Q18" s="22"/>
    </row>
    <row r="19" spans="1:17" ht="15" customHeight="1">
      <c r="A19" s="13"/>
      <c r="B19" s="8" t="s">
        <v>31</v>
      </c>
      <c r="C19" s="13">
        <v>16</v>
      </c>
      <c r="D19" s="5" t="s">
        <v>120</v>
      </c>
      <c r="E19" s="19">
        <v>50</v>
      </c>
      <c r="F19" s="19">
        <v>599</v>
      </c>
      <c r="G19" s="19">
        <v>4035383</v>
      </c>
      <c r="H19" s="21">
        <f t="shared" si="0"/>
        <v>6736.866444073456</v>
      </c>
      <c r="I19" s="37"/>
      <c r="J19" s="20">
        <v>50</v>
      </c>
      <c r="K19" s="20">
        <v>558</v>
      </c>
      <c r="L19" s="20">
        <v>4027489</v>
      </c>
      <c r="M19" s="21">
        <f t="shared" si="1"/>
        <v>7217.722222222223</v>
      </c>
      <c r="N19" s="22"/>
      <c r="O19" s="22"/>
      <c r="P19" s="22"/>
      <c r="Q19" s="22"/>
    </row>
    <row r="20" spans="1:17" ht="15" customHeight="1">
      <c r="A20" s="13"/>
      <c r="B20" s="8" t="s">
        <v>31</v>
      </c>
      <c r="C20" s="13">
        <v>17</v>
      </c>
      <c r="D20" s="5" t="s">
        <v>121</v>
      </c>
      <c r="E20" s="19">
        <v>50</v>
      </c>
      <c r="F20" s="19">
        <v>600</v>
      </c>
      <c r="G20" s="19">
        <v>5644263</v>
      </c>
      <c r="H20" s="21">
        <f t="shared" si="0"/>
        <v>9407.105</v>
      </c>
      <c r="I20" s="37"/>
      <c r="J20" s="20">
        <v>50</v>
      </c>
      <c r="K20" s="20">
        <v>583</v>
      </c>
      <c r="L20" s="20">
        <v>6311877</v>
      </c>
      <c r="M20" s="21">
        <f t="shared" si="1"/>
        <v>10826.547169811322</v>
      </c>
      <c r="N20" s="22"/>
      <c r="O20" s="22"/>
      <c r="P20" s="22"/>
      <c r="Q20" s="22"/>
    </row>
    <row r="21" spans="1:17" ht="15" customHeight="1">
      <c r="A21" s="13"/>
      <c r="B21" s="8" t="s">
        <v>31</v>
      </c>
      <c r="C21" s="13">
        <v>18</v>
      </c>
      <c r="D21" s="5" t="s">
        <v>122</v>
      </c>
      <c r="E21" s="19">
        <v>40</v>
      </c>
      <c r="F21" s="19">
        <v>450</v>
      </c>
      <c r="G21" s="19">
        <v>3460150</v>
      </c>
      <c r="H21" s="21">
        <f t="shared" si="0"/>
        <v>7689.222222222223</v>
      </c>
      <c r="I21" s="37"/>
      <c r="J21" s="20"/>
      <c r="K21" s="20"/>
      <c r="L21" s="20"/>
      <c r="M21" s="21">
        <f t="shared" si="1"/>
        <v>0</v>
      </c>
      <c r="N21" s="22"/>
      <c r="O21" s="70" t="s">
        <v>192</v>
      </c>
      <c r="P21" s="22"/>
      <c r="Q21" s="22"/>
    </row>
    <row r="22" spans="1:17" ht="15" customHeight="1">
      <c r="A22" s="13"/>
      <c r="B22" s="8" t="s">
        <v>31</v>
      </c>
      <c r="C22" s="13">
        <v>19</v>
      </c>
      <c r="D22" s="5" t="s">
        <v>123</v>
      </c>
      <c r="E22" s="19">
        <v>35</v>
      </c>
      <c r="F22" s="19">
        <v>472</v>
      </c>
      <c r="G22" s="19">
        <v>4292697</v>
      </c>
      <c r="H22" s="21">
        <f t="shared" si="0"/>
        <v>9094.697033898305</v>
      </c>
      <c r="I22" s="37"/>
      <c r="J22" s="20">
        <v>35</v>
      </c>
      <c r="K22" s="20">
        <v>480</v>
      </c>
      <c r="L22" s="20">
        <v>4324750</v>
      </c>
      <c r="M22" s="21">
        <f t="shared" si="1"/>
        <v>9009.895833333334</v>
      </c>
      <c r="N22" s="22"/>
      <c r="O22" s="22"/>
      <c r="P22" s="22"/>
      <c r="Q22" s="22"/>
    </row>
    <row r="23" spans="1:17" ht="15" customHeight="1">
      <c r="A23" s="13"/>
      <c r="B23" s="8" t="s">
        <v>31</v>
      </c>
      <c r="C23" s="13">
        <v>20</v>
      </c>
      <c r="D23" s="5" t="s">
        <v>124</v>
      </c>
      <c r="E23" s="19">
        <v>40</v>
      </c>
      <c r="F23" s="19">
        <v>517</v>
      </c>
      <c r="G23" s="19">
        <v>2900514</v>
      </c>
      <c r="H23" s="21">
        <f t="shared" si="0"/>
        <v>5610.278529980657</v>
      </c>
      <c r="I23" s="37"/>
      <c r="J23" s="20">
        <v>40</v>
      </c>
      <c r="K23" s="20">
        <v>467</v>
      </c>
      <c r="L23" s="20">
        <v>2428514</v>
      </c>
      <c r="M23" s="21">
        <f t="shared" si="1"/>
        <v>5200.244111349037</v>
      </c>
      <c r="N23" s="22"/>
      <c r="O23" s="22"/>
      <c r="P23" s="22"/>
      <c r="Q23" s="22"/>
    </row>
    <row r="24" spans="1:17" ht="15" customHeight="1">
      <c r="A24" s="13"/>
      <c r="B24" s="8" t="s">
        <v>31</v>
      </c>
      <c r="C24" s="13">
        <v>21</v>
      </c>
      <c r="D24" s="5" t="s">
        <v>125</v>
      </c>
      <c r="E24" s="19">
        <v>30</v>
      </c>
      <c r="F24" s="19">
        <v>290</v>
      </c>
      <c r="G24" s="19">
        <v>2286011</v>
      </c>
      <c r="H24" s="21">
        <f t="shared" si="0"/>
        <v>7882.796551724138</v>
      </c>
      <c r="I24" s="37"/>
      <c r="J24" s="20">
        <v>30</v>
      </c>
      <c r="K24" s="20">
        <v>266</v>
      </c>
      <c r="L24" s="20">
        <v>2188630</v>
      </c>
      <c r="M24" s="21">
        <f t="shared" si="1"/>
        <v>8227.932330827067</v>
      </c>
      <c r="N24" s="22"/>
      <c r="O24" s="22"/>
      <c r="P24" s="22"/>
      <c r="Q24" s="22"/>
    </row>
    <row r="25" spans="1:17" ht="15" customHeight="1">
      <c r="A25" s="13"/>
      <c r="B25" s="8" t="s">
        <v>31</v>
      </c>
      <c r="C25" s="13">
        <v>22</v>
      </c>
      <c r="D25" s="5" t="s">
        <v>126</v>
      </c>
      <c r="E25" s="19">
        <v>30</v>
      </c>
      <c r="F25" s="19">
        <v>445</v>
      </c>
      <c r="G25" s="19">
        <v>9264279</v>
      </c>
      <c r="H25" s="21">
        <f t="shared" si="0"/>
        <v>20818.604494382023</v>
      </c>
      <c r="I25" s="37"/>
      <c r="J25" s="20">
        <v>30</v>
      </c>
      <c r="K25" s="20">
        <v>379</v>
      </c>
      <c r="L25" s="20">
        <v>7323750</v>
      </c>
      <c r="M25" s="21">
        <f t="shared" si="1"/>
        <v>19323.878627968337</v>
      </c>
      <c r="N25" s="22"/>
      <c r="O25" s="22"/>
      <c r="P25" s="22"/>
      <c r="Q25" s="22"/>
    </row>
    <row r="26" spans="1:17" ht="15" customHeight="1">
      <c r="A26" s="13"/>
      <c r="B26" s="8" t="s">
        <v>31</v>
      </c>
      <c r="C26" s="13">
        <v>23</v>
      </c>
      <c r="D26" s="5" t="s">
        <v>127</v>
      </c>
      <c r="E26" s="19">
        <v>20</v>
      </c>
      <c r="F26" s="19">
        <v>252</v>
      </c>
      <c r="G26" s="19">
        <v>2591380</v>
      </c>
      <c r="H26" s="21">
        <f t="shared" si="0"/>
        <v>10283.253968253968</v>
      </c>
      <c r="I26" s="37"/>
      <c r="J26" s="20">
        <v>20</v>
      </c>
      <c r="K26" s="20">
        <v>272</v>
      </c>
      <c r="L26" s="20">
        <v>2906809</v>
      </c>
      <c r="M26" s="21">
        <f t="shared" si="1"/>
        <v>10686.797794117647</v>
      </c>
      <c r="N26" s="22"/>
      <c r="O26" s="22"/>
      <c r="P26" s="22"/>
      <c r="Q26" s="22"/>
    </row>
    <row r="27" spans="5:13" ht="15" customHeight="1">
      <c r="E27" s="67">
        <f>SUM(E4:E26)</f>
        <v>947</v>
      </c>
      <c r="F27" s="67">
        <f>SUM(F4:F26)</f>
        <v>11337</v>
      </c>
      <c r="G27" s="67">
        <f>SUM(G4:G26)</f>
        <v>146563131</v>
      </c>
      <c r="H27" s="40">
        <f>IF(AND(F27&gt;0,G27&gt;0),G27/F27,0)</f>
        <v>12927.858428155596</v>
      </c>
      <c r="J27" s="67">
        <f>SUM(J4:J26)</f>
        <v>705</v>
      </c>
      <c r="K27" s="67">
        <f>SUM(K4:K26)</f>
        <v>8537</v>
      </c>
      <c r="L27" s="67">
        <f>SUM(L4:L26)</f>
        <v>98233432</v>
      </c>
      <c r="M27" s="40">
        <f>IF(AND(K27&gt;0,L27&gt;0),L27/K27,0)</f>
        <v>11506.785990394752</v>
      </c>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sheetData>
  <sheetProtection/>
  <mergeCells count="8">
    <mergeCell ref="B2:B3"/>
    <mergeCell ref="A2:A3"/>
    <mergeCell ref="Q2:Q3"/>
    <mergeCell ref="C2:D3"/>
    <mergeCell ref="E2:H2"/>
    <mergeCell ref="J2:M2"/>
    <mergeCell ref="N2:N3"/>
    <mergeCell ref="O2:P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11.xml><?xml version="1.0" encoding="utf-8"?>
<worksheet xmlns="http://schemas.openxmlformats.org/spreadsheetml/2006/main" xmlns:r="http://schemas.openxmlformats.org/officeDocument/2006/relationships">
  <sheetPr>
    <tabColor rgb="FFFFFF00"/>
  </sheetPr>
  <dimension ref="A2:Q8"/>
  <sheetViews>
    <sheetView zoomScalePageLayoutView="0" workbookViewId="0" topLeftCell="A1">
      <pane xSplit="4" ySplit="3" topLeftCell="J4" activePane="bottomRight" state="frozen"/>
      <selection pane="topLeft" activeCell="K11" sqref="K11"/>
      <selection pane="topRight" activeCell="K11" sqref="K11"/>
      <selection pane="bottomLeft" activeCell="K11" sqref="K11"/>
      <selection pane="bottomRight" activeCell="A8" sqref="A8:IV19"/>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6" customWidth="1"/>
    <col min="15" max="16" width="12.25390625" style="6" customWidth="1"/>
    <col min="17" max="17" width="6.375" style="6"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0" t="s">
        <v>23</v>
      </c>
      <c r="K2" s="121"/>
      <c r="L2" s="121"/>
      <c r="M2" s="121"/>
      <c r="N2" s="116" t="s">
        <v>16</v>
      </c>
      <c r="O2" s="123" t="s">
        <v>17</v>
      </c>
      <c r="P2" s="124"/>
      <c r="Q2" s="116" t="s">
        <v>2</v>
      </c>
    </row>
    <row r="3" spans="1:17" s="10" customFormat="1" ht="16.5" customHeight="1">
      <c r="A3" s="76"/>
      <c r="B3" s="114"/>
      <c r="C3" s="128"/>
      <c r="D3" s="129"/>
      <c r="E3" s="59" t="s">
        <v>4</v>
      </c>
      <c r="F3" s="59" t="s">
        <v>0</v>
      </c>
      <c r="G3" s="59" t="s">
        <v>15</v>
      </c>
      <c r="H3" s="17" t="s">
        <v>14</v>
      </c>
      <c r="I3" s="36"/>
      <c r="J3" s="59" t="s">
        <v>4</v>
      </c>
      <c r="K3" s="59" t="s">
        <v>0</v>
      </c>
      <c r="L3" s="59" t="s">
        <v>15</v>
      </c>
      <c r="M3" s="17" t="s">
        <v>14</v>
      </c>
      <c r="N3" s="117"/>
      <c r="O3" s="34" t="s">
        <v>21</v>
      </c>
      <c r="P3" s="34" t="s">
        <v>18</v>
      </c>
      <c r="Q3" s="117"/>
    </row>
    <row r="4" spans="1:17" s="10" customFormat="1" ht="15" customHeight="1">
      <c r="A4" s="54"/>
      <c r="B4" s="34" t="s">
        <v>31</v>
      </c>
      <c r="C4" s="57">
        <v>1</v>
      </c>
      <c r="D4" s="56" t="s">
        <v>128</v>
      </c>
      <c r="E4" s="63">
        <v>19</v>
      </c>
      <c r="F4" s="63">
        <v>215</v>
      </c>
      <c r="G4" s="63">
        <v>1987612</v>
      </c>
      <c r="H4" s="21">
        <f>IF(AND(F4&gt;0,G4&gt;0),G4/F4,0)</f>
        <v>9244.706976744186</v>
      </c>
      <c r="I4" s="36"/>
      <c r="J4" s="63">
        <v>19</v>
      </c>
      <c r="K4" s="63">
        <v>209</v>
      </c>
      <c r="L4" s="63">
        <v>2567692</v>
      </c>
      <c r="M4" s="21">
        <f>IF(AND(K4&gt;0,L4&gt;0),L4/K4,0)</f>
        <v>12285.607655502392</v>
      </c>
      <c r="N4" s="55"/>
      <c r="O4" s="34"/>
      <c r="P4" s="34"/>
      <c r="Q4" s="55"/>
    </row>
    <row r="5" spans="1:17" s="10" customFormat="1" ht="15" customHeight="1">
      <c r="A5" s="54"/>
      <c r="B5" s="34" t="s">
        <v>31</v>
      </c>
      <c r="C5" s="57">
        <v>2</v>
      </c>
      <c r="D5" s="56" t="s">
        <v>129</v>
      </c>
      <c r="E5" s="63">
        <v>19</v>
      </c>
      <c r="F5" s="63">
        <v>219</v>
      </c>
      <c r="G5" s="63">
        <v>1787335</v>
      </c>
      <c r="H5" s="21">
        <f>IF(AND(F5&gt;0,G5&gt;0),G5/F5,0)</f>
        <v>8161.347031963471</v>
      </c>
      <c r="I5" s="36"/>
      <c r="J5" s="63">
        <v>19</v>
      </c>
      <c r="K5" s="63">
        <v>226</v>
      </c>
      <c r="L5" s="63">
        <v>1912721</v>
      </c>
      <c r="M5" s="21">
        <f>IF(AND(K5&gt;0,L5&gt;0),L5/K5,0)</f>
        <v>8463.367256637168</v>
      </c>
      <c r="N5" s="55"/>
      <c r="O5" s="34"/>
      <c r="P5" s="34"/>
      <c r="Q5" s="55"/>
    </row>
    <row r="6" spans="1:17" s="10" customFormat="1" ht="15" customHeight="1">
      <c r="A6" s="54"/>
      <c r="B6" s="34" t="s">
        <v>31</v>
      </c>
      <c r="C6" s="57">
        <v>3</v>
      </c>
      <c r="D6" s="56" t="s">
        <v>130</v>
      </c>
      <c r="E6" s="63">
        <v>19</v>
      </c>
      <c r="F6" s="63">
        <v>140</v>
      </c>
      <c r="G6" s="63">
        <v>956000</v>
      </c>
      <c r="H6" s="21">
        <f>IF(AND(F6&gt;0,G6&gt;0),G6/F6,0)</f>
        <v>6828.571428571428</v>
      </c>
      <c r="I6" s="36"/>
      <c r="J6" s="63"/>
      <c r="K6" s="63"/>
      <c r="L6" s="63"/>
      <c r="M6" s="21">
        <f>IF(AND(K6&gt;0,L6&gt;0),L6/K6,0)</f>
        <v>0</v>
      </c>
      <c r="N6" s="55"/>
      <c r="O6" s="70" t="s">
        <v>157</v>
      </c>
      <c r="P6" s="34"/>
      <c r="Q6" s="55"/>
    </row>
    <row r="7" spans="1:17" s="10" customFormat="1" ht="15" customHeight="1">
      <c r="A7" s="54"/>
      <c r="B7" s="34" t="s">
        <v>31</v>
      </c>
      <c r="C7" s="57">
        <v>4</v>
      </c>
      <c r="D7" s="56" t="s">
        <v>131</v>
      </c>
      <c r="E7" s="63">
        <v>12</v>
      </c>
      <c r="F7" s="63">
        <v>156</v>
      </c>
      <c r="G7" s="63">
        <v>1535000</v>
      </c>
      <c r="H7" s="21">
        <f>IF(AND(F7&gt;0,G7&gt;0),G7/F7,0)</f>
        <v>9839.74358974359</v>
      </c>
      <c r="I7" s="36"/>
      <c r="J7" s="63"/>
      <c r="K7" s="63"/>
      <c r="L7" s="63"/>
      <c r="M7" s="21">
        <f>IF(AND(K7&gt;0,L7&gt;0),L7/K7,0)</f>
        <v>0</v>
      </c>
      <c r="N7" s="55"/>
      <c r="O7" s="70" t="s">
        <v>140</v>
      </c>
      <c r="P7" s="34"/>
      <c r="Q7" s="55"/>
    </row>
    <row r="8" spans="5:13" ht="15" customHeight="1">
      <c r="E8" s="67">
        <f>SUM(E4:E7)</f>
        <v>69</v>
      </c>
      <c r="F8" s="67">
        <f>SUM(F4:F7)</f>
        <v>730</v>
      </c>
      <c r="G8" s="67">
        <f>SUM(G4:G7)</f>
        <v>6265947</v>
      </c>
      <c r="H8" s="40">
        <f>IF(AND(F8&gt;0,G8&gt;0),G8/F8,0)</f>
        <v>8583.48904109589</v>
      </c>
      <c r="J8" s="67">
        <f>SUM(J4:J7)</f>
        <v>38</v>
      </c>
      <c r="K8" s="67">
        <f>SUM(K4:K7)</f>
        <v>435</v>
      </c>
      <c r="L8" s="67">
        <f>SUM(L4:L7)</f>
        <v>4480413</v>
      </c>
      <c r="M8" s="40">
        <f>IF(AND(K8&gt;0,L8&gt;0),L8/K8,0)</f>
        <v>10299.8</v>
      </c>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sheetData>
  <sheetProtection/>
  <mergeCells count="8">
    <mergeCell ref="B2:B3"/>
    <mergeCell ref="A2:A3"/>
    <mergeCell ref="C2:D3"/>
    <mergeCell ref="Q2:Q3"/>
    <mergeCell ref="N2:N3"/>
    <mergeCell ref="E2:H2"/>
    <mergeCell ref="J2:M2"/>
    <mergeCell ref="O2:P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12.xml><?xml version="1.0" encoding="utf-8"?>
<worksheet xmlns="http://schemas.openxmlformats.org/spreadsheetml/2006/main" xmlns:r="http://schemas.openxmlformats.org/officeDocument/2006/relationships">
  <sheetPr>
    <tabColor rgb="FFFFFF00"/>
  </sheetPr>
  <dimension ref="A2:Q24"/>
  <sheetViews>
    <sheetView zoomScalePageLayoutView="0" workbookViewId="0" topLeftCell="A1">
      <pane xSplit="4" ySplit="3" topLeftCell="E4" activePane="bottomRight" state="frozen"/>
      <selection pane="topLeft" activeCell="K11" sqref="K11"/>
      <selection pane="topRight" activeCell="K11" sqref="K11"/>
      <selection pane="bottomLeft" activeCell="K11" sqref="K11"/>
      <selection pane="bottomRight" activeCell="K11" sqref="K11"/>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6" customWidth="1"/>
    <col min="15" max="16" width="12.25390625" style="6" customWidth="1"/>
    <col min="17" max="17" width="6.375" style="6"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0" t="s">
        <v>23</v>
      </c>
      <c r="K2" s="121"/>
      <c r="L2" s="121"/>
      <c r="M2" s="121"/>
      <c r="N2" s="116" t="s">
        <v>16</v>
      </c>
      <c r="O2" s="123" t="s">
        <v>17</v>
      </c>
      <c r="P2" s="124"/>
      <c r="Q2" s="116" t="s">
        <v>2</v>
      </c>
    </row>
    <row r="3" spans="1:17" s="10" customFormat="1" ht="16.5" customHeight="1">
      <c r="A3" s="76"/>
      <c r="B3" s="114"/>
      <c r="C3" s="128"/>
      <c r="D3" s="129"/>
      <c r="E3" s="66" t="s">
        <v>4</v>
      </c>
      <c r="F3" s="66" t="s">
        <v>0</v>
      </c>
      <c r="G3" s="66" t="s">
        <v>15</v>
      </c>
      <c r="H3" s="24" t="s">
        <v>14</v>
      </c>
      <c r="I3" s="36"/>
      <c r="J3" s="66" t="s">
        <v>4</v>
      </c>
      <c r="K3" s="66" t="s">
        <v>0</v>
      </c>
      <c r="L3" s="66" t="s">
        <v>15</v>
      </c>
      <c r="M3" s="24" t="s">
        <v>14</v>
      </c>
      <c r="N3" s="117"/>
      <c r="O3" s="34" t="s">
        <v>21</v>
      </c>
      <c r="P3" s="34" t="s">
        <v>18</v>
      </c>
      <c r="Q3" s="117"/>
    </row>
    <row r="4" spans="1:17" ht="15" customHeight="1">
      <c r="A4" s="13"/>
      <c r="B4" s="8"/>
      <c r="C4" s="13">
        <v>1</v>
      </c>
      <c r="D4" s="3"/>
      <c r="E4" s="20"/>
      <c r="F4" s="20"/>
      <c r="G4" s="20"/>
      <c r="H4" s="21">
        <f>IF(AND(F4&gt;0,G4&gt;0),G4/F4,0)</f>
        <v>0</v>
      </c>
      <c r="I4" s="37"/>
      <c r="J4" s="20"/>
      <c r="K4" s="20"/>
      <c r="L4" s="20"/>
      <c r="M4" s="21">
        <f>IF(AND(K4&gt;0,L4&gt;0),L4/K4,0)</f>
        <v>0</v>
      </c>
      <c r="N4" s="22"/>
      <c r="O4" s="22"/>
      <c r="P4" s="22"/>
      <c r="Q4" s="22"/>
    </row>
    <row r="5" spans="1:17" ht="15" customHeight="1">
      <c r="A5" s="13"/>
      <c r="B5" s="8"/>
      <c r="C5" s="13">
        <v>2</v>
      </c>
      <c r="D5" s="3"/>
      <c r="E5" s="20"/>
      <c r="F5" s="20"/>
      <c r="G5" s="20"/>
      <c r="H5" s="21">
        <f aca="true" t="shared" si="0" ref="H5:H23">IF(AND(F5&gt;0,G5&gt;0),G5/F5,0)</f>
        <v>0</v>
      </c>
      <c r="I5" s="37"/>
      <c r="J5" s="20"/>
      <c r="K5" s="20"/>
      <c r="L5" s="20"/>
      <c r="M5" s="21">
        <f aca="true" t="shared" si="1" ref="M5:M22">IF(AND(K5&gt;0,L5&gt;0),L5/K5,0)</f>
        <v>0</v>
      </c>
      <c r="N5" s="22"/>
      <c r="O5" s="22"/>
      <c r="P5" s="22"/>
      <c r="Q5" s="22"/>
    </row>
    <row r="6" spans="1:17" ht="15" customHeight="1">
      <c r="A6" s="13"/>
      <c r="B6" s="8"/>
      <c r="C6" s="13">
        <v>3</v>
      </c>
      <c r="D6" s="3"/>
      <c r="E6" s="20"/>
      <c r="F6" s="20"/>
      <c r="G6" s="20"/>
      <c r="H6" s="21">
        <f t="shared" si="0"/>
        <v>0</v>
      </c>
      <c r="I6" s="37"/>
      <c r="J6" s="20"/>
      <c r="K6" s="20"/>
      <c r="L6" s="20"/>
      <c r="M6" s="21">
        <f t="shared" si="1"/>
        <v>0</v>
      </c>
      <c r="N6" s="22"/>
      <c r="O6" s="22"/>
      <c r="P6" s="22"/>
      <c r="Q6" s="22"/>
    </row>
    <row r="7" spans="1:17" ht="15" customHeight="1">
      <c r="A7" s="13"/>
      <c r="B7" s="8"/>
      <c r="C7" s="13">
        <v>4</v>
      </c>
      <c r="D7" s="3"/>
      <c r="E7" s="20"/>
      <c r="F7" s="20"/>
      <c r="G7" s="20"/>
      <c r="H7" s="21">
        <f t="shared" si="0"/>
        <v>0</v>
      </c>
      <c r="I7" s="37"/>
      <c r="J7" s="20"/>
      <c r="K7" s="20"/>
      <c r="L7" s="20"/>
      <c r="M7" s="21">
        <f t="shared" si="1"/>
        <v>0</v>
      </c>
      <c r="N7" s="22"/>
      <c r="O7" s="22"/>
      <c r="P7" s="22"/>
      <c r="Q7" s="22"/>
    </row>
    <row r="8" spans="1:17" ht="15" customHeight="1">
      <c r="A8" s="13"/>
      <c r="B8" s="8"/>
      <c r="C8" s="13">
        <v>5</v>
      </c>
      <c r="D8" s="3"/>
      <c r="E8" s="20"/>
      <c r="F8" s="20"/>
      <c r="G8" s="20"/>
      <c r="H8" s="21">
        <f t="shared" si="0"/>
        <v>0</v>
      </c>
      <c r="I8" s="37"/>
      <c r="J8" s="20"/>
      <c r="K8" s="20"/>
      <c r="L8" s="20"/>
      <c r="M8" s="21">
        <f t="shared" si="1"/>
        <v>0</v>
      </c>
      <c r="N8" s="22"/>
      <c r="O8" s="22"/>
      <c r="P8" s="22"/>
      <c r="Q8" s="22"/>
    </row>
    <row r="9" spans="1:17" ht="15" customHeight="1">
      <c r="A9" s="13"/>
      <c r="B9" s="8"/>
      <c r="C9" s="13">
        <v>6</v>
      </c>
      <c r="D9" s="3"/>
      <c r="E9" s="20"/>
      <c r="F9" s="20"/>
      <c r="G9" s="20"/>
      <c r="H9" s="21">
        <f t="shared" si="0"/>
        <v>0</v>
      </c>
      <c r="I9" s="37"/>
      <c r="J9" s="20"/>
      <c r="K9" s="20"/>
      <c r="L9" s="20"/>
      <c r="M9" s="21">
        <f t="shared" si="1"/>
        <v>0</v>
      </c>
      <c r="N9" s="22"/>
      <c r="O9" s="22"/>
      <c r="P9" s="22"/>
      <c r="Q9" s="22"/>
    </row>
    <row r="10" spans="1:17" ht="15" customHeight="1">
      <c r="A10" s="13"/>
      <c r="B10" s="8"/>
      <c r="C10" s="13">
        <v>7</v>
      </c>
      <c r="D10" s="3"/>
      <c r="E10" s="20"/>
      <c r="F10" s="20"/>
      <c r="G10" s="20"/>
      <c r="H10" s="21">
        <f t="shared" si="0"/>
        <v>0</v>
      </c>
      <c r="I10" s="37"/>
      <c r="J10" s="20"/>
      <c r="K10" s="20"/>
      <c r="L10" s="20"/>
      <c r="M10" s="21">
        <f t="shared" si="1"/>
        <v>0</v>
      </c>
      <c r="N10" s="22"/>
      <c r="O10" s="22"/>
      <c r="P10" s="22"/>
      <c r="Q10" s="22"/>
    </row>
    <row r="11" spans="1:17" ht="15" customHeight="1">
      <c r="A11" s="13"/>
      <c r="B11" s="8"/>
      <c r="C11" s="13">
        <v>8</v>
      </c>
      <c r="D11" s="3"/>
      <c r="E11" s="20"/>
      <c r="F11" s="20"/>
      <c r="G11" s="20"/>
      <c r="H11" s="21">
        <f t="shared" si="0"/>
        <v>0</v>
      </c>
      <c r="I11" s="37"/>
      <c r="J11" s="20"/>
      <c r="K11" s="20"/>
      <c r="L11" s="20"/>
      <c r="M11" s="21">
        <f t="shared" si="1"/>
        <v>0</v>
      </c>
      <c r="N11" s="22"/>
      <c r="O11" s="22"/>
      <c r="P11" s="22"/>
      <c r="Q11" s="22"/>
    </row>
    <row r="12" spans="1:17" ht="15" customHeight="1">
      <c r="A12" s="13"/>
      <c r="B12" s="8"/>
      <c r="C12" s="13">
        <v>9</v>
      </c>
      <c r="D12" s="3"/>
      <c r="E12" s="20"/>
      <c r="F12" s="20"/>
      <c r="G12" s="20"/>
      <c r="H12" s="21">
        <f t="shared" si="0"/>
        <v>0</v>
      </c>
      <c r="I12" s="37"/>
      <c r="J12" s="20"/>
      <c r="K12" s="20"/>
      <c r="L12" s="20"/>
      <c r="M12" s="21">
        <f t="shared" si="1"/>
        <v>0</v>
      </c>
      <c r="N12" s="22"/>
      <c r="O12" s="22"/>
      <c r="P12" s="22"/>
      <c r="Q12" s="22"/>
    </row>
    <row r="13" spans="1:17" ht="15" customHeight="1">
      <c r="A13" s="13"/>
      <c r="B13" s="8"/>
      <c r="C13" s="13">
        <v>10</v>
      </c>
      <c r="D13" s="3"/>
      <c r="E13" s="20"/>
      <c r="F13" s="20"/>
      <c r="G13" s="20"/>
      <c r="H13" s="21">
        <f t="shared" si="0"/>
        <v>0</v>
      </c>
      <c r="I13" s="37"/>
      <c r="J13" s="20"/>
      <c r="K13" s="20"/>
      <c r="L13" s="20"/>
      <c r="M13" s="21">
        <f t="shared" si="1"/>
        <v>0</v>
      </c>
      <c r="N13" s="22"/>
      <c r="O13" s="22"/>
      <c r="P13" s="22"/>
      <c r="Q13" s="22"/>
    </row>
    <row r="14" spans="1:17" ht="15" customHeight="1">
      <c r="A14" s="13"/>
      <c r="B14" s="8"/>
      <c r="C14" s="13">
        <v>11</v>
      </c>
      <c r="D14" s="3"/>
      <c r="E14" s="20"/>
      <c r="F14" s="20"/>
      <c r="G14" s="20"/>
      <c r="H14" s="21">
        <f t="shared" si="0"/>
        <v>0</v>
      </c>
      <c r="I14" s="37"/>
      <c r="J14" s="20"/>
      <c r="K14" s="20"/>
      <c r="L14" s="20"/>
      <c r="M14" s="21">
        <f t="shared" si="1"/>
        <v>0</v>
      </c>
      <c r="N14" s="22"/>
      <c r="O14" s="22"/>
      <c r="P14" s="22"/>
      <c r="Q14" s="22"/>
    </row>
    <row r="15" spans="1:17" ht="15" customHeight="1">
      <c r="A15" s="13"/>
      <c r="B15" s="8"/>
      <c r="C15" s="13">
        <v>12</v>
      </c>
      <c r="D15" s="3"/>
      <c r="E15" s="20"/>
      <c r="F15" s="20"/>
      <c r="G15" s="20"/>
      <c r="H15" s="21">
        <f t="shared" si="0"/>
        <v>0</v>
      </c>
      <c r="I15" s="37"/>
      <c r="J15" s="20"/>
      <c r="K15" s="20"/>
      <c r="L15" s="20"/>
      <c r="M15" s="21">
        <f t="shared" si="1"/>
        <v>0</v>
      </c>
      <c r="N15" s="22"/>
      <c r="O15" s="22"/>
      <c r="P15" s="22"/>
      <c r="Q15" s="22"/>
    </row>
    <row r="16" spans="1:17" ht="15" customHeight="1">
      <c r="A16" s="13"/>
      <c r="B16" s="8"/>
      <c r="C16" s="13">
        <v>13</v>
      </c>
      <c r="D16" s="3"/>
      <c r="E16" s="20"/>
      <c r="F16" s="20"/>
      <c r="G16" s="20"/>
      <c r="H16" s="21">
        <f t="shared" si="0"/>
        <v>0</v>
      </c>
      <c r="I16" s="37"/>
      <c r="J16" s="20"/>
      <c r="K16" s="20"/>
      <c r="L16" s="20"/>
      <c r="M16" s="21">
        <f t="shared" si="1"/>
        <v>0</v>
      </c>
      <c r="N16" s="22"/>
      <c r="O16" s="22"/>
      <c r="P16" s="22"/>
      <c r="Q16" s="22"/>
    </row>
    <row r="17" spans="1:17" ht="15" customHeight="1">
      <c r="A17" s="13"/>
      <c r="B17" s="8"/>
      <c r="C17" s="13">
        <v>14</v>
      </c>
      <c r="D17" s="3"/>
      <c r="E17" s="20"/>
      <c r="F17" s="20"/>
      <c r="G17" s="20"/>
      <c r="H17" s="21">
        <f t="shared" si="0"/>
        <v>0</v>
      </c>
      <c r="I17" s="37"/>
      <c r="J17" s="20"/>
      <c r="K17" s="20"/>
      <c r="L17" s="20"/>
      <c r="M17" s="21">
        <f t="shared" si="1"/>
        <v>0</v>
      </c>
      <c r="N17" s="22"/>
      <c r="O17" s="22"/>
      <c r="P17" s="22"/>
      <c r="Q17" s="22"/>
    </row>
    <row r="18" spans="1:17" ht="15" customHeight="1">
      <c r="A18" s="13"/>
      <c r="B18" s="8"/>
      <c r="C18" s="13">
        <v>15</v>
      </c>
      <c r="D18" s="3"/>
      <c r="E18" s="20"/>
      <c r="F18" s="20"/>
      <c r="G18" s="20"/>
      <c r="H18" s="21">
        <f t="shared" si="0"/>
        <v>0</v>
      </c>
      <c r="I18" s="37"/>
      <c r="J18" s="20"/>
      <c r="K18" s="20"/>
      <c r="L18" s="20"/>
      <c r="M18" s="21">
        <f t="shared" si="1"/>
        <v>0</v>
      </c>
      <c r="N18" s="22"/>
      <c r="O18" s="22"/>
      <c r="P18" s="22"/>
      <c r="Q18" s="22"/>
    </row>
    <row r="19" spans="1:17" ht="15" customHeight="1">
      <c r="A19" s="13"/>
      <c r="B19" s="8"/>
      <c r="C19" s="13">
        <v>16</v>
      </c>
      <c r="D19" s="3"/>
      <c r="E19" s="20"/>
      <c r="F19" s="20"/>
      <c r="G19" s="20"/>
      <c r="H19" s="21">
        <f t="shared" si="0"/>
        <v>0</v>
      </c>
      <c r="I19" s="37"/>
      <c r="J19" s="20"/>
      <c r="K19" s="20"/>
      <c r="L19" s="20"/>
      <c r="M19" s="21">
        <f t="shared" si="1"/>
        <v>0</v>
      </c>
      <c r="N19" s="22"/>
      <c r="O19" s="22"/>
      <c r="P19" s="22"/>
      <c r="Q19" s="22"/>
    </row>
    <row r="20" spans="1:17" ht="15" customHeight="1">
      <c r="A20" s="13"/>
      <c r="B20" s="8"/>
      <c r="C20" s="13">
        <v>17</v>
      </c>
      <c r="D20" s="3"/>
      <c r="E20" s="20"/>
      <c r="F20" s="20"/>
      <c r="G20" s="20"/>
      <c r="H20" s="21">
        <f t="shared" si="0"/>
        <v>0</v>
      </c>
      <c r="I20" s="37"/>
      <c r="J20" s="20"/>
      <c r="K20" s="20"/>
      <c r="L20" s="20"/>
      <c r="M20" s="21">
        <f t="shared" si="1"/>
        <v>0</v>
      </c>
      <c r="N20" s="22"/>
      <c r="O20" s="22"/>
      <c r="P20" s="22"/>
      <c r="Q20" s="22"/>
    </row>
    <row r="21" spans="1:17" ht="15" customHeight="1">
      <c r="A21" s="13"/>
      <c r="B21" s="8"/>
      <c r="C21" s="13">
        <v>18</v>
      </c>
      <c r="D21" s="3"/>
      <c r="E21" s="20"/>
      <c r="F21" s="20"/>
      <c r="G21" s="20"/>
      <c r="H21" s="21">
        <f>IF(AND(F21&gt;0,G21&gt;0),G21/F21,0)</f>
        <v>0</v>
      </c>
      <c r="I21" s="37"/>
      <c r="J21" s="20"/>
      <c r="K21" s="20"/>
      <c r="L21" s="20"/>
      <c r="M21" s="21">
        <f t="shared" si="1"/>
        <v>0</v>
      </c>
      <c r="N21" s="22"/>
      <c r="O21" s="22"/>
      <c r="P21" s="22"/>
      <c r="Q21" s="22"/>
    </row>
    <row r="22" spans="1:17" ht="15" customHeight="1">
      <c r="A22" s="13"/>
      <c r="B22" s="8"/>
      <c r="C22" s="13">
        <v>19</v>
      </c>
      <c r="D22" s="3"/>
      <c r="E22" s="20"/>
      <c r="F22" s="20"/>
      <c r="G22" s="20"/>
      <c r="H22" s="21">
        <f t="shared" si="0"/>
        <v>0</v>
      </c>
      <c r="I22" s="37"/>
      <c r="J22" s="20"/>
      <c r="K22" s="20"/>
      <c r="L22" s="20"/>
      <c r="M22" s="21">
        <f t="shared" si="1"/>
        <v>0</v>
      </c>
      <c r="N22" s="22"/>
      <c r="O22" s="22"/>
      <c r="P22" s="22"/>
      <c r="Q22" s="22"/>
    </row>
    <row r="23" spans="1:17" ht="15" customHeight="1">
      <c r="A23" s="13"/>
      <c r="B23" s="8"/>
      <c r="C23" s="13">
        <v>20</v>
      </c>
      <c r="D23" s="3"/>
      <c r="E23" s="19"/>
      <c r="F23" s="20"/>
      <c r="G23" s="20"/>
      <c r="H23" s="21">
        <f t="shared" si="0"/>
        <v>0</v>
      </c>
      <c r="I23" s="37"/>
      <c r="J23" s="20"/>
      <c r="K23" s="20"/>
      <c r="L23" s="20"/>
      <c r="M23" s="21">
        <f>IF(AND(K23&gt;0,L23&gt;0),L23/K23,0)</f>
        <v>0</v>
      </c>
      <c r="N23" s="22"/>
      <c r="O23" s="22"/>
      <c r="P23" s="22"/>
      <c r="Q23" s="22"/>
    </row>
    <row r="24" spans="5:13" ht="15" customHeight="1">
      <c r="E24" s="67">
        <f>SUM(E4:E23)</f>
        <v>0</v>
      </c>
      <c r="F24" s="67">
        <f>SUM(F4:F23)</f>
        <v>0</v>
      </c>
      <c r="G24" s="67">
        <f>SUM(G4:G23)</f>
        <v>0</v>
      </c>
      <c r="H24" s="40">
        <f>IF(AND(F24&gt;0,G24&gt;0),G24/F24,0)</f>
        <v>0</v>
      </c>
      <c r="J24" s="67">
        <f>SUM(J4:J23)</f>
        <v>0</v>
      </c>
      <c r="K24" s="67">
        <f>SUM(K4:K23)</f>
        <v>0</v>
      </c>
      <c r="L24" s="67">
        <f>SUM(L4:L23)</f>
        <v>0</v>
      </c>
      <c r="M24" s="40">
        <f>IF(AND(K24&gt;0,L24&gt;0),L24/K24,0)</f>
        <v>0</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sheetData>
  <sheetProtection/>
  <mergeCells count="8">
    <mergeCell ref="B2:B3"/>
    <mergeCell ref="A2:A3"/>
    <mergeCell ref="C2:D3"/>
    <mergeCell ref="Q2:Q3"/>
    <mergeCell ref="N2:N3"/>
    <mergeCell ref="E2:H2"/>
    <mergeCell ref="J2:M2"/>
    <mergeCell ref="O2:P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13.xml><?xml version="1.0" encoding="utf-8"?>
<worksheet xmlns="http://schemas.openxmlformats.org/spreadsheetml/2006/main" xmlns:r="http://schemas.openxmlformats.org/officeDocument/2006/relationships">
  <sheetPr>
    <tabColor theme="7" tint="0.5999900102615356"/>
  </sheetPr>
  <dimension ref="A2:Q24"/>
  <sheetViews>
    <sheetView zoomScalePageLayoutView="0" workbookViewId="0" topLeftCell="A1">
      <pane xSplit="4" ySplit="3" topLeftCell="E4" activePane="bottomRight" state="frozen"/>
      <selection pane="topLeft" activeCell="K11" sqref="K11"/>
      <selection pane="topRight" activeCell="K11" sqref="K11"/>
      <selection pane="bottomLeft" activeCell="K11" sqref="K11"/>
      <selection pane="bottomRight" activeCell="K11" sqref="K11"/>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6" customWidth="1"/>
    <col min="15" max="16" width="12.25390625" style="6" customWidth="1"/>
    <col min="17" max="17" width="6.375" style="6"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30" t="s">
        <v>23</v>
      </c>
      <c r="K2" s="131"/>
      <c r="L2" s="131"/>
      <c r="M2" s="132"/>
      <c r="N2" s="116" t="s">
        <v>16</v>
      </c>
      <c r="O2" s="123" t="s">
        <v>17</v>
      </c>
      <c r="P2" s="124"/>
      <c r="Q2" s="116" t="s">
        <v>2</v>
      </c>
    </row>
    <row r="3" spans="1:17" s="10" customFormat="1" ht="16.5" customHeight="1">
      <c r="A3" s="76"/>
      <c r="B3" s="114"/>
      <c r="C3" s="128"/>
      <c r="D3" s="129"/>
      <c r="E3" s="59" t="s">
        <v>4</v>
      </c>
      <c r="F3" s="59" t="s">
        <v>0</v>
      </c>
      <c r="G3" s="59" t="s">
        <v>15</v>
      </c>
      <c r="H3" s="17" t="s">
        <v>14</v>
      </c>
      <c r="I3" s="36"/>
      <c r="J3" s="59" t="s">
        <v>4</v>
      </c>
      <c r="K3" s="59" t="s">
        <v>0</v>
      </c>
      <c r="L3" s="59" t="s">
        <v>15</v>
      </c>
      <c r="M3" s="17" t="s">
        <v>14</v>
      </c>
      <c r="N3" s="117"/>
      <c r="O3" s="34" t="s">
        <v>21</v>
      </c>
      <c r="P3" s="34" t="s">
        <v>18</v>
      </c>
      <c r="Q3" s="117"/>
    </row>
    <row r="4" spans="1:17" ht="15" customHeight="1">
      <c r="A4" s="13"/>
      <c r="B4" s="8"/>
      <c r="C4" s="8">
        <v>1</v>
      </c>
      <c r="D4" s="12"/>
      <c r="E4" s="20"/>
      <c r="F4" s="20"/>
      <c r="G4" s="20"/>
      <c r="H4" s="21">
        <f>IF(AND(F4&gt;0,G4&gt;0),G4/F4,0)</f>
        <v>0</v>
      </c>
      <c r="I4" s="37"/>
      <c r="J4" s="20"/>
      <c r="K4" s="20"/>
      <c r="L4" s="20"/>
      <c r="M4" s="21">
        <f>IF(AND(K4&gt;0,L4&gt;0),L4/K4,0)</f>
        <v>0</v>
      </c>
      <c r="N4" s="22"/>
      <c r="O4" s="22"/>
      <c r="P4" s="22"/>
      <c r="Q4" s="22"/>
    </row>
    <row r="5" spans="1:17" ht="15" customHeight="1">
      <c r="A5" s="13"/>
      <c r="B5" s="8"/>
      <c r="C5" s="8">
        <v>2</v>
      </c>
      <c r="D5" s="12"/>
      <c r="E5" s="20"/>
      <c r="F5" s="20"/>
      <c r="G5" s="20"/>
      <c r="H5" s="21">
        <f aca="true" t="shared" si="0" ref="H5:H23">IF(AND(F5&gt;0,G5&gt;0),G5/F5,0)</f>
        <v>0</v>
      </c>
      <c r="I5" s="37"/>
      <c r="J5" s="20"/>
      <c r="K5" s="20"/>
      <c r="L5" s="20"/>
      <c r="M5" s="21">
        <f aca="true" t="shared" si="1" ref="M5:M23">IF(AND(K5&gt;0,L5&gt;0),L5/K5,0)</f>
        <v>0</v>
      </c>
      <c r="N5" s="22"/>
      <c r="O5" s="22"/>
      <c r="P5" s="22"/>
      <c r="Q5" s="22"/>
    </row>
    <row r="6" spans="1:17" ht="15" customHeight="1">
      <c r="A6" s="13"/>
      <c r="B6" s="8"/>
      <c r="C6" s="8">
        <v>3</v>
      </c>
      <c r="D6" s="12"/>
      <c r="E6" s="20"/>
      <c r="F6" s="20"/>
      <c r="G6" s="20"/>
      <c r="H6" s="21">
        <f t="shared" si="0"/>
        <v>0</v>
      </c>
      <c r="I6" s="37"/>
      <c r="J6" s="20"/>
      <c r="K6" s="20"/>
      <c r="L6" s="20"/>
      <c r="M6" s="21">
        <f t="shared" si="1"/>
        <v>0</v>
      </c>
      <c r="N6" s="22"/>
      <c r="O6" s="22"/>
      <c r="P6" s="22"/>
      <c r="Q6" s="22"/>
    </row>
    <row r="7" spans="1:17" ht="15" customHeight="1">
      <c r="A7" s="13"/>
      <c r="B7" s="8"/>
      <c r="C7" s="8">
        <v>4</v>
      </c>
      <c r="D7" s="12"/>
      <c r="E7" s="20"/>
      <c r="F7" s="20"/>
      <c r="G7" s="20"/>
      <c r="H7" s="21">
        <f t="shared" si="0"/>
        <v>0</v>
      </c>
      <c r="I7" s="37"/>
      <c r="J7" s="20"/>
      <c r="K7" s="20"/>
      <c r="L7" s="20"/>
      <c r="M7" s="21">
        <f t="shared" si="1"/>
        <v>0</v>
      </c>
      <c r="N7" s="22"/>
      <c r="O7" s="22"/>
      <c r="P7" s="22"/>
      <c r="Q7" s="22"/>
    </row>
    <row r="8" spans="1:17" ht="15" customHeight="1">
      <c r="A8" s="13"/>
      <c r="B8" s="8"/>
      <c r="C8" s="8">
        <v>5</v>
      </c>
      <c r="D8" s="12"/>
      <c r="E8" s="20"/>
      <c r="F8" s="20"/>
      <c r="G8" s="20"/>
      <c r="H8" s="21">
        <f t="shared" si="0"/>
        <v>0</v>
      </c>
      <c r="I8" s="37"/>
      <c r="J8" s="20"/>
      <c r="K8" s="20"/>
      <c r="L8" s="20"/>
      <c r="M8" s="21">
        <f t="shared" si="1"/>
        <v>0</v>
      </c>
      <c r="N8" s="22"/>
      <c r="O8" s="22"/>
      <c r="P8" s="22"/>
      <c r="Q8" s="22"/>
    </row>
    <row r="9" spans="1:17" ht="15" customHeight="1">
      <c r="A9" s="13"/>
      <c r="B9" s="8"/>
      <c r="C9" s="8">
        <v>6</v>
      </c>
      <c r="D9" s="12"/>
      <c r="E9" s="20"/>
      <c r="F9" s="20"/>
      <c r="G9" s="20"/>
      <c r="H9" s="21">
        <f t="shared" si="0"/>
        <v>0</v>
      </c>
      <c r="I9" s="37"/>
      <c r="J9" s="20"/>
      <c r="K9" s="20"/>
      <c r="L9" s="20"/>
      <c r="M9" s="21">
        <f t="shared" si="1"/>
        <v>0</v>
      </c>
      <c r="N9" s="22"/>
      <c r="O9" s="22"/>
      <c r="P9" s="22"/>
      <c r="Q9" s="22"/>
    </row>
    <row r="10" spans="1:17" ht="15" customHeight="1">
      <c r="A10" s="13"/>
      <c r="B10" s="8"/>
      <c r="C10" s="8">
        <v>7</v>
      </c>
      <c r="D10" s="12"/>
      <c r="E10" s="20"/>
      <c r="F10" s="20"/>
      <c r="G10" s="20"/>
      <c r="H10" s="21">
        <f>IF(AND(F10&gt;0,G10&gt;0),G10/F10,0)</f>
        <v>0</v>
      </c>
      <c r="I10" s="37"/>
      <c r="J10" s="20"/>
      <c r="K10" s="20"/>
      <c r="L10" s="20"/>
      <c r="M10" s="21">
        <f t="shared" si="1"/>
        <v>0</v>
      </c>
      <c r="N10" s="22"/>
      <c r="O10" s="22"/>
      <c r="P10" s="22"/>
      <c r="Q10" s="22"/>
    </row>
    <row r="11" spans="1:17" ht="15" customHeight="1">
      <c r="A11" s="13"/>
      <c r="B11" s="8"/>
      <c r="C11" s="8">
        <v>8</v>
      </c>
      <c r="D11" s="12"/>
      <c r="E11" s="20"/>
      <c r="F11" s="20"/>
      <c r="G11" s="20"/>
      <c r="H11" s="21">
        <f t="shared" si="0"/>
        <v>0</v>
      </c>
      <c r="I11" s="37"/>
      <c r="J11" s="20"/>
      <c r="K11" s="20"/>
      <c r="L11" s="20"/>
      <c r="M11" s="21">
        <f t="shared" si="1"/>
        <v>0</v>
      </c>
      <c r="N11" s="22"/>
      <c r="O11" s="22"/>
      <c r="P11" s="22"/>
      <c r="Q11" s="22"/>
    </row>
    <row r="12" spans="1:17" ht="15" customHeight="1">
      <c r="A12" s="13"/>
      <c r="B12" s="8"/>
      <c r="C12" s="8">
        <v>9</v>
      </c>
      <c r="D12" s="12"/>
      <c r="E12" s="20"/>
      <c r="F12" s="20"/>
      <c r="G12" s="20"/>
      <c r="H12" s="21">
        <f t="shared" si="0"/>
        <v>0</v>
      </c>
      <c r="I12" s="37"/>
      <c r="J12" s="20"/>
      <c r="K12" s="20"/>
      <c r="L12" s="20"/>
      <c r="M12" s="21">
        <f t="shared" si="1"/>
        <v>0</v>
      </c>
      <c r="N12" s="22"/>
      <c r="O12" s="22"/>
      <c r="P12" s="22"/>
      <c r="Q12" s="22"/>
    </row>
    <row r="13" spans="1:17" ht="15" customHeight="1">
      <c r="A13" s="13"/>
      <c r="B13" s="8"/>
      <c r="C13" s="8">
        <v>10</v>
      </c>
      <c r="D13" s="12"/>
      <c r="E13" s="20"/>
      <c r="F13" s="20"/>
      <c r="G13" s="20"/>
      <c r="H13" s="21">
        <f t="shared" si="0"/>
        <v>0</v>
      </c>
      <c r="I13" s="37"/>
      <c r="J13" s="20"/>
      <c r="K13" s="20"/>
      <c r="L13" s="20"/>
      <c r="M13" s="21">
        <f t="shared" si="1"/>
        <v>0</v>
      </c>
      <c r="N13" s="22"/>
      <c r="O13" s="22"/>
      <c r="P13" s="22"/>
      <c r="Q13" s="22"/>
    </row>
    <row r="14" spans="1:17" ht="15" customHeight="1">
      <c r="A14" s="13"/>
      <c r="B14" s="8"/>
      <c r="C14" s="8">
        <v>11</v>
      </c>
      <c r="D14" s="12"/>
      <c r="E14" s="20"/>
      <c r="F14" s="20"/>
      <c r="G14" s="20"/>
      <c r="H14" s="21">
        <f t="shared" si="0"/>
        <v>0</v>
      </c>
      <c r="I14" s="37"/>
      <c r="J14" s="20"/>
      <c r="K14" s="20"/>
      <c r="L14" s="20"/>
      <c r="M14" s="21">
        <f>IF(AND(K14&gt;0,L14&gt;0),L14/K14,0)</f>
        <v>0</v>
      </c>
      <c r="N14" s="22"/>
      <c r="O14" s="22"/>
      <c r="P14" s="22"/>
      <c r="Q14" s="22"/>
    </row>
    <row r="15" spans="1:17" ht="15" customHeight="1">
      <c r="A15" s="13"/>
      <c r="B15" s="8"/>
      <c r="C15" s="8">
        <v>12</v>
      </c>
      <c r="D15" s="12"/>
      <c r="E15" s="20"/>
      <c r="F15" s="20"/>
      <c r="G15" s="20"/>
      <c r="H15" s="21">
        <f t="shared" si="0"/>
        <v>0</v>
      </c>
      <c r="I15" s="37"/>
      <c r="J15" s="20"/>
      <c r="K15" s="20"/>
      <c r="L15" s="20"/>
      <c r="M15" s="21">
        <f t="shared" si="1"/>
        <v>0</v>
      </c>
      <c r="N15" s="22"/>
      <c r="O15" s="22"/>
      <c r="P15" s="22"/>
      <c r="Q15" s="22"/>
    </row>
    <row r="16" spans="1:17" ht="15" customHeight="1">
      <c r="A16" s="13"/>
      <c r="B16" s="8"/>
      <c r="C16" s="8">
        <v>13</v>
      </c>
      <c r="D16" s="12"/>
      <c r="E16" s="20"/>
      <c r="F16" s="20"/>
      <c r="G16" s="20"/>
      <c r="H16" s="21">
        <f t="shared" si="0"/>
        <v>0</v>
      </c>
      <c r="I16" s="37"/>
      <c r="J16" s="20"/>
      <c r="K16" s="20"/>
      <c r="L16" s="20"/>
      <c r="M16" s="21">
        <f t="shared" si="1"/>
        <v>0</v>
      </c>
      <c r="N16" s="22"/>
      <c r="O16" s="22"/>
      <c r="P16" s="22"/>
      <c r="Q16" s="22"/>
    </row>
    <row r="17" spans="1:17" ht="15" customHeight="1">
      <c r="A17" s="13"/>
      <c r="B17" s="8"/>
      <c r="C17" s="8">
        <v>14</v>
      </c>
      <c r="D17" s="12"/>
      <c r="E17" s="20"/>
      <c r="F17" s="20"/>
      <c r="G17" s="20"/>
      <c r="H17" s="21">
        <f t="shared" si="0"/>
        <v>0</v>
      </c>
      <c r="I17" s="37"/>
      <c r="J17" s="20"/>
      <c r="K17" s="20"/>
      <c r="L17" s="20"/>
      <c r="M17" s="21">
        <f t="shared" si="1"/>
        <v>0</v>
      </c>
      <c r="N17" s="22"/>
      <c r="O17" s="22"/>
      <c r="P17" s="22"/>
      <c r="Q17" s="22"/>
    </row>
    <row r="18" spans="1:17" ht="15" customHeight="1">
      <c r="A18" s="13"/>
      <c r="B18" s="8"/>
      <c r="C18" s="8">
        <v>15</v>
      </c>
      <c r="D18" s="12"/>
      <c r="E18" s="20"/>
      <c r="F18" s="20"/>
      <c r="G18" s="20"/>
      <c r="H18" s="21">
        <f t="shared" si="0"/>
        <v>0</v>
      </c>
      <c r="I18" s="37"/>
      <c r="J18" s="20"/>
      <c r="K18" s="20"/>
      <c r="L18" s="20"/>
      <c r="M18" s="21">
        <f t="shared" si="1"/>
        <v>0</v>
      </c>
      <c r="N18" s="22"/>
      <c r="O18" s="22"/>
      <c r="P18" s="22"/>
      <c r="Q18" s="22"/>
    </row>
    <row r="19" spans="1:17" ht="15" customHeight="1">
      <c r="A19" s="13"/>
      <c r="B19" s="8"/>
      <c r="C19" s="8">
        <v>16</v>
      </c>
      <c r="D19" s="12"/>
      <c r="E19" s="20"/>
      <c r="F19" s="20"/>
      <c r="G19" s="20"/>
      <c r="H19" s="21">
        <f t="shared" si="0"/>
        <v>0</v>
      </c>
      <c r="I19" s="37"/>
      <c r="J19" s="20"/>
      <c r="K19" s="20"/>
      <c r="L19" s="20"/>
      <c r="M19" s="21">
        <f t="shared" si="1"/>
        <v>0</v>
      </c>
      <c r="N19" s="22"/>
      <c r="O19" s="22"/>
      <c r="P19" s="22"/>
      <c r="Q19" s="22"/>
    </row>
    <row r="20" spans="1:17" ht="15" customHeight="1">
      <c r="A20" s="13"/>
      <c r="B20" s="8"/>
      <c r="C20" s="8">
        <v>17</v>
      </c>
      <c r="D20" s="12"/>
      <c r="E20" s="20"/>
      <c r="F20" s="20"/>
      <c r="G20" s="20"/>
      <c r="H20" s="21">
        <f t="shared" si="0"/>
        <v>0</v>
      </c>
      <c r="I20" s="37"/>
      <c r="J20" s="20"/>
      <c r="K20" s="20"/>
      <c r="L20" s="20"/>
      <c r="M20" s="21">
        <f t="shared" si="1"/>
        <v>0</v>
      </c>
      <c r="N20" s="22"/>
      <c r="O20" s="22"/>
      <c r="P20" s="22"/>
      <c r="Q20" s="22"/>
    </row>
    <row r="21" spans="1:17" ht="15" customHeight="1">
      <c r="A21" s="13"/>
      <c r="B21" s="8"/>
      <c r="C21" s="8">
        <v>18</v>
      </c>
      <c r="D21" s="12"/>
      <c r="E21" s="20"/>
      <c r="F21" s="20"/>
      <c r="G21" s="20"/>
      <c r="H21" s="21">
        <f t="shared" si="0"/>
        <v>0</v>
      </c>
      <c r="I21" s="37"/>
      <c r="J21" s="20"/>
      <c r="K21" s="20"/>
      <c r="L21" s="20"/>
      <c r="M21" s="21">
        <f t="shared" si="1"/>
        <v>0</v>
      </c>
      <c r="N21" s="22"/>
      <c r="O21" s="22"/>
      <c r="P21" s="22"/>
      <c r="Q21" s="22"/>
    </row>
    <row r="22" spans="1:17" ht="15" customHeight="1">
      <c r="A22" s="13"/>
      <c r="B22" s="8"/>
      <c r="C22" s="8">
        <v>19</v>
      </c>
      <c r="D22" s="12"/>
      <c r="E22" s="20"/>
      <c r="F22" s="20"/>
      <c r="G22" s="20"/>
      <c r="H22" s="21">
        <f t="shared" si="0"/>
        <v>0</v>
      </c>
      <c r="I22" s="37"/>
      <c r="J22" s="20"/>
      <c r="K22" s="20"/>
      <c r="L22" s="20"/>
      <c r="M22" s="21">
        <f t="shared" si="1"/>
        <v>0</v>
      </c>
      <c r="N22" s="22"/>
      <c r="O22" s="22"/>
      <c r="P22" s="22"/>
      <c r="Q22" s="22"/>
    </row>
    <row r="23" spans="1:17" ht="15" customHeight="1">
      <c r="A23" s="13"/>
      <c r="B23" s="8"/>
      <c r="C23" s="8">
        <v>20</v>
      </c>
      <c r="D23" s="12"/>
      <c r="E23" s="20"/>
      <c r="F23" s="20"/>
      <c r="G23" s="20"/>
      <c r="H23" s="21">
        <f t="shared" si="0"/>
        <v>0</v>
      </c>
      <c r="I23" s="37"/>
      <c r="J23" s="20"/>
      <c r="K23" s="20"/>
      <c r="L23" s="20"/>
      <c r="M23" s="21">
        <f t="shared" si="1"/>
        <v>0</v>
      </c>
      <c r="N23" s="22"/>
      <c r="O23" s="22"/>
      <c r="P23" s="22"/>
      <c r="Q23" s="22"/>
    </row>
    <row r="24" spans="5:13" ht="15" customHeight="1">
      <c r="E24" s="67">
        <f>SUM(E4:E23)</f>
        <v>0</v>
      </c>
      <c r="F24" s="67">
        <f>SUM(F4:F23)</f>
        <v>0</v>
      </c>
      <c r="G24" s="67">
        <f>SUM(G4:G23)</f>
        <v>0</v>
      </c>
      <c r="H24" s="53">
        <f>IF(AND(F24&gt;0,G24&gt;0),G24/F24,0)</f>
        <v>0</v>
      </c>
      <c r="J24" s="67">
        <f>SUM(J4:J23)</f>
        <v>0</v>
      </c>
      <c r="K24" s="67">
        <f>SUM(K4:K23)</f>
        <v>0</v>
      </c>
      <c r="L24" s="67">
        <f>SUM(L4:L23)</f>
        <v>0</v>
      </c>
      <c r="M24" s="53">
        <f>IF(AND(K24&gt;0,L24&gt;0),L24/K24,0)</f>
        <v>0</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sheetData>
  <sheetProtection/>
  <mergeCells count="8">
    <mergeCell ref="B2:B3"/>
    <mergeCell ref="A2:A3"/>
    <mergeCell ref="C2:D3"/>
    <mergeCell ref="Q2:Q3"/>
    <mergeCell ref="N2:N3"/>
    <mergeCell ref="E2:H2"/>
    <mergeCell ref="O2:P2"/>
    <mergeCell ref="J2:M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14.xml><?xml version="1.0" encoding="utf-8"?>
<worksheet xmlns="http://schemas.openxmlformats.org/spreadsheetml/2006/main" xmlns:r="http://schemas.openxmlformats.org/officeDocument/2006/relationships">
  <sheetPr>
    <tabColor theme="7" tint="0.5999900102615356"/>
  </sheetPr>
  <dimension ref="A2:Q9"/>
  <sheetViews>
    <sheetView zoomScalePageLayoutView="0" workbookViewId="0" topLeftCell="A1">
      <pane xSplit="4" ySplit="3" topLeftCell="G4" activePane="bottomRight" state="frozen"/>
      <selection pane="topLeft" activeCell="K11" sqref="K11"/>
      <selection pane="topRight" activeCell="K11" sqref="K11"/>
      <selection pane="bottomLeft" activeCell="K11" sqref="K11"/>
      <selection pane="bottomRight" activeCell="A9" sqref="A9:IV23"/>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30" customWidth="1"/>
    <col min="15" max="16" width="12.25390625" style="30" customWidth="1"/>
    <col min="17" max="17" width="6.375" style="30"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0" t="s">
        <v>23</v>
      </c>
      <c r="K2" s="121"/>
      <c r="L2" s="121"/>
      <c r="M2" s="121"/>
      <c r="N2" s="116" t="s">
        <v>16</v>
      </c>
      <c r="O2" s="123" t="s">
        <v>17</v>
      </c>
      <c r="P2" s="124"/>
      <c r="Q2" s="116" t="s">
        <v>2</v>
      </c>
    </row>
    <row r="3" spans="1:17" s="10" customFormat="1" ht="16.5" customHeight="1">
      <c r="A3" s="76"/>
      <c r="B3" s="114"/>
      <c r="C3" s="128"/>
      <c r="D3" s="129"/>
      <c r="E3" s="59" t="s">
        <v>4</v>
      </c>
      <c r="F3" s="59" t="s">
        <v>0</v>
      </c>
      <c r="G3" s="59" t="s">
        <v>15</v>
      </c>
      <c r="H3" s="17" t="s">
        <v>14</v>
      </c>
      <c r="I3" s="36"/>
      <c r="J3" s="59" t="s">
        <v>4</v>
      </c>
      <c r="K3" s="59" t="s">
        <v>0</v>
      </c>
      <c r="L3" s="59" t="s">
        <v>15</v>
      </c>
      <c r="M3" s="17" t="s">
        <v>14</v>
      </c>
      <c r="N3" s="117"/>
      <c r="O3" s="34" t="s">
        <v>21</v>
      </c>
      <c r="P3" s="34" t="s">
        <v>18</v>
      </c>
      <c r="Q3" s="117"/>
    </row>
    <row r="4" spans="1:17" ht="15" customHeight="1">
      <c r="A4" s="13"/>
      <c r="B4" s="8" t="s">
        <v>31</v>
      </c>
      <c r="C4" s="13">
        <v>1</v>
      </c>
      <c r="D4" s="5" t="s">
        <v>132</v>
      </c>
      <c r="E4" s="20">
        <v>30</v>
      </c>
      <c r="F4" s="20">
        <v>259</v>
      </c>
      <c r="G4" s="20">
        <v>2229232</v>
      </c>
      <c r="H4" s="21">
        <f aca="true" t="shared" si="0" ref="H4:H9">IF(AND(F4&gt;0,G4&gt;0),G4/F4,0)</f>
        <v>8607.07335907336</v>
      </c>
      <c r="I4" s="37"/>
      <c r="J4" s="20"/>
      <c r="K4" s="20"/>
      <c r="L4" s="20"/>
      <c r="M4" s="21">
        <f aca="true" t="shared" si="1" ref="M4:M9">IF(AND(K4&gt;0,L4&gt;0),L4/K4,0)</f>
        <v>0</v>
      </c>
      <c r="N4" s="18"/>
      <c r="O4" s="70" t="s">
        <v>184</v>
      </c>
      <c r="P4" s="18"/>
      <c r="Q4" s="18"/>
    </row>
    <row r="5" spans="1:17" ht="15" customHeight="1">
      <c r="A5" s="13"/>
      <c r="B5" s="8" t="s">
        <v>31</v>
      </c>
      <c r="C5" s="13">
        <v>2</v>
      </c>
      <c r="D5" s="5" t="s">
        <v>133</v>
      </c>
      <c r="E5" s="20">
        <v>20</v>
      </c>
      <c r="F5" s="20">
        <v>176</v>
      </c>
      <c r="G5" s="20">
        <v>4266485</v>
      </c>
      <c r="H5" s="21">
        <f t="shared" si="0"/>
        <v>24241.392045454544</v>
      </c>
      <c r="I5" s="37"/>
      <c r="J5" s="20"/>
      <c r="K5" s="20"/>
      <c r="L5" s="20"/>
      <c r="M5" s="21">
        <f t="shared" si="1"/>
        <v>0</v>
      </c>
      <c r="N5" s="18"/>
      <c r="O5" s="70" t="s">
        <v>183</v>
      </c>
      <c r="P5" s="18"/>
      <c r="Q5" s="18"/>
    </row>
    <row r="6" spans="1:17" ht="15" customHeight="1">
      <c r="A6" s="13"/>
      <c r="B6" s="8" t="s">
        <v>31</v>
      </c>
      <c r="C6" s="13">
        <v>3</v>
      </c>
      <c r="D6" s="5" t="s">
        <v>134</v>
      </c>
      <c r="E6" s="20">
        <v>20</v>
      </c>
      <c r="F6" s="20">
        <v>128</v>
      </c>
      <c r="G6" s="20">
        <v>774614</v>
      </c>
      <c r="H6" s="21">
        <f t="shared" si="0"/>
        <v>6051.671875</v>
      </c>
      <c r="I6" s="37"/>
      <c r="J6" s="20">
        <v>20</v>
      </c>
      <c r="K6" s="20">
        <v>101</v>
      </c>
      <c r="L6" s="20">
        <v>666759</v>
      </c>
      <c r="M6" s="21">
        <f t="shared" si="1"/>
        <v>6601.574257425743</v>
      </c>
      <c r="N6" s="18"/>
      <c r="O6" s="18"/>
      <c r="P6" s="18"/>
      <c r="Q6" s="18"/>
    </row>
    <row r="7" spans="1:17" ht="15" customHeight="1">
      <c r="A7" s="13"/>
      <c r="B7" s="8" t="s">
        <v>31</v>
      </c>
      <c r="C7" s="13">
        <v>4</v>
      </c>
      <c r="D7" s="5" t="s">
        <v>135</v>
      </c>
      <c r="E7" s="20">
        <v>25</v>
      </c>
      <c r="F7" s="20">
        <v>379</v>
      </c>
      <c r="G7" s="20">
        <v>4610803</v>
      </c>
      <c r="H7" s="21">
        <f t="shared" si="0"/>
        <v>12165.707124010554</v>
      </c>
      <c r="I7" s="37"/>
      <c r="J7" s="20">
        <v>25</v>
      </c>
      <c r="K7" s="20">
        <v>348</v>
      </c>
      <c r="L7" s="20">
        <v>3822054</v>
      </c>
      <c r="M7" s="21">
        <f t="shared" si="1"/>
        <v>10982.913793103447</v>
      </c>
      <c r="N7" s="18"/>
      <c r="O7" s="18"/>
      <c r="P7" s="18"/>
      <c r="Q7" s="18"/>
    </row>
    <row r="8" spans="1:17" ht="15" customHeight="1">
      <c r="A8" s="13"/>
      <c r="B8" s="8" t="s">
        <v>31</v>
      </c>
      <c r="C8" s="13">
        <v>5</v>
      </c>
      <c r="D8" s="5" t="s">
        <v>136</v>
      </c>
      <c r="E8" s="20">
        <v>20</v>
      </c>
      <c r="F8" s="20">
        <v>483</v>
      </c>
      <c r="G8" s="20">
        <v>3682520</v>
      </c>
      <c r="H8" s="21">
        <f t="shared" si="0"/>
        <v>7624.265010351967</v>
      </c>
      <c r="I8" s="37"/>
      <c r="J8" s="20"/>
      <c r="K8" s="20"/>
      <c r="L8" s="20"/>
      <c r="M8" s="21">
        <f t="shared" si="1"/>
        <v>0</v>
      </c>
      <c r="N8" s="18"/>
      <c r="O8" s="70" t="s">
        <v>167</v>
      </c>
      <c r="P8" s="18"/>
      <c r="Q8" s="18"/>
    </row>
    <row r="9" spans="5:13" ht="15" customHeight="1">
      <c r="E9" s="67">
        <f>SUM(E4:E8)</f>
        <v>115</v>
      </c>
      <c r="F9" s="67">
        <f>SUM(F4:F8)</f>
        <v>1425</v>
      </c>
      <c r="G9" s="67">
        <f>SUM(G4:G8)</f>
        <v>15563654</v>
      </c>
      <c r="H9" s="40">
        <f t="shared" si="0"/>
        <v>10921.86245614035</v>
      </c>
      <c r="J9" s="67">
        <f>SUM(J4:J8)</f>
        <v>45</v>
      </c>
      <c r="K9" s="67">
        <f>SUM(K4:K8)</f>
        <v>449</v>
      </c>
      <c r="L9" s="67">
        <f>SUM(L4:L8)</f>
        <v>4488813</v>
      </c>
      <c r="M9" s="40">
        <f t="shared" si="1"/>
        <v>9997.356347438752</v>
      </c>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sheetData>
  <sheetProtection/>
  <mergeCells count="8">
    <mergeCell ref="B2:B3"/>
    <mergeCell ref="A2:A3"/>
    <mergeCell ref="C2:D3"/>
    <mergeCell ref="Q2:Q3"/>
    <mergeCell ref="N2:N3"/>
    <mergeCell ref="E2:H2"/>
    <mergeCell ref="J2:M2"/>
    <mergeCell ref="O2:P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15.xml><?xml version="1.0" encoding="utf-8"?>
<worksheet xmlns="http://schemas.openxmlformats.org/spreadsheetml/2006/main" xmlns:r="http://schemas.openxmlformats.org/officeDocument/2006/relationships">
  <sheetPr>
    <tabColor theme="7" tint="0.5999900102615356"/>
  </sheetPr>
  <dimension ref="A2:Q7"/>
  <sheetViews>
    <sheetView zoomScalePageLayoutView="0" workbookViewId="0" topLeftCell="A1">
      <pane xSplit="4" ySplit="3" topLeftCell="H4" activePane="bottomRight" state="frozen"/>
      <selection pane="topLeft" activeCell="K11" sqref="K11"/>
      <selection pane="topRight" activeCell="K11" sqref="K11"/>
      <selection pane="bottomLeft" activeCell="K11" sqref="K11"/>
      <selection pane="bottomRight" activeCell="A7" sqref="A7:IV23"/>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29" customWidth="1"/>
    <col min="15" max="16" width="12.25390625" style="29" customWidth="1"/>
    <col min="17" max="17" width="6.375" style="29"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0" t="s">
        <v>23</v>
      </c>
      <c r="K2" s="121"/>
      <c r="L2" s="121"/>
      <c r="M2" s="121"/>
      <c r="N2" s="116" t="s">
        <v>16</v>
      </c>
      <c r="O2" s="123" t="s">
        <v>17</v>
      </c>
      <c r="P2" s="124"/>
      <c r="Q2" s="116" t="s">
        <v>2</v>
      </c>
    </row>
    <row r="3" spans="1:17" s="10" customFormat="1" ht="16.5" customHeight="1">
      <c r="A3" s="76"/>
      <c r="B3" s="114"/>
      <c r="C3" s="128"/>
      <c r="D3" s="129"/>
      <c r="E3" s="59" t="s">
        <v>4</v>
      </c>
      <c r="F3" s="59" t="s">
        <v>0</v>
      </c>
      <c r="G3" s="59" t="s">
        <v>15</v>
      </c>
      <c r="H3" s="17" t="s">
        <v>14</v>
      </c>
      <c r="I3" s="36"/>
      <c r="J3" s="59" t="s">
        <v>4</v>
      </c>
      <c r="K3" s="59" t="s">
        <v>0</v>
      </c>
      <c r="L3" s="59" t="s">
        <v>15</v>
      </c>
      <c r="M3" s="17" t="s">
        <v>14</v>
      </c>
      <c r="N3" s="117"/>
      <c r="O3" s="34" t="s">
        <v>21</v>
      </c>
      <c r="P3" s="34" t="s">
        <v>18</v>
      </c>
      <c r="Q3" s="117"/>
    </row>
    <row r="4" spans="1:17" ht="15" customHeight="1">
      <c r="A4" s="13"/>
      <c r="B4" s="8" t="s">
        <v>31</v>
      </c>
      <c r="C4" s="13">
        <v>1</v>
      </c>
      <c r="D4" s="5" t="s">
        <v>137</v>
      </c>
      <c r="E4" s="20">
        <v>19</v>
      </c>
      <c r="F4" s="20">
        <v>192</v>
      </c>
      <c r="G4" s="20">
        <v>953792</v>
      </c>
      <c r="H4" s="21">
        <f>IF(AND(F4&gt;0,G4),G4/F4,0)</f>
        <v>4967.666666666667</v>
      </c>
      <c r="I4" s="37"/>
      <c r="J4" s="20">
        <v>19</v>
      </c>
      <c r="K4" s="20">
        <v>255</v>
      </c>
      <c r="L4" s="20">
        <v>1002419</v>
      </c>
      <c r="M4" s="21">
        <f>IF(AND(K4&gt;0,L4),L4/K4,0)</f>
        <v>3931.0549019607843</v>
      </c>
      <c r="N4" s="22"/>
      <c r="O4" s="22"/>
      <c r="P4" s="22"/>
      <c r="Q4" s="22"/>
    </row>
    <row r="5" spans="1:17" ht="15" customHeight="1">
      <c r="A5" s="13"/>
      <c r="B5" s="8" t="s">
        <v>31</v>
      </c>
      <c r="C5" s="13">
        <v>2</v>
      </c>
      <c r="D5" s="5" t="s">
        <v>81</v>
      </c>
      <c r="E5" s="20">
        <v>19</v>
      </c>
      <c r="F5" s="20">
        <v>121</v>
      </c>
      <c r="G5" s="20">
        <v>401410</v>
      </c>
      <c r="H5" s="21">
        <f>IF(AND(F5&gt;0,G5),G5/F5,0)</f>
        <v>3317.438016528926</v>
      </c>
      <c r="I5" s="37"/>
      <c r="J5" s="20">
        <v>19</v>
      </c>
      <c r="K5" s="20">
        <v>134</v>
      </c>
      <c r="L5" s="20">
        <v>634073</v>
      </c>
      <c r="M5" s="21">
        <f>IF(AND(K5&gt;0,L5),L5/K5,0)</f>
        <v>4731.888059701492</v>
      </c>
      <c r="N5" s="22"/>
      <c r="O5" s="22"/>
      <c r="P5" s="22"/>
      <c r="Q5" s="22"/>
    </row>
    <row r="6" spans="1:17" ht="15" customHeight="1">
      <c r="A6" s="13"/>
      <c r="B6" s="8" t="s">
        <v>31</v>
      </c>
      <c r="C6" s="13">
        <v>3</v>
      </c>
      <c r="D6" s="5" t="s">
        <v>138</v>
      </c>
      <c r="E6" s="20">
        <v>19</v>
      </c>
      <c r="F6" s="20">
        <v>183</v>
      </c>
      <c r="G6" s="20">
        <v>1060440</v>
      </c>
      <c r="H6" s="21">
        <f>IF(AND(F6&gt;0,G6),G6/F6,0)</f>
        <v>5794.754098360656</v>
      </c>
      <c r="I6" s="37"/>
      <c r="J6" s="20"/>
      <c r="K6" s="20"/>
      <c r="L6" s="20"/>
      <c r="M6" s="21">
        <f>IF(AND(K6&gt;0,L6),L6/K6,0)</f>
        <v>0</v>
      </c>
      <c r="N6" s="22"/>
      <c r="O6" s="22" t="s">
        <v>146</v>
      </c>
      <c r="P6" s="22"/>
      <c r="Q6" s="22"/>
    </row>
    <row r="7" spans="5:13" ht="15" customHeight="1">
      <c r="E7" s="67">
        <f>SUM(E4:E6)</f>
        <v>57</v>
      </c>
      <c r="F7" s="67">
        <f>SUM(F4:F6)</f>
        <v>496</v>
      </c>
      <c r="G7" s="67">
        <f>SUM(G4:G6)</f>
        <v>2415642</v>
      </c>
      <c r="H7" s="40">
        <f>IF(AND(F7&gt;0,G7),G7/F7,0)</f>
        <v>4870.245967741936</v>
      </c>
      <c r="J7" s="67">
        <f>SUM(J4:J6)</f>
        <v>38</v>
      </c>
      <c r="K7" s="67">
        <f>SUM(K4:K6)</f>
        <v>389</v>
      </c>
      <c r="L7" s="67">
        <f>SUM(L4:L6)</f>
        <v>1636492</v>
      </c>
      <c r="M7" s="40">
        <f>IF(AND(K7&gt;0,L7),L7/K7,0)</f>
        <v>4206.920308483291</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sheetData>
  <sheetProtection/>
  <mergeCells count="8">
    <mergeCell ref="B2:B3"/>
    <mergeCell ref="A2:A3"/>
    <mergeCell ref="Q2:Q3"/>
    <mergeCell ref="O2:P2"/>
    <mergeCell ref="C2:D3"/>
    <mergeCell ref="E2:H2"/>
    <mergeCell ref="J2:M2"/>
    <mergeCell ref="N2:N3"/>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16.xml><?xml version="1.0" encoding="utf-8"?>
<worksheet xmlns="http://schemas.openxmlformats.org/spreadsheetml/2006/main" xmlns:r="http://schemas.openxmlformats.org/officeDocument/2006/relationships">
  <sheetPr>
    <tabColor theme="7" tint="0.5999900102615356"/>
  </sheetPr>
  <dimension ref="A2:Q24"/>
  <sheetViews>
    <sheetView zoomScalePageLayoutView="0" workbookViewId="0" topLeftCell="A1">
      <pane xSplit="4" ySplit="3" topLeftCell="E4" activePane="bottomRight" state="frozen"/>
      <selection pane="topLeft" activeCell="K11" sqref="K11"/>
      <selection pane="topRight" activeCell="K11" sqref="K11"/>
      <selection pane="bottomLeft" activeCell="K11" sqref="K11"/>
      <selection pane="bottomRight" activeCell="K11" sqref="K11"/>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30" customWidth="1"/>
    <col min="15" max="16" width="12.25390625" style="30" customWidth="1"/>
    <col min="17" max="17" width="6.375" style="30"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0" t="s">
        <v>23</v>
      </c>
      <c r="K2" s="121"/>
      <c r="L2" s="121"/>
      <c r="M2" s="121"/>
      <c r="N2" s="116" t="s">
        <v>16</v>
      </c>
      <c r="O2" s="123" t="s">
        <v>17</v>
      </c>
      <c r="P2" s="124"/>
      <c r="Q2" s="116" t="s">
        <v>2</v>
      </c>
    </row>
    <row r="3" spans="1:17" s="10" customFormat="1" ht="16.5" customHeight="1">
      <c r="A3" s="76"/>
      <c r="B3" s="114"/>
      <c r="C3" s="128"/>
      <c r="D3" s="129"/>
      <c r="E3" s="59" t="s">
        <v>4</v>
      </c>
      <c r="F3" s="59" t="s">
        <v>0</v>
      </c>
      <c r="G3" s="59" t="s">
        <v>15</v>
      </c>
      <c r="H3" s="24" t="s">
        <v>14</v>
      </c>
      <c r="I3" s="36"/>
      <c r="J3" s="59" t="s">
        <v>4</v>
      </c>
      <c r="K3" s="59" t="s">
        <v>0</v>
      </c>
      <c r="L3" s="59" t="s">
        <v>15</v>
      </c>
      <c r="M3" s="24" t="s">
        <v>14</v>
      </c>
      <c r="N3" s="117"/>
      <c r="O3" s="34" t="s">
        <v>21</v>
      </c>
      <c r="P3" s="34" t="s">
        <v>18</v>
      </c>
      <c r="Q3" s="117"/>
    </row>
    <row r="4" spans="1:17" ht="15" customHeight="1">
      <c r="A4" s="13"/>
      <c r="B4" s="8"/>
      <c r="C4" s="13">
        <v>1</v>
      </c>
      <c r="D4" s="5"/>
      <c r="E4" s="20"/>
      <c r="F4" s="20"/>
      <c r="G4" s="20"/>
      <c r="H4" s="21">
        <f>IF(AND(F4&gt;0,G4),G4/F4,0)</f>
        <v>0</v>
      </c>
      <c r="I4" s="38"/>
      <c r="J4" s="20"/>
      <c r="K4" s="20"/>
      <c r="L4" s="20"/>
      <c r="M4" s="21">
        <f>IF(AND(K4&gt;0,L4),L4/K4,0)</f>
        <v>0</v>
      </c>
      <c r="N4" s="18"/>
      <c r="O4" s="18"/>
      <c r="P4" s="18"/>
      <c r="Q4" s="18"/>
    </row>
    <row r="5" spans="1:17" ht="15" customHeight="1">
      <c r="A5" s="13"/>
      <c r="B5" s="8"/>
      <c r="C5" s="13">
        <v>2</v>
      </c>
      <c r="D5" s="5"/>
      <c r="E5" s="20"/>
      <c r="F5" s="20"/>
      <c r="G5" s="20"/>
      <c r="H5" s="21">
        <f aca="true" t="shared" si="0" ref="H5:H23">IF(AND(F5&gt;0,G5),G5/F5,0)</f>
        <v>0</v>
      </c>
      <c r="I5" s="38"/>
      <c r="J5" s="20"/>
      <c r="K5" s="20"/>
      <c r="L5" s="20"/>
      <c r="M5" s="21">
        <f aca="true" t="shared" si="1" ref="M5:M23">IF(AND(K5&gt;0,L5),L5/K5,0)</f>
        <v>0</v>
      </c>
      <c r="N5" s="18"/>
      <c r="O5" s="18"/>
      <c r="P5" s="18"/>
      <c r="Q5" s="18"/>
    </row>
    <row r="6" spans="1:17" ht="15" customHeight="1">
      <c r="A6" s="13"/>
      <c r="B6" s="8"/>
      <c r="C6" s="13">
        <v>3</v>
      </c>
      <c r="D6" s="5"/>
      <c r="E6" s="20"/>
      <c r="F6" s="20"/>
      <c r="G6" s="20"/>
      <c r="H6" s="21">
        <f t="shared" si="0"/>
        <v>0</v>
      </c>
      <c r="I6" s="38"/>
      <c r="J6" s="20"/>
      <c r="K6" s="20"/>
      <c r="L6" s="20"/>
      <c r="M6" s="21">
        <f t="shared" si="1"/>
        <v>0</v>
      </c>
      <c r="N6" s="18"/>
      <c r="O6" s="18"/>
      <c r="P6" s="18"/>
      <c r="Q6" s="18"/>
    </row>
    <row r="7" spans="1:17" ht="15" customHeight="1">
      <c r="A7" s="13"/>
      <c r="B7" s="8"/>
      <c r="C7" s="13">
        <v>4</v>
      </c>
      <c r="D7" s="5"/>
      <c r="E7" s="20"/>
      <c r="F7" s="20"/>
      <c r="G7" s="20"/>
      <c r="H7" s="21">
        <f t="shared" si="0"/>
        <v>0</v>
      </c>
      <c r="I7" s="38"/>
      <c r="J7" s="20"/>
      <c r="K7" s="20"/>
      <c r="L7" s="20"/>
      <c r="M7" s="21">
        <f t="shared" si="1"/>
        <v>0</v>
      </c>
      <c r="N7" s="18"/>
      <c r="O7" s="18"/>
      <c r="P7" s="18"/>
      <c r="Q7" s="18"/>
    </row>
    <row r="8" spans="1:17" ht="15" customHeight="1">
      <c r="A8" s="13"/>
      <c r="B8" s="8"/>
      <c r="C8" s="13">
        <v>5</v>
      </c>
      <c r="D8" s="5"/>
      <c r="E8" s="20"/>
      <c r="F8" s="20"/>
      <c r="G8" s="20"/>
      <c r="H8" s="21">
        <f t="shared" si="0"/>
        <v>0</v>
      </c>
      <c r="I8" s="38"/>
      <c r="J8" s="20"/>
      <c r="K8" s="20"/>
      <c r="L8" s="20"/>
      <c r="M8" s="21">
        <f t="shared" si="1"/>
        <v>0</v>
      </c>
      <c r="N8" s="18"/>
      <c r="O8" s="18"/>
      <c r="P8" s="18"/>
      <c r="Q8" s="18"/>
    </row>
    <row r="9" spans="1:17" ht="15" customHeight="1">
      <c r="A9" s="13"/>
      <c r="B9" s="8"/>
      <c r="C9" s="13">
        <v>6</v>
      </c>
      <c r="D9" s="5"/>
      <c r="E9" s="20"/>
      <c r="F9" s="20"/>
      <c r="G9" s="20"/>
      <c r="H9" s="21">
        <f t="shared" si="0"/>
        <v>0</v>
      </c>
      <c r="I9" s="38"/>
      <c r="J9" s="20"/>
      <c r="K9" s="20"/>
      <c r="L9" s="20"/>
      <c r="M9" s="21">
        <f t="shared" si="1"/>
        <v>0</v>
      </c>
      <c r="N9" s="18"/>
      <c r="O9" s="18"/>
      <c r="P9" s="18"/>
      <c r="Q9" s="18"/>
    </row>
    <row r="10" spans="1:17" ht="15" customHeight="1">
      <c r="A10" s="13"/>
      <c r="B10" s="8"/>
      <c r="C10" s="13">
        <v>7</v>
      </c>
      <c r="D10" s="5"/>
      <c r="E10" s="20"/>
      <c r="F10" s="20"/>
      <c r="G10" s="20"/>
      <c r="H10" s="21">
        <f t="shared" si="0"/>
        <v>0</v>
      </c>
      <c r="I10" s="38"/>
      <c r="J10" s="20"/>
      <c r="K10" s="20"/>
      <c r="L10" s="20"/>
      <c r="M10" s="21">
        <f t="shared" si="1"/>
        <v>0</v>
      </c>
      <c r="N10" s="18"/>
      <c r="O10" s="18"/>
      <c r="P10" s="18"/>
      <c r="Q10" s="18"/>
    </row>
    <row r="11" spans="1:17" ht="15" customHeight="1">
      <c r="A11" s="13"/>
      <c r="B11" s="8"/>
      <c r="C11" s="13">
        <v>8</v>
      </c>
      <c r="D11" s="5"/>
      <c r="E11" s="20"/>
      <c r="F11" s="20"/>
      <c r="G11" s="20"/>
      <c r="H11" s="21">
        <f t="shared" si="0"/>
        <v>0</v>
      </c>
      <c r="I11" s="38"/>
      <c r="J11" s="20"/>
      <c r="K11" s="20"/>
      <c r="L11" s="20"/>
      <c r="M11" s="21">
        <f t="shared" si="1"/>
        <v>0</v>
      </c>
      <c r="N11" s="18"/>
      <c r="O11" s="18"/>
      <c r="P11" s="18"/>
      <c r="Q11" s="18"/>
    </row>
    <row r="12" spans="1:17" ht="15" customHeight="1">
      <c r="A12" s="13"/>
      <c r="B12" s="8"/>
      <c r="C12" s="13">
        <v>9</v>
      </c>
      <c r="D12" s="5"/>
      <c r="E12" s="20"/>
      <c r="F12" s="20"/>
      <c r="G12" s="20"/>
      <c r="H12" s="21">
        <f t="shared" si="0"/>
        <v>0</v>
      </c>
      <c r="I12" s="38"/>
      <c r="J12" s="20"/>
      <c r="K12" s="20"/>
      <c r="L12" s="20"/>
      <c r="M12" s="21">
        <f t="shared" si="1"/>
        <v>0</v>
      </c>
      <c r="N12" s="18"/>
      <c r="O12" s="18"/>
      <c r="P12" s="18"/>
      <c r="Q12" s="18"/>
    </row>
    <row r="13" spans="1:17" ht="15" customHeight="1">
      <c r="A13" s="13"/>
      <c r="B13" s="8"/>
      <c r="C13" s="13">
        <v>10</v>
      </c>
      <c r="D13" s="5"/>
      <c r="E13" s="20"/>
      <c r="F13" s="20"/>
      <c r="G13" s="20"/>
      <c r="H13" s="21">
        <f t="shared" si="0"/>
        <v>0</v>
      </c>
      <c r="I13" s="38"/>
      <c r="J13" s="20"/>
      <c r="K13" s="20"/>
      <c r="L13" s="20"/>
      <c r="M13" s="21">
        <f t="shared" si="1"/>
        <v>0</v>
      </c>
      <c r="N13" s="18"/>
      <c r="O13" s="18"/>
      <c r="P13" s="18"/>
      <c r="Q13" s="18"/>
    </row>
    <row r="14" spans="1:17" ht="15" customHeight="1">
      <c r="A14" s="13"/>
      <c r="B14" s="8"/>
      <c r="C14" s="13">
        <v>11</v>
      </c>
      <c r="D14" s="5"/>
      <c r="E14" s="20"/>
      <c r="F14" s="20"/>
      <c r="G14" s="20"/>
      <c r="H14" s="21">
        <f t="shared" si="0"/>
        <v>0</v>
      </c>
      <c r="I14" s="38"/>
      <c r="J14" s="20"/>
      <c r="K14" s="20"/>
      <c r="L14" s="20"/>
      <c r="M14" s="21">
        <f t="shared" si="1"/>
        <v>0</v>
      </c>
      <c r="N14" s="18"/>
      <c r="O14" s="18"/>
      <c r="P14" s="18"/>
      <c r="Q14" s="18"/>
    </row>
    <row r="15" spans="1:17" ht="15" customHeight="1">
      <c r="A15" s="13"/>
      <c r="B15" s="8"/>
      <c r="C15" s="13">
        <v>12</v>
      </c>
      <c r="D15" s="5"/>
      <c r="E15" s="20"/>
      <c r="F15" s="20"/>
      <c r="G15" s="20"/>
      <c r="H15" s="21">
        <f t="shared" si="0"/>
        <v>0</v>
      </c>
      <c r="I15" s="38"/>
      <c r="J15" s="20"/>
      <c r="K15" s="20"/>
      <c r="L15" s="20"/>
      <c r="M15" s="21">
        <f t="shared" si="1"/>
        <v>0</v>
      </c>
      <c r="N15" s="18"/>
      <c r="O15" s="18"/>
      <c r="P15" s="18"/>
      <c r="Q15" s="18"/>
    </row>
    <row r="16" spans="1:17" ht="15" customHeight="1">
      <c r="A16" s="13"/>
      <c r="B16" s="8"/>
      <c r="C16" s="13">
        <v>13</v>
      </c>
      <c r="D16" s="5"/>
      <c r="E16" s="20"/>
      <c r="F16" s="20"/>
      <c r="G16" s="20"/>
      <c r="H16" s="21">
        <f t="shared" si="0"/>
        <v>0</v>
      </c>
      <c r="I16" s="38"/>
      <c r="J16" s="20"/>
      <c r="K16" s="20"/>
      <c r="L16" s="20"/>
      <c r="M16" s="21">
        <f t="shared" si="1"/>
        <v>0</v>
      </c>
      <c r="N16" s="18"/>
      <c r="O16" s="18"/>
      <c r="P16" s="18"/>
      <c r="Q16" s="18"/>
    </row>
    <row r="17" spans="1:17" ht="15" customHeight="1">
      <c r="A17" s="13"/>
      <c r="B17" s="8"/>
      <c r="C17" s="13">
        <v>14</v>
      </c>
      <c r="D17" s="5"/>
      <c r="E17" s="20"/>
      <c r="F17" s="20"/>
      <c r="G17" s="20"/>
      <c r="H17" s="21">
        <f t="shared" si="0"/>
        <v>0</v>
      </c>
      <c r="I17" s="38"/>
      <c r="J17" s="20"/>
      <c r="K17" s="20"/>
      <c r="L17" s="20"/>
      <c r="M17" s="21">
        <f t="shared" si="1"/>
        <v>0</v>
      </c>
      <c r="N17" s="18"/>
      <c r="O17" s="18"/>
      <c r="P17" s="18"/>
      <c r="Q17" s="18"/>
    </row>
    <row r="18" spans="1:17" ht="15" customHeight="1">
      <c r="A18" s="13"/>
      <c r="B18" s="8"/>
      <c r="C18" s="13">
        <v>15</v>
      </c>
      <c r="D18" s="5"/>
      <c r="E18" s="20"/>
      <c r="F18" s="20"/>
      <c r="G18" s="20"/>
      <c r="H18" s="21">
        <f t="shared" si="0"/>
        <v>0</v>
      </c>
      <c r="I18" s="38"/>
      <c r="J18" s="20"/>
      <c r="K18" s="20"/>
      <c r="L18" s="20"/>
      <c r="M18" s="21">
        <f t="shared" si="1"/>
        <v>0</v>
      </c>
      <c r="N18" s="18"/>
      <c r="O18" s="18"/>
      <c r="P18" s="18"/>
      <c r="Q18" s="18"/>
    </row>
    <row r="19" spans="1:17" ht="15" customHeight="1">
      <c r="A19" s="13"/>
      <c r="B19" s="8"/>
      <c r="C19" s="13">
        <v>16</v>
      </c>
      <c r="D19" s="5"/>
      <c r="E19" s="20"/>
      <c r="F19" s="20"/>
      <c r="G19" s="20"/>
      <c r="H19" s="21">
        <f t="shared" si="0"/>
        <v>0</v>
      </c>
      <c r="I19" s="38"/>
      <c r="J19" s="20"/>
      <c r="K19" s="20"/>
      <c r="L19" s="20"/>
      <c r="M19" s="21">
        <f t="shared" si="1"/>
        <v>0</v>
      </c>
      <c r="N19" s="18"/>
      <c r="O19" s="18"/>
      <c r="P19" s="18"/>
      <c r="Q19" s="18"/>
    </row>
    <row r="20" spans="1:17" ht="15" customHeight="1">
      <c r="A20" s="13"/>
      <c r="B20" s="8"/>
      <c r="C20" s="13">
        <v>17</v>
      </c>
      <c r="D20" s="5"/>
      <c r="E20" s="20"/>
      <c r="F20" s="20"/>
      <c r="G20" s="20"/>
      <c r="H20" s="21">
        <f t="shared" si="0"/>
        <v>0</v>
      </c>
      <c r="I20" s="38"/>
      <c r="J20" s="20"/>
      <c r="K20" s="20"/>
      <c r="L20" s="20"/>
      <c r="M20" s="21">
        <f t="shared" si="1"/>
        <v>0</v>
      </c>
      <c r="N20" s="18"/>
      <c r="O20" s="18"/>
      <c r="P20" s="18"/>
      <c r="Q20" s="18"/>
    </row>
    <row r="21" spans="1:17" ht="15" customHeight="1">
      <c r="A21" s="13"/>
      <c r="B21" s="8"/>
      <c r="C21" s="13">
        <v>18</v>
      </c>
      <c r="D21" s="5"/>
      <c r="E21" s="20"/>
      <c r="F21" s="20"/>
      <c r="G21" s="20"/>
      <c r="H21" s="21">
        <f t="shared" si="0"/>
        <v>0</v>
      </c>
      <c r="I21" s="38"/>
      <c r="J21" s="20"/>
      <c r="K21" s="20"/>
      <c r="L21" s="20"/>
      <c r="M21" s="21">
        <f t="shared" si="1"/>
        <v>0</v>
      </c>
      <c r="N21" s="18"/>
      <c r="O21" s="18"/>
      <c r="P21" s="18"/>
      <c r="Q21" s="18"/>
    </row>
    <row r="22" spans="1:17" ht="15" customHeight="1">
      <c r="A22" s="13"/>
      <c r="B22" s="8"/>
      <c r="C22" s="13">
        <v>19</v>
      </c>
      <c r="D22" s="5"/>
      <c r="E22" s="20"/>
      <c r="F22" s="20"/>
      <c r="G22" s="20"/>
      <c r="H22" s="21">
        <f t="shared" si="0"/>
        <v>0</v>
      </c>
      <c r="I22" s="39"/>
      <c r="J22" s="20"/>
      <c r="K22" s="20"/>
      <c r="L22" s="20"/>
      <c r="M22" s="21">
        <f t="shared" si="1"/>
        <v>0</v>
      </c>
      <c r="N22" s="18"/>
      <c r="O22" s="18"/>
      <c r="P22" s="18"/>
      <c r="Q22" s="18"/>
    </row>
    <row r="23" spans="1:17" ht="15" customHeight="1">
      <c r="A23" s="13"/>
      <c r="B23" s="8"/>
      <c r="C23" s="13">
        <v>20</v>
      </c>
      <c r="D23" s="5"/>
      <c r="E23" s="20"/>
      <c r="F23" s="68"/>
      <c r="G23" s="68"/>
      <c r="H23" s="21">
        <f t="shared" si="0"/>
        <v>0</v>
      </c>
      <c r="I23" s="37"/>
      <c r="J23" s="20"/>
      <c r="K23" s="20"/>
      <c r="L23" s="20"/>
      <c r="M23" s="21">
        <f t="shared" si="1"/>
        <v>0</v>
      </c>
      <c r="N23" s="18"/>
      <c r="O23" s="18"/>
      <c r="P23" s="18"/>
      <c r="Q23" s="18"/>
    </row>
    <row r="24" spans="5:13" ht="15" customHeight="1">
      <c r="E24" s="67">
        <f>SUM(E4:E23)</f>
        <v>0</v>
      </c>
      <c r="F24" s="67">
        <f>SUM(F4:F23)</f>
        <v>0</v>
      </c>
      <c r="G24" s="67">
        <f>SUM(G4:G23)</f>
        <v>0</v>
      </c>
      <c r="H24" s="40">
        <f>IF(AND(F24&gt;0,G24),G24/F24,0)</f>
        <v>0</v>
      </c>
      <c r="J24" s="67">
        <f>SUM(J4:J23)</f>
        <v>0</v>
      </c>
      <c r="K24" s="67">
        <f>SUM(K4:K23)</f>
        <v>0</v>
      </c>
      <c r="L24" s="67">
        <f>SUM(L4:L23)</f>
        <v>0</v>
      </c>
      <c r="M24" s="40">
        <f>IF(AND(K24&gt;0,L24),L24/K24,0)</f>
        <v>0</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sheetData>
  <sheetProtection/>
  <mergeCells count="8">
    <mergeCell ref="B2:B3"/>
    <mergeCell ref="A2:A3"/>
    <mergeCell ref="C2:D3"/>
    <mergeCell ref="Q2:Q3"/>
    <mergeCell ref="N2:N3"/>
    <mergeCell ref="E2:H2"/>
    <mergeCell ref="J2:M2"/>
    <mergeCell ref="O2:P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sheetPr>
    <tabColor indexed="10"/>
  </sheetPr>
  <dimension ref="A1:AF6"/>
  <sheetViews>
    <sheetView zoomScaleSheetLayoutView="100" zoomScalePageLayoutView="0" workbookViewId="0" topLeftCell="A1">
      <pane xSplit="1" ySplit="5" topLeftCell="B6" activePane="bottomRight" state="frozen"/>
      <selection pane="topLeft" activeCell="E21" sqref="E21"/>
      <selection pane="topRight" activeCell="E21" sqref="E21"/>
      <selection pane="bottomLeft" activeCell="E21" sqref="E21"/>
      <selection pane="bottomRight" activeCell="C6" sqref="C6"/>
    </sheetView>
  </sheetViews>
  <sheetFormatPr defaultColWidth="9.00390625" defaultRowHeight="13.5"/>
  <cols>
    <col min="1" max="1" width="10.00390625" style="0" customWidth="1"/>
    <col min="2" max="44" width="7.875" style="0" customWidth="1"/>
  </cols>
  <sheetData>
    <row r="1" ht="21">
      <c r="A1" s="14" t="s">
        <v>28</v>
      </c>
    </row>
    <row r="3" spans="1:32" ht="15" customHeight="1">
      <c r="A3" s="91" t="s">
        <v>6</v>
      </c>
      <c r="B3" s="87" t="s">
        <v>19</v>
      </c>
      <c r="C3" s="88"/>
      <c r="D3" s="87" t="s">
        <v>20</v>
      </c>
      <c r="E3" s="88"/>
      <c r="F3" s="96" t="s">
        <v>7</v>
      </c>
      <c r="G3" s="97"/>
      <c r="H3" s="97"/>
      <c r="I3" s="97"/>
      <c r="J3" s="97"/>
      <c r="K3" s="97"/>
      <c r="L3" s="98"/>
      <c r="M3" s="99"/>
      <c r="N3" s="100" t="s">
        <v>8</v>
      </c>
      <c r="O3" s="101"/>
      <c r="P3" s="101"/>
      <c r="Q3" s="101"/>
      <c r="R3" s="101"/>
      <c r="S3" s="101"/>
      <c r="T3" s="102"/>
      <c r="U3" s="103"/>
      <c r="V3" s="111" t="s">
        <v>9</v>
      </c>
      <c r="W3" s="112"/>
      <c r="X3" s="112"/>
      <c r="Y3" s="112"/>
      <c r="Z3" s="112"/>
      <c r="AA3" s="112"/>
      <c r="AB3" s="113"/>
      <c r="AC3" s="110"/>
      <c r="AD3" s="73" t="s">
        <v>26</v>
      </c>
      <c r="AE3" s="74"/>
      <c r="AF3" s="104"/>
    </row>
    <row r="4" spans="1:32" ht="30" customHeight="1">
      <c r="A4" s="92"/>
      <c r="B4" s="89"/>
      <c r="C4" s="90"/>
      <c r="D4" s="89"/>
      <c r="E4" s="90"/>
      <c r="F4" s="94" t="s">
        <v>10</v>
      </c>
      <c r="G4" s="95"/>
      <c r="H4" s="94" t="s">
        <v>11</v>
      </c>
      <c r="I4" s="95"/>
      <c r="J4" s="94" t="s">
        <v>5</v>
      </c>
      <c r="K4" s="95"/>
      <c r="L4" s="94" t="s">
        <v>13</v>
      </c>
      <c r="M4" s="95"/>
      <c r="N4" s="71" t="s">
        <v>10</v>
      </c>
      <c r="O4" s="72"/>
      <c r="P4" s="71" t="s">
        <v>11</v>
      </c>
      <c r="Q4" s="72"/>
      <c r="R4" s="71" t="s">
        <v>5</v>
      </c>
      <c r="S4" s="72"/>
      <c r="T4" s="71" t="s">
        <v>13</v>
      </c>
      <c r="U4" s="72"/>
      <c r="V4" s="108" t="s">
        <v>10</v>
      </c>
      <c r="W4" s="109"/>
      <c r="X4" s="108" t="s">
        <v>11</v>
      </c>
      <c r="Y4" s="109"/>
      <c r="Z4" s="108" t="s">
        <v>5</v>
      </c>
      <c r="AA4" s="109"/>
      <c r="AB4" s="108" t="s">
        <v>13</v>
      </c>
      <c r="AC4" s="110"/>
      <c r="AD4" s="105"/>
      <c r="AE4" s="106"/>
      <c r="AF4" s="107"/>
    </row>
    <row r="5" spans="1:32" s="42" customFormat="1" ht="38.25" customHeight="1">
      <c r="A5" s="93"/>
      <c r="B5" s="44" t="s">
        <v>24</v>
      </c>
      <c r="C5" s="44" t="s">
        <v>25</v>
      </c>
      <c r="D5" s="44" t="s">
        <v>24</v>
      </c>
      <c r="E5" s="44" t="s">
        <v>25</v>
      </c>
      <c r="F5" s="45" t="s">
        <v>24</v>
      </c>
      <c r="G5" s="45" t="s">
        <v>25</v>
      </c>
      <c r="H5" s="45" t="s">
        <v>24</v>
      </c>
      <c r="I5" s="45" t="s">
        <v>25</v>
      </c>
      <c r="J5" s="45" t="s">
        <v>24</v>
      </c>
      <c r="K5" s="45" t="s">
        <v>25</v>
      </c>
      <c r="L5" s="45" t="s">
        <v>24</v>
      </c>
      <c r="M5" s="45" t="s">
        <v>25</v>
      </c>
      <c r="N5" s="46" t="s">
        <v>24</v>
      </c>
      <c r="O5" s="46" t="s">
        <v>25</v>
      </c>
      <c r="P5" s="46" t="s">
        <v>24</v>
      </c>
      <c r="Q5" s="46" t="s">
        <v>25</v>
      </c>
      <c r="R5" s="46" t="s">
        <v>24</v>
      </c>
      <c r="S5" s="46" t="s">
        <v>25</v>
      </c>
      <c r="T5" s="46" t="s">
        <v>24</v>
      </c>
      <c r="U5" s="46" t="s">
        <v>25</v>
      </c>
      <c r="V5" s="43" t="s">
        <v>24</v>
      </c>
      <c r="W5" s="43" t="s">
        <v>25</v>
      </c>
      <c r="X5" s="43" t="s">
        <v>24</v>
      </c>
      <c r="Y5" s="43" t="s">
        <v>25</v>
      </c>
      <c r="Z5" s="43" t="s">
        <v>24</v>
      </c>
      <c r="AA5" s="43" t="s">
        <v>25</v>
      </c>
      <c r="AB5" s="43" t="s">
        <v>24</v>
      </c>
      <c r="AC5" s="43" t="s">
        <v>25</v>
      </c>
      <c r="AD5" s="47" t="s">
        <v>24</v>
      </c>
      <c r="AE5" s="47" t="s">
        <v>25</v>
      </c>
      <c r="AF5" s="47" t="s">
        <v>27</v>
      </c>
    </row>
    <row r="6" spans="1:32" ht="15.75" customHeight="1">
      <c r="A6" s="31" t="s">
        <v>31</v>
      </c>
      <c r="B6" s="62">
        <v>7</v>
      </c>
      <c r="C6" s="62">
        <v>7</v>
      </c>
      <c r="D6" s="62">
        <v>92</v>
      </c>
      <c r="E6" s="62">
        <v>92</v>
      </c>
      <c r="F6" s="62">
        <v>1</v>
      </c>
      <c r="G6" s="62">
        <v>1</v>
      </c>
      <c r="H6" s="62">
        <v>2</v>
      </c>
      <c r="I6" s="62">
        <v>2</v>
      </c>
      <c r="J6" s="62">
        <v>2</v>
      </c>
      <c r="K6" s="62">
        <v>2</v>
      </c>
      <c r="L6" s="62">
        <v>0</v>
      </c>
      <c r="M6" s="62">
        <v>0</v>
      </c>
      <c r="N6" s="62">
        <v>5</v>
      </c>
      <c r="O6" s="62">
        <v>5</v>
      </c>
      <c r="P6" s="62">
        <v>19</v>
      </c>
      <c r="Q6" s="62">
        <v>19</v>
      </c>
      <c r="R6" s="62">
        <v>2</v>
      </c>
      <c r="S6" s="62">
        <v>2</v>
      </c>
      <c r="T6" s="62">
        <v>0</v>
      </c>
      <c r="U6" s="62">
        <v>0</v>
      </c>
      <c r="V6" s="62">
        <v>0</v>
      </c>
      <c r="W6" s="62">
        <v>0</v>
      </c>
      <c r="X6" s="62">
        <v>2</v>
      </c>
      <c r="Y6" s="62">
        <v>2</v>
      </c>
      <c r="Z6" s="62">
        <v>2</v>
      </c>
      <c r="AA6" s="62">
        <v>2</v>
      </c>
      <c r="AB6" s="62">
        <v>0</v>
      </c>
      <c r="AC6" s="57">
        <v>0</v>
      </c>
      <c r="AD6" s="60">
        <f>B6+D6+F6+H6+J6+L6+N6+P6+R6+T6+V6+X6+Z6+AB6</f>
        <v>134</v>
      </c>
      <c r="AE6" s="60">
        <f>C6+E6+G6+I6+K6+M6+O6+Q6+S6+U6+W6+Y6+AA6+AC6</f>
        <v>134</v>
      </c>
      <c r="AF6" s="61">
        <f>IF(ISERROR(AD6/AE6),"0.0%",AD6/AE6)</f>
        <v>1</v>
      </c>
    </row>
  </sheetData>
  <sheetProtection/>
  <mergeCells count="19">
    <mergeCell ref="AD3:AF4"/>
    <mergeCell ref="V4:W4"/>
    <mergeCell ref="X4:Y4"/>
    <mergeCell ref="Z4:AA4"/>
    <mergeCell ref="AB4:AC4"/>
    <mergeCell ref="V3:AC3"/>
    <mergeCell ref="N3:U3"/>
    <mergeCell ref="N4:O4"/>
    <mergeCell ref="P4:Q4"/>
    <mergeCell ref="R4:S4"/>
    <mergeCell ref="T4:U4"/>
    <mergeCell ref="H4:I4"/>
    <mergeCell ref="J4:K4"/>
    <mergeCell ref="L4:M4"/>
    <mergeCell ref="F3:M3"/>
    <mergeCell ref="B3:C4"/>
    <mergeCell ref="D3:E4"/>
    <mergeCell ref="A3:A5"/>
    <mergeCell ref="F4:G4"/>
  </mergeCells>
  <printOptions horizontalCentered="1"/>
  <pageMargins left="0.3937007874015748" right="0.3937007874015748" top="0.984251968503937" bottom="0.5905511811023623" header="0.5118110236220472" footer="0.5118110236220472"/>
  <pageSetup horizontalDpi="300" verticalDpi="300" orientation="landscape" paperSize="9" scale="53" r:id="rId1"/>
</worksheet>
</file>

<file path=xl/worksheets/sheet3.xml><?xml version="1.0" encoding="utf-8"?>
<worksheet xmlns="http://schemas.openxmlformats.org/spreadsheetml/2006/main" xmlns:r="http://schemas.openxmlformats.org/officeDocument/2006/relationships">
  <sheetPr>
    <tabColor theme="3" tint="0.7999799847602844"/>
  </sheetPr>
  <dimension ref="A2:Q11"/>
  <sheetViews>
    <sheetView zoomScalePageLayoutView="0" workbookViewId="0" topLeftCell="A1">
      <pane xSplit="4" ySplit="3" topLeftCell="I4" activePane="bottomRight" state="frozen"/>
      <selection pane="topLeft" activeCell="E21" sqref="E21"/>
      <selection pane="topRight" activeCell="E21" sqref="E21"/>
      <selection pane="bottomLeft" activeCell="E21" sqref="E21"/>
      <selection pane="bottomRight" activeCell="J10" sqref="J10"/>
    </sheetView>
  </sheetViews>
  <sheetFormatPr defaultColWidth="9.00390625" defaultRowHeight="13.5"/>
  <cols>
    <col min="1" max="1" width="4.625" style="10"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6" customWidth="1"/>
    <col min="15" max="16" width="12.25390625" style="6" customWidth="1"/>
    <col min="17" max="17" width="6.375" style="6" customWidth="1"/>
    <col min="18" max="16384" width="9.00390625" style="1" customWidth="1"/>
  </cols>
  <sheetData>
    <row r="1" ht="13.5" customHeight="1"/>
    <row r="2" spans="1:17" ht="16.5" customHeight="1">
      <c r="A2" s="115"/>
      <c r="B2" s="114" t="s">
        <v>6</v>
      </c>
      <c r="C2" s="118" t="s">
        <v>3</v>
      </c>
      <c r="D2" s="119"/>
      <c r="E2" s="120" t="s">
        <v>22</v>
      </c>
      <c r="F2" s="121"/>
      <c r="G2" s="121"/>
      <c r="H2" s="121"/>
      <c r="I2" s="35"/>
      <c r="J2" s="122" t="s">
        <v>23</v>
      </c>
      <c r="K2" s="118"/>
      <c r="L2" s="118"/>
      <c r="M2" s="118"/>
      <c r="N2" s="116" t="s">
        <v>16</v>
      </c>
      <c r="O2" s="123" t="s">
        <v>17</v>
      </c>
      <c r="P2" s="124"/>
      <c r="Q2" s="116" t="s">
        <v>2</v>
      </c>
    </row>
    <row r="3" spans="1:17" s="10" customFormat="1" ht="16.5" customHeight="1">
      <c r="A3" s="76"/>
      <c r="B3" s="114"/>
      <c r="C3" s="119"/>
      <c r="D3" s="119"/>
      <c r="E3" s="59" t="s">
        <v>4</v>
      </c>
      <c r="F3" s="59" t="s">
        <v>0</v>
      </c>
      <c r="G3" s="59" t="s">
        <v>15</v>
      </c>
      <c r="H3" s="17" t="s">
        <v>14</v>
      </c>
      <c r="I3" s="36"/>
      <c r="J3" s="59" t="s">
        <v>4</v>
      </c>
      <c r="K3" s="59" t="s">
        <v>0</v>
      </c>
      <c r="L3" s="59" t="s">
        <v>15</v>
      </c>
      <c r="M3" s="17" t="s">
        <v>14</v>
      </c>
      <c r="N3" s="117"/>
      <c r="O3" s="34" t="s">
        <v>21</v>
      </c>
      <c r="P3" s="34" t="s">
        <v>18</v>
      </c>
      <c r="Q3" s="117"/>
    </row>
    <row r="4" spans="1:17" ht="15" customHeight="1">
      <c r="A4" s="15"/>
      <c r="B4" s="8" t="s">
        <v>31</v>
      </c>
      <c r="C4" s="13">
        <v>1</v>
      </c>
      <c r="D4" s="11" t="s">
        <v>32</v>
      </c>
      <c r="E4" s="19">
        <v>20</v>
      </c>
      <c r="F4" s="19">
        <v>212</v>
      </c>
      <c r="G4" s="19">
        <v>8100852</v>
      </c>
      <c r="H4" s="41">
        <f>IF(AND(F4&gt;0,G4&gt;0),G4/F4,0)</f>
        <v>38211.56603773585</v>
      </c>
      <c r="I4" s="37"/>
      <c r="J4" s="20">
        <v>20</v>
      </c>
      <c r="K4" s="20">
        <v>151</v>
      </c>
      <c r="L4" s="20">
        <v>7398608</v>
      </c>
      <c r="M4" s="41">
        <f>IF(AND(K4&gt;0,L4&gt;0),L4/K4,0)</f>
        <v>48997.403973509936</v>
      </c>
      <c r="N4" s="22"/>
      <c r="O4" s="22"/>
      <c r="P4" s="22"/>
      <c r="Q4" s="22"/>
    </row>
    <row r="5" spans="1:17" ht="15" customHeight="1">
      <c r="A5" s="15"/>
      <c r="B5" s="8" t="s">
        <v>31</v>
      </c>
      <c r="C5" s="13">
        <v>2</v>
      </c>
      <c r="D5" s="11" t="s">
        <v>33</v>
      </c>
      <c r="E5" s="19">
        <v>10</v>
      </c>
      <c r="F5" s="19">
        <v>55</v>
      </c>
      <c r="G5" s="19">
        <v>1950360</v>
      </c>
      <c r="H5" s="41">
        <f aca="true" t="shared" si="0" ref="H5:H10">IF(AND(F5&gt;0,G5&gt;0),G5/F5,0)</f>
        <v>35461.09090909091</v>
      </c>
      <c r="I5" s="37"/>
      <c r="J5" s="20">
        <v>10</v>
      </c>
      <c r="K5" s="20">
        <v>179</v>
      </c>
      <c r="L5" s="20">
        <v>7037001</v>
      </c>
      <c r="M5" s="41">
        <f aca="true" t="shared" si="1" ref="M5:M10">IF(AND(K5&gt;0,L5&gt;0),L5/K5,0)</f>
        <v>39312.85474860335</v>
      </c>
      <c r="N5" s="22"/>
      <c r="O5" s="22"/>
      <c r="P5" s="22"/>
      <c r="Q5" s="22"/>
    </row>
    <row r="6" spans="1:17" ht="15" customHeight="1">
      <c r="A6" s="15"/>
      <c r="B6" s="8" t="s">
        <v>31</v>
      </c>
      <c r="C6" s="13">
        <v>3</v>
      </c>
      <c r="D6" s="11" t="s">
        <v>34</v>
      </c>
      <c r="E6" s="19">
        <v>16</v>
      </c>
      <c r="F6" s="19">
        <v>160</v>
      </c>
      <c r="G6" s="19">
        <v>2828689</v>
      </c>
      <c r="H6" s="41">
        <f t="shared" si="0"/>
        <v>17679.30625</v>
      </c>
      <c r="I6" s="37"/>
      <c r="J6" s="20">
        <v>16</v>
      </c>
      <c r="K6" s="20">
        <v>192</v>
      </c>
      <c r="L6" s="20">
        <v>3515114</v>
      </c>
      <c r="M6" s="41">
        <f t="shared" si="1"/>
        <v>18307.885416666668</v>
      </c>
      <c r="N6" s="22"/>
      <c r="O6" s="22"/>
      <c r="P6" s="22"/>
      <c r="Q6" s="22"/>
    </row>
    <row r="7" spans="1:17" ht="15" customHeight="1">
      <c r="A7" s="15"/>
      <c r="B7" s="8" t="s">
        <v>31</v>
      </c>
      <c r="C7" s="13">
        <v>4</v>
      </c>
      <c r="D7" s="11" t="s">
        <v>148</v>
      </c>
      <c r="E7" s="19"/>
      <c r="F7" s="19"/>
      <c r="G7" s="19"/>
      <c r="H7" s="41">
        <f t="shared" si="0"/>
        <v>0</v>
      </c>
      <c r="I7" s="37"/>
      <c r="J7" s="20">
        <v>15</v>
      </c>
      <c r="K7" s="20">
        <v>108</v>
      </c>
      <c r="L7" s="20">
        <v>3984622</v>
      </c>
      <c r="M7" s="41">
        <f t="shared" si="1"/>
        <v>36894.648148148146</v>
      </c>
      <c r="N7" s="22" t="s">
        <v>143</v>
      </c>
      <c r="O7" s="22"/>
      <c r="P7" s="22"/>
      <c r="Q7" s="22"/>
    </row>
    <row r="8" spans="1:17" ht="15" customHeight="1">
      <c r="A8" s="15"/>
      <c r="B8" s="8" t="s">
        <v>31</v>
      </c>
      <c r="C8" s="13">
        <v>5</v>
      </c>
      <c r="D8" s="11" t="s">
        <v>154</v>
      </c>
      <c r="E8" s="19"/>
      <c r="F8" s="19"/>
      <c r="G8" s="19"/>
      <c r="H8" s="41">
        <f t="shared" si="0"/>
        <v>0</v>
      </c>
      <c r="I8" s="37"/>
      <c r="J8" s="20">
        <v>10</v>
      </c>
      <c r="K8" s="20">
        <v>112</v>
      </c>
      <c r="L8" s="20">
        <v>3081060</v>
      </c>
      <c r="M8" s="41">
        <f t="shared" si="1"/>
        <v>27509.464285714286</v>
      </c>
      <c r="N8" s="22" t="s">
        <v>143</v>
      </c>
      <c r="O8" s="22"/>
      <c r="P8" s="22"/>
      <c r="Q8" s="22"/>
    </row>
    <row r="9" spans="1:17" ht="15" customHeight="1">
      <c r="A9" s="15"/>
      <c r="B9" s="8" t="s">
        <v>31</v>
      </c>
      <c r="C9" s="13">
        <v>6</v>
      </c>
      <c r="D9" s="3" t="s">
        <v>177</v>
      </c>
      <c r="E9" s="19"/>
      <c r="F9" s="19"/>
      <c r="G9" s="19"/>
      <c r="H9" s="41">
        <f t="shared" si="0"/>
        <v>0</v>
      </c>
      <c r="I9" s="37"/>
      <c r="J9" s="20">
        <v>12</v>
      </c>
      <c r="K9" s="20">
        <v>114</v>
      </c>
      <c r="L9" s="20">
        <v>3940936</v>
      </c>
      <c r="M9" s="41">
        <f t="shared" si="1"/>
        <v>34569.61403508772</v>
      </c>
      <c r="N9" s="22" t="s">
        <v>143</v>
      </c>
      <c r="O9" s="22"/>
      <c r="P9" s="22"/>
      <c r="Q9" s="22"/>
    </row>
    <row r="10" spans="1:17" ht="15" customHeight="1">
      <c r="A10" s="15"/>
      <c r="B10" s="8" t="s">
        <v>31</v>
      </c>
      <c r="C10" s="13">
        <v>7</v>
      </c>
      <c r="D10" s="11" t="s">
        <v>191</v>
      </c>
      <c r="E10" s="19"/>
      <c r="F10" s="19"/>
      <c r="G10" s="19"/>
      <c r="H10" s="41">
        <f t="shared" si="0"/>
        <v>0</v>
      </c>
      <c r="I10" s="37"/>
      <c r="J10" s="20">
        <v>20</v>
      </c>
      <c r="K10" s="20">
        <v>45</v>
      </c>
      <c r="L10" s="20">
        <v>2527980</v>
      </c>
      <c r="M10" s="41">
        <f t="shared" si="1"/>
        <v>56177.333333333336</v>
      </c>
      <c r="N10" s="22" t="s">
        <v>150</v>
      </c>
      <c r="O10" s="22"/>
      <c r="P10" s="22"/>
      <c r="Q10" s="22"/>
    </row>
    <row r="11" spans="5:13" ht="15" customHeight="1">
      <c r="E11" s="67">
        <f>SUM(E4:E10)</f>
        <v>46</v>
      </c>
      <c r="F11" s="67">
        <f>SUM(F4:F10)</f>
        <v>427</v>
      </c>
      <c r="G11" s="67">
        <f>SUM(G4:G10)</f>
        <v>12879901</v>
      </c>
      <c r="H11" s="40">
        <f>IF(AND(F11&gt;0,G11&gt;0),G11/F11,0)</f>
        <v>30163.702576112413</v>
      </c>
      <c r="J11" s="67">
        <f>SUM(J4:J10)</f>
        <v>103</v>
      </c>
      <c r="K11" s="67">
        <f>SUM(K4:K10)</f>
        <v>901</v>
      </c>
      <c r="L11" s="67">
        <f>SUM(L4:L10)</f>
        <v>31485321</v>
      </c>
      <c r="M11" s="40">
        <f>IF(AND(K11&gt;0,L11&gt;0),L11/K11,0)</f>
        <v>34944.862375138735</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sheetData>
  <sheetProtection/>
  <mergeCells count="8">
    <mergeCell ref="B2:B3"/>
    <mergeCell ref="A2:A3"/>
    <mergeCell ref="Q2:Q3"/>
    <mergeCell ref="C2:D3"/>
    <mergeCell ref="E2:H2"/>
    <mergeCell ref="J2:M2"/>
    <mergeCell ref="N2:N3"/>
    <mergeCell ref="O2:P2"/>
  </mergeCells>
  <printOptions horizontalCentered="1"/>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sheetPr>
    <tabColor theme="3" tint="0.7999799847602844"/>
  </sheetPr>
  <dimension ref="A2:Q97"/>
  <sheetViews>
    <sheetView zoomScalePageLayoutView="0" workbookViewId="0" topLeftCell="A1">
      <pane xSplit="4" ySplit="3" topLeftCell="I88" activePane="bottomRight" state="frozen"/>
      <selection pane="topLeft" activeCell="K11" sqref="K11"/>
      <selection pane="topRight" activeCell="K11" sqref="K11"/>
      <selection pane="bottomLeft" activeCell="K11" sqref="K11"/>
      <selection pane="bottomRight" activeCell="J45" sqref="J45"/>
    </sheetView>
  </sheetViews>
  <sheetFormatPr defaultColWidth="9.00390625" defaultRowHeight="13.5"/>
  <cols>
    <col min="1" max="1" width="4.625" style="10"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6" customWidth="1"/>
    <col min="15" max="16" width="12.25390625" style="6" customWidth="1"/>
    <col min="17" max="17" width="6.375" style="6" customWidth="1"/>
    <col min="18" max="16384" width="9.00390625" style="1" customWidth="1"/>
  </cols>
  <sheetData>
    <row r="1" ht="13.5" customHeight="1"/>
    <row r="2" spans="1:17" ht="16.5" customHeight="1">
      <c r="A2" s="125"/>
      <c r="B2" s="114" t="s">
        <v>6</v>
      </c>
      <c r="C2" s="118" t="s">
        <v>3</v>
      </c>
      <c r="D2" s="119"/>
      <c r="E2" s="120" t="s">
        <v>22</v>
      </c>
      <c r="F2" s="121"/>
      <c r="G2" s="121"/>
      <c r="H2" s="121"/>
      <c r="I2" s="35"/>
      <c r="J2" s="122" t="s">
        <v>23</v>
      </c>
      <c r="K2" s="118"/>
      <c r="L2" s="118"/>
      <c r="M2" s="118"/>
      <c r="N2" s="116" t="s">
        <v>16</v>
      </c>
      <c r="O2" s="123" t="s">
        <v>17</v>
      </c>
      <c r="P2" s="124"/>
      <c r="Q2" s="116" t="s">
        <v>2</v>
      </c>
    </row>
    <row r="3" spans="1:17" s="10" customFormat="1" ht="16.5" customHeight="1">
      <c r="A3" s="76"/>
      <c r="B3" s="114"/>
      <c r="C3" s="119"/>
      <c r="D3" s="119"/>
      <c r="E3" s="59" t="s">
        <v>4</v>
      </c>
      <c r="F3" s="59" t="s">
        <v>0</v>
      </c>
      <c r="G3" s="59" t="s">
        <v>15</v>
      </c>
      <c r="H3" s="17" t="s">
        <v>14</v>
      </c>
      <c r="I3" s="36"/>
      <c r="J3" s="59" t="s">
        <v>4</v>
      </c>
      <c r="K3" s="59" t="s">
        <v>0</v>
      </c>
      <c r="L3" s="59" t="s">
        <v>15</v>
      </c>
      <c r="M3" s="17" t="s">
        <v>14</v>
      </c>
      <c r="N3" s="117"/>
      <c r="O3" s="34" t="s">
        <v>21</v>
      </c>
      <c r="P3" s="34" t="s">
        <v>18</v>
      </c>
      <c r="Q3" s="117"/>
    </row>
    <row r="4" spans="1:17" ht="15" customHeight="1">
      <c r="A4" s="15"/>
      <c r="B4" s="8" t="s">
        <v>31</v>
      </c>
      <c r="C4" s="13">
        <v>1</v>
      </c>
      <c r="D4" s="11" t="s">
        <v>35</v>
      </c>
      <c r="E4" s="19">
        <v>20</v>
      </c>
      <c r="F4" s="19">
        <v>183</v>
      </c>
      <c r="G4" s="19">
        <v>2422290</v>
      </c>
      <c r="H4" s="41">
        <f aca="true" t="shared" si="0" ref="H4:H59">IF(AND(F4&gt;0,G4&gt;0),G4/F4,0)</f>
        <v>13236.557377049181</v>
      </c>
      <c r="I4" s="37"/>
      <c r="J4" s="20">
        <v>20</v>
      </c>
      <c r="K4" s="20">
        <v>196</v>
      </c>
      <c r="L4" s="20">
        <v>2450176</v>
      </c>
      <c r="M4" s="23">
        <f>IF(AND(K4&gt;0,L4&gt;0),L4/K4,0)</f>
        <v>12500.897959183674</v>
      </c>
      <c r="N4" s="22"/>
      <c r="O4" s="22"/>
      <c r="P4" s="22"/>
      <c r="Q4" s="22"/>
    </row>
    <row r="5" spans="1:17" ht="15" customHeight="1">
      <c r="A5" s="15"/>
      <c r="B5" s="8" t="s">
        <v>31</v>
      </c>
      <c r="C5" s="13">
        <v>2</v>
      </c>
      <c r="D5" s="11" t="s">
        <v>36</v>
      </c>
      <c r="E5" s="19">
        <v>20</v>
      </c>
      <c r="F5" s="19">
        <v>249</v>
      </c>
      <c r="G5" s="19">
        <v>2878217</v>
      </c>
      <c r="H5" s="41">
        <f t="shared" si="0"/>
        <v>11559.104417670682</v>
      </c>
      <c r="I5" s="37"/>
      <c r="J5" s="20">
        <v>20</v>
      </c>
      <c r="K5" s="20">
        <v>311</v>
      </c>
      <c r="L5" s="20">
        <v>3226888</v>
      </c>
      <c r="M5" s="23">
        <f aca="true" t="shared" si="1" ref="M5:M53">IF(AND(K5&gt;0,L5&gt;0),L5/K5,0)</f>
        <v>10375.845659163988</v>
      </c>
      <c r="N5" s="22"/>
      <c r="O5" s="22"/>
      <c r="P5" s="22"/>
      <c r="Q5" s="22"/>
    </row>
    <row r="6" spans="1:17" ht="15" customHeight="1">
      <c r="A6" s="15"/>
      <c r="B6" s="8" t="s">
        <v>31</v>
      </c>
      <c r="C6" s="13">
        <v>3</v>
      </c>
      <c r="D6" s="11" t="s">
        <v>37</v>
      </c>
      <c r="E6" s="19">
        <v>36</v>
      </c>
      <c r="F6" s="19">
        <v>448</v>
      </c>
      <c r="G6" s="19">
        <v>6063294</v>
      </c>
      <c r="H6" s="41">
        <f t="shared" si="0"/>
        <v>13534.138392857143</v>
      </c>
      <c r="I6" s="37"/>
      <c r="J6" s="20">
        <v>36</v>
      </c>
      <c r="K6" s="20">
        <v>445</v>
      </c>
      <c r="L6" s="20">
        <v>6431728.186805556</v>
      </c>
      <c r="M6" s="23">
        <f t="shared" si="1"/>
        <v>14453.321768102373</v>
      </c>
      <c r="N6" s="22"/>
      <c r="O6" s="22"/>
      <c r="P6" s="22"/>
      <c r="Q6" s="22"/>
    </row>
    <row r="7" spans="1:17" ht="15" customHeight="1">
      <c r="A7" s="15"/>
      <c r="B7" s="8" t="s">
        <v>31</v>
      </c>
      <c r="C7" s="13">
        <v>4</v>
      </c>
      <c r="D7" s="11" t="s">
        <v>38</v>
      </c>
      <c r="E7" s="19">
        <v>10</v>
      </c>
      <c r="F7" s="19">
        <v>73</v>
      </c>
      <c r="G7" s="19">
        <v>429500</v>
      </c>
      <c r="H7" s="41">
        <f t="shared" si="0"/>
        <v>5883.561643835616</v>
      </c>
      <c r="I7" s="37"/>
      <c r="J7" s="20">
        <v>10</v>
      </c>
      <c r="K7" s="20">
        <v>145</v>
      </c>
      <c r="L7" s="20">
        <v>1188390</v>
      </c>
      <c r="M7" s="23">
        <f t="shared" si="1"/>
        <v>8195.793103448275</v>
      </c>
      <c r="N7" s="22"/>
      <c r="O7" s="22"/>
      <c r="P7" s="22"/>
      <c r="Q7" s="22"/>
    </row>
    <row r="8" spans="1:17" ht="15" customHeight="1">
      <c r="A8" s="15"/>
      <c r="B8" s="8" t="s">
        <v>31</v>
      </c>
      <c r="C8" s="13">
        <v>5</v>
      </c>
      <c r="D8" s="11" t="s">
        <v>39</v>
      </c>
      <c r="E8" s="19">
        <v>30</v>
      </c>
      <c r="F8" s="19">
        <v>286</v>
      </c>
      <c r="G8" s="19">
        <v>4662362</v>
      </c>
      <c r="H8" s="41">
        <f t="shared" si="0"/>
        <v>16301.965034965035</v>
      </c>
      <c r="I8" s="37"/>
      <c r="J8" s="20">
        <v>30</v>
      </c>
      <c r="K8" s="20">
        <v>307</v>
      </c>
      <c r="L8" s="20">
        <v>5591226</v>
      </c>
      <c r="M8" s="23">
        <f t="shared" si="1"/>
        <v>18212.462540716613</v>
      </c>
      <c r="N8" s="22"/>
      <c r="O8" s="22"/>
      <c r="P8" s="22"/>
      <c r="Q8" s="22"/>
    </row>
    <row r="9" spans="1:17" ht="15" customHeight="1">
      <c r="A9" s="15"/>
      <c r="B9" s="8" t="s">
        <v>31</v>
      </c>
      <c r="C9" s="13">
        <v>6</v>
      </c>
      <c r="D9" s="11" t="s">
        <v>40</v>
      </c>
      <c r="E9" s="19">
        <v>26</v>
      </c>
      <c r="F9" s="19">
        <v>247</v>
      </c>
      <c r="G9" s="19">
        <v>2352780</v>
      </c>
      <c r="H9" s="41">
        <f t="shared" si="0"/>
        <v>9525.425101214574</v>
      </c>
      <c r="I9" s="37"/>
      <c r="J9" s="20">
        <v>40</v>
      </c>
      <c r="K9" s="20">
        <v>424</v>
      </c>
      <c r="L9" s="20">
        <v>6028770</v>
      </c>
      <c r="M9" s="23">
        <f t="shared" si="1"/>
        <v>14218.797169811322</v>
      </c>
      <c r="N9" s="22"/>
      <c r="O9" s="22"/>
      <c r="P9" s="22"/>
      <c r="Q9" s="22"/>
    </row>
    <row r="10" spans="1:17" ht="15" customHeight="1">
      <c r="A10" s="15"/>
      <c r="B10" s="8" t="s">
        <v>31</v>
      </c>
      <c r="C10" s="13">
        <v>7</v>
      </c>
      <c r="D10" s="11" t="s">
        <v>41</v>
      </c>
      <c r="E10" s="19">
        <v>20</v>
      </c>
      <c r="F10" s="19">
        <v>186</v>
      </c>
      <c r="G10" s="19">
        <v>1688985</v>
      </c>
      <c r="H10" s="41">
        <f t="shared" si="0"/>
        <v>9080.564516129032</v>
      </c>
      <c r="I10" s="37"/>
      <c r="J10" s="20">
        <v>20</v>
      </c>
      <c r="K10" s="20">
        <v>194</v>
      </c>
      <c r="L10" s="20">
        <v>1023647</v>
      </c>
      <c r="M10" s="23">
        <f t="shared" si="1"/>
        <v>5276.530927835051</v>
      </c>
      <c r="N10" s="22"/>
      <c r="O10" s="22"/>
      <c r="P10" s="22"/>
      <c r="Q10" s="22"/>
    </row>
    <row r="11" spans="1:17" ht="15" customHeight="1">
      <c r="A11" s="15"/>
      <c r="B11" s="8" t="s">
        <v>31</v>
      </c>
      <c r="C11" s="13">
        <v>8</v>
      </c>
      <c r="D11" s="11" t="s">
        <v>42</v>
      </c>
      <c r="E11" s="19">
        <v>21</v>
      </c>
      <c r="F11" s="19">
        <v>212</v>
      </c>
      <c r="G11" s="19">
        <v>8168402</v>
      </c>
      <c r="H11" s="41">
        <f t="shared" si="0"/>
        <v>38530.198113207545</v>
      </c>
      <c r="I11" s="37"/>
      <c r="J11" s="20">
        <v>21</v>
      </c>
      <c r="K11" s="20">
        <v>210</v>
      </c>
      <c r="L11" s="20">
        <v>8259064</v>
      </c>
      <c r="M11" s="23">
        <f t="shared" si="1"/>
        <v>39328.87619047619</v>
      </c>
      <c r="N11" s="22"/>
      <c r="O11" s="22"/>
      <c r="P11" s="22"/>
      <c r="Q11" s="22"/>
    </row>
    <row r="12" spans="1:17" ht="15" customHeight="1">
      <c r="A12" s="15"/>
      <c r="B12" s="8" t="s">
        <v>31</v>
      </c>
      <c r="C12" s="13">
        <v>9</v>
      </c>
      <c r="D12" s="11" t="s">
        <v>43</v>
      </c>
      <c r="E12" s="19">
        <v>25</v>
      </c>
      <c r="F12" s="19">
        <v>230</v>
      </c>
      <c r="G12" s="19">
        <v>1224777</v>
      </c>
      <c r="H12" s="41">
        <f t="shared" si="0"/>
        <v>5325.117391304348</v>
      </c>
      <c r="I12" s="37"/>
      <c r="J12" s="20">
        <v>25</v>
      </c>
      <c r="K12" s="20">
        <v>240</v>
      </c>
      <c r="L12" s="20">
        <v>1361278</v>
      </c>
      <c r="M12" s="23">
        <f t="shared" si="1"/>
        <v>5671.991666666667</v>
      </c>
      <c r="N12" s="22"/>
      <c r="O12" s="22"/>
      <c r="P12" s="22"/>
      <c r="Q12" s="22"/>
    </row>
    <row r="13" spans="1:17" ht="15" customHeight="1">
      <c r="A13" s="15"/>
      <c r="B13" s="8" t="s">
        <v>31</v>
      </c>
      <c r="C13" s="13">
        <v>10</v>
      </c>
      <c r="D13" s="11" t="s">
        <v>44</v>
      </c>
      <c r="E13" s="19">
        <v>20</v>
      </c>
      <c r="F13" s="19">
        <v>357</v>
      </c>
      <c r="G13" s="19">
        <v>7731469</v>
      </c>
      <c r="H13" s="41">
        <f t="shared" si="0"/>
        <v>21656.775910364147</v>
      </c>
      <c r="I13" s="37"/>
      <c r="J13" s="20">
        <v>20</v>
      </c>
      <c r="K13" s="20">
        <v>309</v>
      </c>
      <c r="L13" s="20">
        <v>7912595</v>
      </c>
      <c r="M13" s="23">
        <f t="shared" si="1"/>
        <v>25607.10355987055</v>
      </c>
      <c r="N13" s="22"/>
      <c r="O13" s="22"/>
      <c r="P13" s="22"/>
      <c r="Q13" s="22"/>
    </row>
    <row r="14" spans="1:17" ht="15" customHeight="1">
      <c r="A14" s="15"/>
      <c r="B14" s="8" t="s">
        <v>31</v>
      </c>
      <c r="C14" s="13">
        <v>11</v>
      </c>
      <c r="D14" s="11" t="s">
        <v>45</v>
      </c>
      <c r="E14" s="19">
        <v>20</v>
      </c>
      <c r="F14" s="19">
        <v>159</v>
      </c>
      <c r="G14" s="19">
        <v>1504275</v>
      </c>
      <c r="H14" s="41">
        <f t="shared" si="0"/>
        <v>9460.849056603774</v>
      </c>
      <c r="I14" s="37"/>
      <c r="J14" s="20">
        <v>20</v>
      </c>
      <c r="K14" s="20">
        <v>196</v>
      </c>
      <c r="L14" s="20">
        <v>2328428</v>
      </c>
      <c r="M14" s="23">
        <f t="shared" si="1"/>
        <v>11879.734693877552</v>
      </c>
      <c r="N14" s="22"/>
      <c r="O14" s="22"/>
      <c r="P14" s="22"/>
      <c r="Q14" s="22"/>
    </row>
    <row r="15" spans="1:17" ht="15" customHeight="1">
      <c r="A15" s="15"/>
      <c r="B15" s="8" t="s">
        <v>31</v>
      </c>
      <c r="C15" s="13">
        <v>12</v>
      </c>
      <c r="D15" s="11" t="s">
        <v>46</v>
      </c>
      <c r="E15" s="19">
        <v>19</v>
      </c>
      <c r="F15" s="19">
        <v>276</v>
      </c>
      <c r="G15" s="19">
        <v>7365165</v>
      </c>
      <c r="H15" s="41">
        <f t="shared" si="0"/>
        <v>26685.380434782608</v>
      </c>
      <c r="I15" s="37"/>
      <c r="J15" s="20">
        <v>24</v>
      </c>
      <c r="K15" s="20">
        <v>285</v>
      </c>
      <c r="L15" s="20">
        <v>8485318</v>
      </c>
      <c r="M15" s="23">
        <f t="shared" si="1"/>
        <v>29773.045614035087</v>
      </c>
      <c r="N15" s="22"/>
      <c r="O15" s="22"/>
      <c r="P15" s="22"/>
      <c r="Q15" s="22"/>
    </row>
    <row r="16" spans="1:17" ht="15" customHeight="1">
      <c r="A16" s="15"/>
      <c r="B16" s="8" t="s">
        <v>31</v>
      </c>
      <c r="C16" s="13">
        <v>13</v>
      </c>
      <c r="D16" s="11" t="s">
        <v>47</v>
      </c>
      <c r="E16" s="19">
        <v>10</v>
      </c>
      <c r="F16" s="19">
        <v>143</v>
      </c>
      <c r="G16" s="19">
        <v>1193039</v>
      </c>
      <c r="H16" s="41">
        <f t="shared" si="0"/>
        <v>8342.93006993007</v>
      </c>
      <c r="I16" s="37"/>
      <c r="J16" s="20">
        <v>10</v>
      </c>
      <c r="K16" s="20">
        <v>143</v>
      </c>
      <c r="L16" s="20">
        <v>1396879</v>
      </c>
      <c r="M16" s="23">
        <f t="shared" si="1"/>
        <v>9768.384615384615</v>
      </c>
      <c r="N16" s="22"/>
      <c r="O16" s="22"/>
      <c r="P16" s="22"/>
      <c r="Q16" s="22"/>
    </row>
    <row r="17" spans="1:17" ht="15" customHeight="1">
      <c r="A17" s="15"/>
      <c r="B17" s="8" t="s">
        <v>31</v>
      </c>
      <c r="C17" s="13">
        <v>14</v>
      </c>
      <c r="D17" s="11" t="s">
        <v>48</v>
      </c>
      <c r="E17" s="19">
        <v>24</v>
      </c>
      <c r="F17" s="19">
        <v>264</v>
      </c>
      <c r="G17" s="19">
        <v>2088291</v>
      </c>
      <c r="H17" s="41">
        <f t="shared" si="0"/>
        <v>7910.193181818182</v>
      </c>
      <c r="I17" s="37"/>
      <c r="J17" s="20"/>
      <c r="K17" s="20"/>
      <c r="L17" s="20"/>
      <c r="M17" s="23">
        <f t="shared" si="1"/>
        <v>0</v>
      </c>
      <c r="N17" s="22"/>
      <c r="O17" s="22"/>
      <c r="P17" s="22"/>
      <c r="Q17" s="22" t="s">
        <v>199</v>
      </c>
    </row>
    <row r="18" spans="1:17" ht="15" customHeight="1">
      <c r="A18" s="15"/>
      <c r="B18" s="8" t="s">
        <v>31</v>
      </c>
      <c r="C18" s="13">
        <v>15</v>
      </c>
      <c r="D18" s="11" t="s">
        <v>49</v>
      </c>
      <c r="E18" s="19">
        <v>10</v>
      </c>
      <c r="F18" s="19">
        <v>93</v>
      </c>
      <c r="G18" s="19">
        <v>1835560</v>
      </c>
      <c r="H18" s="41">
        <f t="shared" si="0"/>
        <v>19737.204301075268</v>
      </c>
      <c r="I18" s="37"/>
      <c r="J18" s="20">
        <v>10</v>
      </c>
      <c r="K18" s="20">
        <v>132</v>
      </c>
      <c r="L18" s="20">
        <v>2710100</v>
      </c>
      <c r="M18" s="23">
        <f t="shared" si="1"/>
        <v>20531.060606060608</v>
      </c>
      <c r="N18" s="22"/>
      <c r="O18" s="22"/>
      <c r="P18" s="22"/>
      <c r="Q18" s="22"/>
    </row>
    <row r="19" spans="1:17" ht="15" customHeight="1">
      <c r="A19" s="15"/>
      <c r="B19" s="8" t="s">
        <v>31</v>
      </c>
      <c r="C19" s="13">
        <v>16</v>
      </c>
      <c r="D19" s="11" t="s">
        <v>50</v>
      </c>
      <c r="E19" s="19">
        <v>20</v>
      </c>
      <c r="F19" s="19">
        <v>184</v>
      </c>
      <c r="G19" s="19">
        <v>2268670</v>
      </c>
      <c r="H19" s="41">
        <f t="shared" si="0"/>
        <v>12329.728260869566</v>
      </c>
      <c r="I19" s="37"/>
      <c r="J19" s="20">
        <v>10</v>
      </c>
      <c r="K19" s="20">
        <v>95</v>
      </c>
      <c r="L19" s="20">
        <v>1539986</v>
      </c>
      <c r="M19" s="23">
        <f t="shared" si="1"/>
        <v>16210.378947368421</v>
      </c>
      <c r="N19" s="22"/>
      <c r="O19" s="22"/>
      <c r="P19" s="22"/>
      <c r="Q19" s="22"/>
    </row>
    <row r="20" spans="1:17" ht="15" customHeight="1">
      <c r="A20" s="15"/>
      <c r="B20" s="8" t="s">
        <v>31</v>
      </c>
      <c r="C20" s="13">
        <v>17</v>
      </c>
      <c r="D20" s="11" t="s">
        <v>51</v>
      </c>
      <c r="E20" s="19">
        <v>20</v>
      </c>
      <c r="F20" s="19">
        <v>325</v>
      </c>
      <c r="G20" s="19">
        <v>2461919</v>
      </c>
      <c r="H20" s="41">
        <f t="shared" si="0"/>
        <v>7575.135384615384</v>
      </c>
      <c r="I20" s="37"/>
      <c r="J20" s="20">
        <v>20</v>
      </c>
      <c r="K20" s="20">
        <v>372</v>
      </c>
      <c r="L20" s="20">
        <v>2090080</v>
      </c>
      <c r="M20" s="23">
        <f t="shared" si="1"/>
        <v>5618.4946236559135</v>
      </c>
      <c r="N20" s="22"/>
      <c r="O20" s="22"/>
      <c r="P20" s="22"/>
      <c r="Q20" s="22"/>
    </row>
    <row r="21" spans="1:17" ht="15" customHeight="1">
      <c r="A21" s="15"/>
      <c r="B21" s="8" t="s">
        <v>31</v>
      </c>
      <c r="C21" s="13">
        <v>18</v>
      </c>
      <c r="D21" s="11" t="s">
        <v>52</v>
      </c>
      <c r="E21" s="19">
        <v>20</v>
      </c>
      <c r="F21" s="19">
        <v>221</v>
      </c>
      <c r="G21" s="19">
        <v>2181707</v>
      </c>
      <c r="H21" s="41">
        <f t="shared" si="0"/>
        <v>9871.977375565612</v>
      </c>
      <c r="I21" s="37"/>
      <c r="J21" s="20">
        <v>20</v>
      </c>
      <c r="K21" s="20">
        <v>243</v>
      </c>
      <c r="L21" s="20">
        <v>2150086</v>
      </c>
      <c r="M21" s="23">
        <f t="shared" si="1"/>
        <v>8848.090534979425</v>
      </c>
      <c r="N21" s="22"/>
      <c r="O21" s="22"/>
      <c r="P21" s="22"/>
      <c r="Q21" s="22"/>
    </row>
    <row r="22" spans="1:17" ht="15" customHeight="1">
      <c r="A22" s="15"/>
      <c r="B22" s="8" t="s">
        <v>31</v>
      </c>
      <c r="C22" s="13">
        <v>19</v>
      </c>
      <c r="D22" s="11" t="s">
        <v>53</v>
      </c>
      <c r="E22" s="19">
        <v>20</v>
      </c>
      <c r="F22" s="19">
        <v>188</v>
      </c>
      <c r="G22" s="19">
        <v>1250080</v>
      </c>
      <c r="H22" s="41">
        <f t="shared" si="0"/>
        <v>6649.36170212766</v>
      </c>
      <c r="I22" s="37"/>
      <c r="J22" s="20">
        <v>20</v>
      </c>
      <c r="K22" s="20">
        <v>170</v>
      </c>
      <c r="L22" s="20">
        <v>1033220</v>
      </c>
      <c r="M22" s="23">
        <f t="shared" si="1"/>
        <v>6077.764705882353</v>
      </c>
      <c r="N22" s="22"/>
      <c r="O22" s="22"/>
      <c r="P22" s="22"/>
      <c r="Q22" s="22"/>
    </row>
    <row r="23" spans="1:17" ht="15" customHeight="1">
      <c r="A23" s="15"/>
      <c r="B23" s="8" t="s">
        <v>31</v>
      </c>
      <c r="C23" s="13">
        <v>20</v>
      </c>
      <c r="D23" s="11" t="s">
        <v>54</v>
      </c>
      <c r="E23" s="19">
        <v>20</v>
      </c>
      <c r="F23" s="19">
        <v>302</v>
      </c>
      <c r="G23" s="19">
        <v>1971363</v>
      </c>
      <c r="H23" s="41">
        <f t="shared" si="0"/>
        <v>6527.692052980133</v>
      </c>
      <c r="I23" s="37"/>
      <c r="J23" s="20">
        <v>20</v>
      </c>
      <c r="K23" s="20">
        <v>460</v>
      </c>
      <c r="L23" s="20">
        <v>2695831</v>
      </c>
      <c r="M23" s="23">
        <f t="shared" si="1"/>
        <v>5860.502173913043</v>
      </c>
      <c r="N23" s="22"/>
      <c r="O23" s="22"/>
      <c r="P23" s="22"/>
      <c r="Q23" s="22"/>
    </row>
    <row r="24" spans="1:17" ht="15" customHeight="1">
      <c r="A24" s="15"/>
      <c r="B24" s="8" t="s">
        <v>31</v>
      </c>
      <c r="C24" s="13">
        <v>21</v>
      </c>
      <c r="D24" s="11" t="s">
        <v>55</v>
      </c>
      <c r="E24" s="19">
        <v>20</v>
      </c>
      <c r="F24" s="19">
        <v>174</v>
      </c>
      <c r="G24" s="19">
        <v>538500</v>
      </c>
      <c r="H24" s="41">
        <f t="shared" si="0"/>
        <v>3094.8275862068967</v>
      </c>
      <c r="I24" s="37"/>
      <c r="J24" s="20">
        <v>20</v>
      </c>
      <c r="K24" s="20">
        <v>186</v>
      </c>
      <c r="L24" s="20">
        <v>559500</v>
      </c>
      <c r="M24" s="23">
        <f t="shared" si="1"/>
        <v>3008.064516129032</v>
      </c>
      <c r="N24" s="22"/>
      <c r="O24" s="22"/>
      <c r="P24" s="22"/>
      <c r="Q24" s="22"/>
    </row>
    <row r="25" spans="1:17" ht="15" customHeight="1">
      <c r="A25" s="15"/>
      <c r="B25" s="8" t="s">
        <v>31</v>
      </c>
      <c r="C25" s="13">
        <v>22</v>
      </c>
      <c r="D25" s="11" t="s">
        <v>56</v>
      </c>
      <c r="E25" s="19">
        <v>28</v>
      </c>
      <c r="F25" s="19">
        <v>330</v>
      </c>
      <c r="G25" s="19">
        <v>8784600</v>
      </c>
      <c r="H25" s="41">
        <f t="shared" si="0"/>
        <v>26620</v>
      </c>
      <c r="I25" s="37"/>
      <c r="J25" s="20">
        <v>28</v>
      </c>
      <c r="K25" s="20">
        <v>382</v>
      </c>
      <c r="L25" s="20">
        <v>9104650</v>
      </c>
      <c r="M25" s="23">
        <f t="shared" si="1"/>
        <v>23834.16230366492</v>
      </c>
      <c r="N25" s="22"/>
      <c r="O25" s="22"/>
      <c r="P25" s="22"/>
      <c r="Q25" s="22"/>
    </row>
    <row r="26" spans="1:17" ht="15" customHeight="1">
      <c r="A26" s="15"/>
      <c r="B26" s="8" t="s">
        <v>31</v>
      </c>
      <c r="C26" s="13">
        <v>23</v>
      </c>
      <c r="D26" s="11" t="s">
        <v>57</v>
      </c>
      <c r="E26" s="19">
        <v>20</v>
      </c>
      <c r="F26" s="19">
        <v>142</v>
      </c>
      <c r="G26" s="19">
        <v>443000</v>
      </c>
      <c r="H26" s="41">
        <f t="shared" si="0"/>
        <v>3119.718309859155</v>
      </c>
      <c r="I26" s="37"/>
      <c r="J26" s="20">
        <v>20</v>
      </c>
      <c r="K26" s="20">
        <v>156</v>
      </c>
      <c r="L26" s="20">
        <v>518050</v>
      </c>
      <c r="M26" s="23">
        <f t="shared" si="1"/>
        <v>3320.8333333333335</v>
      </c>
      <c r="N26" s="22"/>
      <c r="O26" s="22"/>
      <c r="P26" s="22"/>
      <c r="Q26" s="22"/>
    </row>
    <row r="27" spans="1:17" ht="15" customHeight="1">
      <c r="A27" s="15"/>
      <c r="B27" s="8" t="s">
        <v>31</v>
      </c>
      <c r="C27" s="13">
        <v>24</v>
      </c>
      <c r="D27" s="11" t="s">
        <v>58</v>
      </c>
      <c r="E27" s="19">
        <v>20</v>
      </c>
      <c r="F27" s="19">
        <v>305</v>
      </c>
      <c r="G27" s="19">
        <v>11634160</v>
      </c>
      <c r="H27" s="41">
        <f t="shared" si="0"/>
        <v>38144.7868852459</v>
      </c>
      <c r="I27" s="37"/>
      <c r="J27" s="20">
        <v>20</v>
      </c>
      <c r="K27" s="20">
        <v>412</v>
      </c>
      <c r="L27" s="20">
        <v>16625850</v>
      </c>
      <c r="M27" s="23">
        <f t="shared" si="1"/>
        <v>40354.00485436893</v>
      </c>
      <c r="N27" s="22"/>
      <c r="O27" s="22"/>
      <c r="P27" s="22"/>
      <c r="Q27" s="22"/>
    </row>
    <row r="28" spans="1:17" ht="15" customHeight="1">
      <c r="A28" s="15"/>
      <c r="B28" s="8" t="s">
        <v>31</v>
      </c>
      <c r="C28" s="13">
        <v>25</v>
      </c>
      <c r="D28" s="11" t="s">
        <v>59</v>
      </c>
      <c r="E28" s="19">
        <v>10</v>
      </c>
      <c r="F28" s="19">
        <v>48</v>
      </c>
      <c r="G28" s="19">
        <v>660000</v>
      </c>
      <c r="H28" s="41">
        <f t="shared" si="0"/>
        <v>13750</v>
      </c>
      <c r="I28" s="37"/>
      <c r="J28" s="20">
        <v>10</v>
      </c>
      <c r="K28" s="20">
        <v>101</v>
      </c>
      <c r="L28" s="20">
        <v>1057400</v>
      </c>
      <c r="M28" s="23">
        <f t="shared" si="1"/>
        <v>10469.30693069307</v>
      </c>
      <c r="N28" s="22"/>
      <c r="O28" s="22"/>
      <c r="P28" s="22"/>
      <c r="Q28" s="22"/>
    </row>
    <row r="29" spans="1:17" ht="15" customHeight="1">
      <c r="A29" s="15"/>
      <c r="B29" s="8" t="s">
        <v>31</v>
      </c>
      <c r="C29" s="13">
        <v>26</v>
      </c>
      <c r="D29" s="11" t="s">
        <v>60</v>
      </c>
      <c r="E29" s="19">
        <v>10</v>
      </c>
      <c r="F29" s="19">
        <v>48</v>
      </c>
      <c r="G29" s="19">
        <v>268400</v>
      </c>
      <c r="H29" s="41">
        <f t="shared" si="0"/>
        <v>5591.666666666667</v>
      </c>
      <c r="I29" s="37"/>
      <c r="J29" s="20">
        <v>10</v>
      </c>
      <c r="K29" s="20">
        <v>59</v>
      </c>
      <c r="L29" s="20">
        <v>330150</v>
      </c>
      <c r="M29" s="23">
        <f t="shared" si="1"/>
        <v>5595.762711864407</v>
      </c>
      <c r="N29" s="22"/>
      <c r="O29" s="22"/>
      <c r="P29" s="22"/>
      <c r="Q29" s="22"/>
    </row>
    <row r="30" spans="1:17" ht="15" customHeight="1">
      <c r="A30" s="15"/>
      <c r="B30" s="8" t="s">
        <v>31</v>
      </c>
      <c r="C30" s="13">
        <v>27</v>
      </c>
      <c r="D30" s="11" t="s">
        <v>61</v>
      </c>
      <c r="E30" s="19">
        <v>20</v>
      </c>
      <c r="F30" s="19">
        <v>320</v>
      </c>
      <c r="G30" s="19">
        <v>3541541</v>
      </c>
      <c r="H30" s="41">
        <f t="shared" si="0"/>
        <v>11067.315625</v>
      </c>
      <c r="I30" s="37"/>
      <c r="J30" s="20">
        <v>30</v>
      </c>
      <c r="K30" s="20">
        <v>401</v>
      </c>
      <c r="L30" s="20">
        <v>4319874</v>
      </c>
      <c r="M30" s="23">
        <f t="shared" si="1"/>
        <v>10772.753117206983</v>
      </c>
      <c r="N30" s="22"/>
      <c r="O30" s="22"/>
      <c r="P30" s="22"/>
      <c r="Q30" s="22"/>
    </row>
    <row r="31" spans="1:17" ht="15" customHeight="1">
      <c r="A31" s="15"/>
      <c r="B31" s="8" t="s">
        <v>31</v>
      </c>
      <c r="C31" s="13">
        <v>28</v>
      </c>
      <c r="D31" s="11" t="s">
        <v>62</v>
      </c>
      <c r="E31" s="19">
        <v>30</v>
      </c>
      <c r="F31" s="19">
        <v>329</v>
      </c>
      <c r="G31" s="19">
        <v>1429900</v>
      </c>
      <c r="H31" s="41">
        <f t="shared" si="0"/>
        <v>4346.200607902736</v>
      </c>
      <c r="I31" s="37"/>
      <c r="J31" s="20">
        <v>30</v>
      </c>
      <c r="K31" s="20">
        <v>356</v>
      </c>
      <c r="L31" s="20">
        <v>1030700</v>
      </c>
      <c r="M31" s="23">
        <f t="shared" si="1"/>
        <v>2895.224719101124</v>
      </c>
      <c r="N31" s="22"/>
      <c r="O31" s="22"/>
      <c r="P31" s="22"/>
      <c r="Q31" s="22"/>
    </row>
    <row r="32" spans="1:17" ht="15" customHeight="1">
      <c r="A32" s="15"/>
      <c r="B32" s="8" t="s">
        <v>31</v>
      </c>
      <c r="C32" s="13">
        <v>29</v>
      </c>
      <c r="D32" s="11" t="s">
        <v>63</v>
      </c>
      <c r="E32" s="19">
        <v>10</v>
      </c>
      <c r="F32" s="19">
        <v>96</v>
      </c>
      <c r="G32" s="19">
        <v>288000</v>
      </c>
      <c r="H32" s="41">
        <f t="shared" si="0"/>
        <v>3000</v>
      </c>
      <c r="I32" s="37"/>
      <c r="J32" s="20">
        <v>10</v>
      </c>
      <c r="K32" s="20">
        <v>108</v>
      </c>
      <c r="L32" s="20">
        <v>439000</v>
      </c>
      <c r="M32" s="23">
        <f t="shared" si="1"/>
        <v>4064.814814814815</v>
      </c>
      <c r="N32" s="22"/>
      <c r="O32" s="22"/>
      <c r="P32" s="22"/>
      <c r="Q32" s="22"/>
    </row>
    <row r="33" spans="1:17" ht="15" customHeight="1">
      <c r="A33" s="15"/>
      <c r="B33" s="8" t="s">
        <v>31</v>
      </c>
      <c r="C33" s="13">
        <v>30</v>
      </c>
      <c r="D33" s="11" t="s">
        <v>64</v>
      </c>
      <c r="E33" s="19">
        <v>20</v>
      </c>
      <c r="F33" s="19">
        <v>169</v>
      </c>
      <c r="G33" s="19">
        <v>909600</v>
      </c>
      <c r="H33" s="41">
        <f t="shared" si="0"/>
        <v>5382.248520710059</v>
      </c>
      <c r="I33" s="37"/>
      <c r="J33" s="20">
        <v>20</v>
      </c>
      <c r="K33" s="20">
        <v>213</v>
      </c>
      <c r="L33" s="20">
        <v>1756000</v>
      </c>
      <c r="M33" s="23">
        <f t="shared" si="1"/>
        <v>8244.131455399061</v>
      </c>
      <c r="N33" s="22"/>
      <c r="O33" s="22"/>
      <c r="P33" s="22"/>
      <c r="Q33" s="22"/>
    </row>
    <row r="34" spans="1:17" ht="15" customHeight="1">
      <c r="A34" s="15"/>
      <c r="B34" s="8" t="s">
        <v>31</v>
      </c>
      <c r="C34" s="13">
        <v>31</v>
      </c>
      <c r="D34" s="11" t="s">
        <v>65</v>
      </c>
      <c r="E34" s="19">
        <v>30</v>
      </c>
      <c r="F34" s="19">
        <v>343</v>
      </c>
      <c r="G34" s="19">
        <v>1037044</v>
      </c>
      <c r="H34" s="41">
        <f t="shared" si="0"/>
        <v>3023.451895043732</v>
      </c>
      <c r="I34" s="37"/>
      <c r="J34" s="20">
        <v>30</v>
      </c>
      <c r="K34" s="20">
        <v>342</v>
      </c>
      <c r="L34" s="20">
        <v>1362186</v>
      </c>
      <c r="M34" s="23">
        <f t="shared" si="1"/>
        <v>3983</v>
      </c>
      <c r="N34" s="22"/>
      <c r="O34" s="22"/>
      <c r="P34" s="22"/>
      <c r="Q34" s="22"/>
    </row>
    <row r="35" spans="1:17" ht="15" customHeight="1">
      <c r="A35" s="15"/>
      <c r="B35" s="8" t="s">
        <v>31</v>
      </c>
      <c r="C35" s="13">
        <v>32</v>
      </c>
      <c r="D35" s="11" t="s">
        <v>66</v>
      </c>
      <c r="E35" s="19">
        <v>26</v>
      </c>
      <c r="F35" s="19">
        <v>269</v>
      </c>
      <c r="G35" s="19">
        <v>2849863</v>
      </c>
      <c r="H35" s="41">
        <f t="shared" si="0"/>
        <v>10594.28624535316</v>
      </c>
      <c r="I35" s="37"/>
      <c r="J35" s="20">
        <v>30</v>
      </c>
      <c r="K35" s="20">
        <v>288</v>
      </c>
      <c r="L35" s="20">
        <v>2273385</v>
      </c>
      <c r="M35" s="23">
        <f t="shared" si="1"/>
        <v>7893.697916666667</v>
      </c>
      <c r="N35" s="22"/>
      <c r="O35" s="22"/>
      <c r="P35" s="22"/>
      <c r="Q35" s="22"/>
    </row>
    <row r="36" spans="1:17" ht="15" customHeight="1">
      <c r="A36" s="15"/>
      <c r="B36" s="8" t="s">
        <v>31</v>
      </c>
      <c r="C36" s="13">
        <v>33</v>
      </c>
      <c r="D36" s="11" t="s">
        <v>67</v>
      </c>
      <c r="E36" s="19">
        <v>10</v>
      </c>
      <c r="F36" s="19">
        <v>105</v>
      </c>
      <c r="G36" s="19">
        <v>1775175</v>
      </c>
      <c r="H36" s="41">
        <f t="shared" si="0"/>
        <v>16906.428571428572</v>
      </c>
      <c r="I36" s="37"/>
      <c r="J36" s="20">
        <v>10</v>
      </c>
      <c r="K36" s="20">
        <v>115</v>
      </c>
      <c r="L36" s="20">
        <v>1948980</v>
      </c>
      <c r="M36" s="23">
        <f t="shared" si="1"/>
        <v>16947.652173913044</v>
      </c>
      <c r="N36" s="22"/>
      <c r="O36" s="22"/>
      <c r="P36" s="22"/>
      <c r="Q36" s="22"/>
    </row>
    <row r="37" spans="1:17" ht="15" customHeight="1">
      <c r="A37" s="15"/>
      <c r="B37" s="8" t="s">
        <v>31</v>
      </c>
      <c r="C37" s="13">
        <v>34</v>
      </c>
      <c r="D37" s="11" t="s">
        <v>68</v>
      </c>
      <c r="E37" s="19">
        <v>20</v>
      </c>
      <c r="F37" s="19">
        <v>223</v>
      </c>
      <c r="G37" s="19">
        <v>1212192</v>
      </c>
      <c r="H37" s="41">
        <f t="shared" si="0"/>
        <v>5435.838565022422</v>
      </c>
      <c r="I37" s="37"/>
      <c r="J37" s="20">
        <v>20</v>
      </c>
      <c r="K37" s="20">
        <v>204</v>
      </c>
      <c r="L37" s="20">
        <v>960285</v>
      </c>
      <c r="M37" s="23">
        <f t="shared" si="1"/>
        <v>4707.279411764706</v>
      </c>
      <c r="N37" s="22"/>
      <c r="O37" s="22"/>
      <c r="P37" s="22"/>
      <c r="Q37" s="22"/>
    </row>
    <row r="38" spans="1:17" ht="15" customHeight="1">
      <c r="A38" s="15"/>
      <c r="B38" s="8" t="s">
        <v>31</v>
      </c>
      <c r="C38" s="13">
        <v>35</v>
      </c>
      <c r="D38" s="11" t="s">
        <v>69</v>
      </c>
      <c r="E38" s="19">
        <v>30</v>
      </c>
      <c r="F38" s="19">
        <v>220</v>
      </c>
      <c r="G38" s="19">
        <v>2254700</v>
      </c>
      <c r="H38" s="41">
        <f t="shared" si="0"/>
        <v>10248.636363636364</v>
      </c>
      <c r="I38" s="37"/>
      <c r="J38" s="20">
        <v>30</v>
      </c>
      <c r="K38" s="20">
        <v>292</v>
      </c>
      <c r="L38" s="20">
        <v>4056102</v>
      </c>
      <c r="M38" s="23">
        <f t="shared" si="1"/>
        <v>13890.760273972603</v>
      </c>
      <c r="N38" s="22"/>
      <c r="O38" s="22"/>
      <c r="P38" s="22"/>
      <c r="Q38" s="22"/>
    </row>
    <row r="39" spans="1:17" ht="15" customHeight="1">
      <c r="A39" s="15"/>
      <c r="B39" s="8" t="s">
        <v>31</v>
      </c>
      <c r="C39" s="13">
        <v>36</v>
      </c>
      <c r="D39" s="11" t="s">
        <v>70</v>
      </c>
      <c r="E39" s="19">
        <v>15</v>
      </c>
      <c r="F39" s="19">
        <v>164</v>
      </c>
      <c r="G39" s="19">
        <v>2468818</v>
      </c>
      <c r="H39" s="41">
        <f t="shared" si="0"/>
        <v>15053.768292682927</v>
      </c>
      <c r="I39" s="37"/>
      <c r="J39" s="20">
        <v>15</v>
      </c>
      <c r="K39" s="20">
        <v>215</v>
      </c>
      <c r="L39" s="20">
        <v>2912679</v>
      </c>
      <c r="M39" s="23">
        <f t="shared" si="1"/>
        <v>13547.344186046512</v>
      </c>
      <c r="N39" s="22"/>
      <c r="O39" s="22"/>
      <c r="P39" s="22"/>
      <c r="Q39" s="22"/>
    </row>
    <row r="40" spans="1:17" ht="15" customHeight="1">
      <c r="A40" s="15"/>
      <c r="B40" s="8" t="s">
        <v>31</v>
      </c>
      <c r="C40" s="13">
        <v>37</v>
      </c>
      <c r="D40" s="11" t="s">
        <v>71</v>
      </c>
      <c r="E40" s="19">
        <v>14</v>
      </c>
      <c r="F40" s="19">
        <v>156</v>
      </c>
      <c r="G40" s="19">
        <v>990000</v>
      </c>
      <c r="H40" s="41">
        <f t="shared" si="0"/>
        <v>6346.153846153846</v>
      </c>
      <c r="I40" s="37"/>
      <c r="J40" s="20">
        <v>14</v>
      </c>
      <c r="K40" s="20">
        <v>147</v>
      </c>
      <c r="L40" s="20">
        <v>1055780</v>
      </c>
      <c r="M40" s="23">
        <f t="shared" si="1"/>
        <v>7182.1768707483</v>
      </c>
      <c r="N40" s="22"/>
      <c r="O40" s="22"/>
      <c r="P40" s="22"/>
      <c r="Q40" s="22"/>
    </row>
    <row r="41" spans="1:17" ht="15" customHeight="1">
      <c r="A41" s="15"/>
      <c r="B41" s="8" t="s">
        <v>31</v>
      </c>
      <c r="C41" s="13">
        <v>38</v>
      </c>
      <c r="D41" s="11" t="s">
        <v>72</v>
      </c>
      <c r="E41" s="19">
        <v>18</v>
      </c>
      <c r="F41" s="19">
        <v>168</v>
      </c>
      <c r="G41" s="19">
        <v>2729857</v>
      </c>
      <c r="H41" s="41">
        <f t="shared" si="0"/>
        <v>16249.14880952381</v>
      </c>
      <c r="I41" s="37"/>
      <c r="J41" s="20">
        <v>18</v>
      </c>
      <c r="K41" s="20">
        <v>270</v>
      </c>
      <c r="L41" s="20">
        <v>4234151</v>
      </c>
      <c r="M41" s="23">
        <f t="shared" si="1"/>
        <v>15682.04074074074</v>
      </c>
      <c r="N41" s="22"/>
      <c r="O41" s="22"/>
      <c r="P41" s="22"/>
      <c r="Q41" s="22"/>
    </row>
    <row r="42" spans="1:17" ht="15" customHeight="1">
      <c r="A42" s="15"/>
      <c r="B42" s="8" t="s">
        <v>31</v>
      </c>
      <c r="C42" s="13">
        <v>39</v>
      </c>
      <c r="D42" s="11" t="s">
        <v>73</v>
      </c>
      <c r="E42" s="19">
        <v>20</v>
      </c>
      <c r="F42" s="19">
        <v>223</v>
      </c>
      <c r="G42" s="19">
        <v>4276560</v>
      </c>
      <c r="H42" s="41">
        <f t="shared" si="0"/>
        <v>19177.399103139014</v>
      </c>
      <c r="I42" s="37"/>
      <c r="J42" s="20">
        <v>10</v>
      </c>
      <c r="K42" s="20">
        <v>120</v>
      </c>
      <c r="L42" s="20">
        <v>2805000</v>
      </c>
      <c r="M42" s="23">
        <f t="shared" si="1"/>
        <v>23375</v>
      </c>
      <c r="N42" s="22"/>
      <c r="O42" s="22"/>
      <c r="P42" s="22"/>
      <c r="Q42" s="22"/>
    </row>
    <row r="43" spans="1:17" ht="15" customHeight="1">
      <c r="A43" s="15"/>
      <c r="B43" s="8" t="s">
        <v>31</v>
      </c>
      <c r="C43" s="13">
        <v>40</v>
      </c>
      <c r="D43" s="11" t="s">
        <v>74</v>
      </c>
      <c r="E43" s="19">
        <v>60</v>
      </c>
      <c r="F43" s="19">
        <v>348</v>
      </c>
      <c r="G43" s="19">
        <v>2336140</v>
      </c>
      <c r="H43" s="41">
        <f t="shared" si="0"/>
        <v>6713.045977011494</v>
      </c>
      <c r="I43" s="37"/>
      <c r="J43" s="20">
        <v>60</v>
      </c>
      <c r="K43" s="20">
        <v>384</v>
      </c>
      <c r="L43" s="20">
        <v>2972288</v>
      </c>
      <c r="M43" s="23">
        <f t="shared" si="1"/>
        <v>7740.333333333333</v>
      </c>
      <c r="N43" s="22"/>
      <c r="O43" s="22"/>
      <c r="P43" s="22"/>
      <c r="Q43" s="22"/>
    </row>
    <row r="44" spans="1:17" ht="15" customHeight="1">
      <c r="A44" s="15"/>
      <c r="B44" s="8" t="s">
        <v>31</v>
      </c>
      <c r="C44" s="13">
        <v>41</v>
      </c>
      <c r="D44" s="11" t="s">
        <v>75</v>
      </c>
      <c r="E44" s="19">
        <v>20</v>
      </c>
      <c r="F44" s="19">
        <v>127</v>
      </c>
      <c r="G44" s="19">
        <v>3352331</v>
      </c>
      <c r="H44" s="41">
        <f t="shared" si="0"/>
        <v>26396.30708661417</v>
      </c>
      <c r="I44" s="37"/>
      <c r="J44" s="20">
        <v>10</v>
      </c>
      <c r="K44" s="20">
        <v>112</v>
      </c>
      <c r="L44" s="20">
        <v>3081060</v>
      </c>
      <c r="M44" s="23">
        <f t="shared" si="1"/>
        <v>27509.464285714286</v>
      </c>
      <c r="N44" s="22"/>
      <c r="O44" s="22"/>
      <c r="P44" s="22"/>
      <c r="Q44" s="22"/>
    </row>
    <row r="45" spans="1:17" ht="15" customHeight="1">
      <c r="A45" s="15"/>
      <c r="B45" s="8" t="s">
        <v>31</v>
      </c>
      <c r="C45" s="13">
        <v>42</v>
      </c>
      <c r="D45" s="11" t="s">
        <v>76</v>
      </c>
      <c r="E45" s="19">
        <v>10</v>
      </c>
      <c r="F45" s="19">
        <v>108</v>
      </c>
      <c r="G45" s="19">
        <v>688401</v>
      </c>
      <c r="H45" s="41">
        <f t="shared" si="0"/>
        <v>6374.083333333333</v>
      </c>
      <c r="I45" s="37"/>
      <c r="J45" s="20">
        <v>10</v>
      </c>
      <c r="K45" s="20">
        <v>131</v>
      </c>
      <c r="L45" s="20">
        <v>781088</v>
      </c>
      <c r="M45" s="23">
        <f t="shared" si="1"/>
        <v>5962.503816793893</v>
      </c>
      <c r="N45" s="22"/>
      <c r="O45" s="22"/>
      <c r="P45" s="22"/>
      <c r="Q45" s="22"/>
    </row>
    <row r="46" spans="1:17" ht="15" customHeight="1">
      <c r="A46" s="15"/>
      <c r="B46" s="8" t="s">
        <v>31</v>
      </c>
      <c r="C46" s="13">
        <v>43</v>
      </c>
      <c r="D46" s="11" t="s">
        <v>77</v>
      </c>
      <c r="E46" s="19">
        <v>30</v>
      </c>
      <c r="F46" s="19">
        <v>321</v>
      </c>
      <c r="G46" s="19">
        <v>2706534</v>
      </c>
      <c r="H46" s="41">
        <f t="shared" si="0"/>
        <v>8431.570093457944</v>
      </c>
      <c r="I46" s="37"/>
      <c r="J46" s="20">
        <v>30</v>
      </c>
      <c r="K46" s="20">
        <v>314</v>
      </c>
      <c r="L46" s="20">
        <v>2568897</v>
      </c>
      <c r="M46" s="23">
        <f t="shared" si="1"/>
        <v>8181.200636942675</v>
      </c>
      <c r="N46" s="22"/>
      <c r="O46" s="22"/>
      <c r="P46" s="22"/>
      <c r="Q46" s="22"/>
    </row>
    <row r="47" spans="1:17" ht="15" customHeight="1">
      <c r="A47" s="15"/>
      <c r="B47" s="8" t="s">
        <v>31</v>
      </c>
      <c r="C47" s="13">
        <v>44</v>
      </c>
      <c r="D47" s="11" t="s">
        <v>78</v>
      </c>
      <c r="E47" s="19">
        <v>20</v>
      </c>
      <c r="F47" s="19">
        <v>233</v>
      </c>
      <c r="G47" s="19">
        <v>623192</v>
      </c>
      <c r="H47" s="41">
        <f t="shared" si="0"/>
        <v>2674.6437768240344</v>
      </c>
      <c r="I47" s="37"/>
      <c r="J47" s="20">
        <v>20</v>
      </c>
      <c r="K47" s="20">
        <v>270</v>
      </c>
      <c r="L47" s="20">
        <v>883415</v>
      </c>
      <c r="M47" s="23">
        <f t="shared" si="1"/>
        <v>3271.9074074074074</v>
      </c>
      <c r="N47" s="22"/>
      <c r="O47" s="22"/>
      <c r="P47" s="22"/>
      <c r="Q47" s="22"/>
    </row>
    <row r="48" spans="1:17" ht="15" customHeight="1">
      <c r="A48" s="15"/>
      <c r="B48" s="8" t="s">
        <v>31</v>
      </c>
      <c r="C48" s="13">
        <v>45</v>
      </c>
      <c r="D48" s="11" t="s">
        <v>79</v>
      </c>
      <c r="E48" s="19">
        <v>38</v>
      </c>
      <c r="F48" s="19">
        <v>421</v>
      </c>
      <c r="G48" s="19">
        <v>2627733</v>
      </c>
      <c r="H48" s="41">
        <f t="shared" si="0"/>
        <v>6241.646080760095</v>
      </c>
      <c r="I48" s="37"/>
      <c r="J48" s="20">
        <v>38</v>
      </c>
      <c r="K48" s="20">
        <v>472</v>
      </c>
      <c r="L48" s="20">
        <v>6015817</v>
      </c>
      <c r="M48" s="23">
        <f t="shared" si="1"/>
        <v>12745.375</v>
      </c>
      <c r="N48" s="22"/>
      <c r="O48" s="22"/>
      <c r="P48" s="22"/>
      <c r="Q48" s="22"/>
    </row>
    <row r="49" spans="1:17" ht="15" customHeight="1">
      <c r="A49" s="15"/>
      <c r="B49" s="8" t="s">
        <v>31</v>
      </c>
      <c r="C49" s="13">
        <v>46</v>
      </c>
      <c r="D49" s="11" t="s">
        <v>80</v>
      </c>
      <c r="E49" s="19">
        <v>20</v>
      </c>
      <c r="F49" s="19">
        <v>7</v>
      </c>
      <c r="G49" s="19">
        <v>203814</v>
      </c>
      <c r="H49" s="41">
        <f t="shared" si="0"/>
        <v>29116.285714285714</v>
      </c>
      <c r="I49" s="37"/>
      <c r="J49" s="20">
        <v>20</v>
      </c>
      <c r="K49" s="20">
        <v>15</v>
      </c>
      <c r="L49" s="20">
        <v>726777</v>
      </c>
      <c r="M49" s="23">
        <f t="shared" si="1"/>
        <v>48451.8</v>
      </c>
      <c r="N49" s="22"/>
      <c r="O49" s="22"/>
      <c r="P49" s="22"/>
      <c r="Q49" s="22"/>
    </row>
    <row r="50" spans="1:17" ht="15" customHeight="1">
      <c r="A50" s="15"/>
      <c r="B50" s="8" t="s">
        <v>31</v>
      </c>
      <c r="C50" s="13">
        <v>47</v>
      </c>
      <c r="D50" s="11" t="s">
        <v>81</v>
      </c>
      <c r="E50" s="19">
        <v>10</v>
      </c>
      <c r="F50" s="19">
        <v>5</v>
      </c>
      <c r="G50" s="19">
        <v>17000</v>
      </c>
      <c r="H50" s="41">
        <f t="shared" si="0"/>
        <v>3400</v>
      </c>
      <c r="I50" s="37"/>
      <c r="J50" s="20">
        <v>10</v>
      </c>
      <c r="K50" s="20">
        <v>28</v>
      </c>
      <c r="L50" s="20">
        <v>339355</v>
      </c>
      <c r="M50" s="23">
        <f t="shared" si="1"/>
        <v>12119.82142857143</v>
      </c>
      <c r="N50" s="22"/>
      <c r="O50" s="22"/>
      <c r="P50" s="22"/>
      <c r="Q50" s="22"/>
    </row>
    <row r="51" spans="1:17" ht="15" customHeight="1">
      <c r="A51" s="15"/>
      <c r="B51" s="8" t="s">
        <v>31</v>
      </c>
      <c r="C51" s="13">
        <v>48</v>
      </c>
      <c r="D51" s="11" t="s">
        <v>82</v>
      </c>
      <c r="E51" s="19">
        <v>10</v>
      </c>
      <c r="F51" s="19">
        <v>50</v>
      </c>
      <c r="G51" s="19">
        <v>660730</v>
      </c>
      <c r="H51" s="41">
        <f t="shared" si="0"/>
        <v>13214.6</v>
      </c>
      <c r="I51" s="37"/>
      <c r="J51" s="20">
        <v>10</v>
      </c>
      <c r="K51" s="20">
        <v>56</v>
      </c>
      <c r="L51" s="20">
        <v>1185235</v>
      </c>
      <c r="M51" s="23">
        <f t="shared" si="1"/>
        <v>21164.910714285714</v>
      </c>
      <c r="N51" s="22"/>
      <c r="O51" s="22"/>
      <c r="P51" s="22"/>
      <c r="Q51" s="22"/>
    </row>
    <row r="52" spans="1:17" ht="15" customHeight="1">
      <c r="A52" s="15"/>
      <c r="B52" s="8" t="s">
        <v>31</v>
      </c>
      <c r="C52" s="13">
        <v>49</v>
      </c>
      <c r="D52" s="3" t="s">
        <v>83</v>
      </c>
      <c r="E52" s="19">
        <v>10</v>
      </c>
      <c r="F52" s="19">
        <v>9</v>
      </c>
      <c r="G52" s="19">
        <v>27000</v>
      </c>
      <c r="H52" s="41">
        <f t="shared" si="0"/>
        <v>3000</v>
      </c>
      <c r="I52" s="37"/>
      <c r="J52" s="20">
        <v>10</v>
      </c>
      <c r="K52" s="20">
        <v>0</v>
      </c>
      <c r="L52" s="20">
        <v>0</v>
      </c>
      <c r="M52" s="23">
        <f t="shared" si="1"/>
        <v>0</v>
      </c>
      <c r="N52" s="22"/>
      <c r="O52" s="22"/>
      <c r="P52" s="22"/>
      <c r="Q52" s="22"/>
    </row>
    <row r="53" spans="1:17" ht="15" customHeight="1">
      <c r="A53" s="15"/>
      <c r="B53" s="8" t="s">
        <v>31</v>
      </c>
      <c r="C53" s="13">
        <v>50</v>
      </c>
      <c r="D53" s="3" t="s">
        <v>84</v>
      </c>
      <c r="E53" s="19">
        <v>15</v>
      </c>
      <c r="F53" s="19">
        <v>154</v>
      </c>
      <c r="G53" s="19">
        <v>599330</v>
      </c>
      <c r="H53" s="41">
        <f t="shared" si="0"/>
        <v>3891.753246753247</v>
      </c>
      <c r="I53" s="37"/>
      <c r="J53" s="20">
        <v>20</v>
      </c>
      <c r="K53" s="20">
        <v>170</v>
      </c>
      <c r="L53" s="20">
        <v>785952</v>
      </c>
      <c r="M53" s="23">
        <f t="shared" si="1"/>
        <v>4623.247058823529</v>
      </c>
      <c r="N53" s="22"/>
      <c r="O53" s="22"/>
      <c r="P53" s="22"/>
      <c r="Q53" s="22"/>
    </row>
    <row r="54" spans="1:17" ht="15" customHeight="1">
      <c r="A54" s="15"/>
      <c r="B54" s="8" t="s">
        <v>31</v>
      </c>
      <c r="C54" s="13">
        <v>51</v>
      </c>
      <c r="D54" s="3" t="s">
        <v>85</v>
      </c>
      <c r="E54" s="19">
        <v>20</v>
      </c>
      <c r="F54" s="19">
        <v>27</v>
      </c>
      <c r="G54" s="19">
        <v>314705</v>
      </c>
      <c r="H54" s="41">
        <f t="shared" si="0"/>
        <v>11655.74074074074</v>
      </c>
      <c r="I54" s="37"/>
      <c r="J54" s="20">
        <v>20</v>
      </c>
      <c r="K54" s="20">
        <v>146</v>
      </c>
      <c r="L54" s="20">
        <v>1513700</v>
      </c>
      <c r="M54" s="23">
        <f aca="true" t="shared" si="2" ref="M54:M64">IF(AND(K54&gt;0,L54&gt;0),L54/K54,0)</f>
        <v>10367.808219178081</v>
      </c>
      <c r="N54" s="22"/>
      <c r="O54" s="22"/>
      <c r="P54" s="22"/>
      <c r="Q54" s="22"/>
    </row>
    <row r="55" spans="1:17" ht="15" customHeight="1">
      <c r="A55" s="15"/>
      <c r="B55" s="8" t="s">
        <v>31</v>
      </c>
      <c r="C55" s="13">
        <v>52</v>
      </c>
      <c r="D55" s="3" t="s">
        <v>86</v>
      </c>
      <c r="E55" s="19">
        <v>20</v>
      </c>
      <c r="F55" s="19">
        <v>124</v>
      </c>
      <c r="G55" s="19">
        <v>795000</v>
      </c>
      <c r="H55" s="41">
        <f t="shared" si="0"/>
        <v>6411.290322580645</v>
      </c>
      <c r="I55" s="37"/>
      <c r="J55" s="20">
        <v>20</v>
      </c>
      <c r="K55" s="20">
        <v>145</v>
      </c>
      <c r="L55" s="20">
        <v>1334650</v>
      </c>
      <c r="M55" s="23">
        <f t="shared" si="2"/>
        <v>9204.48275862069</v>
      </c>
      <c r="N55" s="22"/>
      <c r="O55" s="22"/>
      <c r="P55" s="22"/>
      <c r="Q55" s="22"/>
    </row>
    <row r="56" spans="1:17" ht="15" customHeight="1">
      <c r="A56" s="15"/>
      <c r="B56" s="8" t="s">
        <v>31</v>
      </c>
      <c r="C56" s="13">
        <v>53</v>
      </c>
      <c r="D56" s="3" t="s">
        <v>87</v>
      </c>
      <c r="E56" s="19">
        <v>20</v>
      </c>
      <c r="F56" s="19">
        <v>49</v>
      </c>
      <c r="G56" s="19">
        <v>451700</v>
      </c>
      <c r="H56" s="41">
        <f t="shared" si="0"/>
        <v>9218.367346938776</v>
      </c>
      <c r="I56" s="37"/>
      <c r="J56" s="20">
        <v>20</v>
      </c>
      <c r="K56" s="20">
        <v>68</v>
      </c>
      <c r="L56" s="20">
        <v>646550</v>
      </c>
      <c r="M56" s="23">
        <f t="shared" si="2"/>
        <v>9508.088235294117</v>
      </c>
      <c r="N56" s="22"/>
      <c r="O56" s="22"/>
      <c r="P56" s="22"/>
      <c r="Q56" s="22"/>
    </row>
    <row r="57" spans="1:17" ht="15" customHeight="1">
      <c r="A57" s="15"/>
      <c r="B57" s="8" t="s">
        <v>31</v>
      </c>
      <c r="C57" s="13">
        <v>54</v>
      </c>
      <c r="D57" s="3" t="s">
        <v>63</v>
      </c>
      <c r="E57" s="19">
        <v>18</v>
      </c>
      <c r="F57" s="19">
        <v>213</v>
      </c>
      <c r="G57" s="19">
        <v>2770500</v>
      </c>
      <c r="H57" s="41">
        <f t="shared" si="0"/>
        <v>13007.042253521127</v>
      </c>
      <c r="I57" s="37"/>
      <c r="J57" s="20">
        <v>16</v>
      </c>
      <c r="K57" s="20">
        <v>189</v>
      </c>
      <c r="L57" s="20">
        <v>2560500</v>
      </c>
      <c r="M57" s="23">
        <f t="shared" si="2"/>
        <v>13547.619047619048</v>
      </c>
      <c r="N57" s="22"/>
      <c r="O57" s="22"/>
      <c r="P57" s="22"/>
      <c r="Q57" s="22"/>
    </row>
    <row r="58" spans="1:17" ht="15" customHeight="1">
      <c r="A58" s="15"/>
      <c r="B58" s="8" t="s">
        <v>31</v>
      </c>
      <c r="C58" s="13">
        <v>55</v>
      </c>
      <c r="D58" s="3" t="s">
        <v>88</v>
      </c>
      <c r="E58" s="19">
        <v>35</v>
      </c>
      <c r="F58" s="19">
        <v>340</v>
      </c>
      <c r="G58" s="19">
        <v>2953650</v>
      </c>
      <c r="H58" s="41">
        <f t="shared" si="0"/>
        <v>8687.20588235294</v>
      </c>
      <c r="I58" s="37"/>
      <c r="J58" s="20">
        <v>35</v>
      </c>
      <c r="K58" s="20">
        <v>340</v>
      </c>
      <c r="L58" s="20">
        <v>3197980</v>
      </c>
      <c r="M58" s="23">
        <f t="shared" si="2"/>
        <v>9405.823529411764</v>
      </c>
      <c r="N58" s="22"/>
      <c r="O58" s="22"/>
      <c r="P58" s="22"/>
      <c r="Q58" s="22"/>
    </row>
    <row r="59" spans="1:17" ht="15" customHeight="1">
      <c r="A59" s="15"/>
      <c r="B59" s="8" t="s">
        <v>31</v>
      </c>
      <c r="C59" s="13">
        <v>56</v>
      </c>
      <c r="D59" s="3" t="s">
        <v>89</v>
      </c>
      <c r="E59" s="19">
        <v>14</v>
      </c>
      <c r="F59" s="19">
        <v>150</v>
      </c>
      <c r="G59" s="19">
        <v>692600</v>
      </c>
      <c r="H59" s="41">
        <f t="shared" si="0"/>
        <v>4617.333333333333</v>
      </c>
      <c r="I59" s="37"/>
      <c r="J59" s="20">
        <v>14</v>
      </c>
      <c r="K59" s="20">
        <v>125</v>
      </c>
      <c r="L59" s="20">
        <v>623100</v>
      </c>
      <c r="M59" s="23">
        <f t="shared" si="2"/>
        <v>4984.8</v>
      </c>
      <c r="N59" s="22"/>
      <c r="O59" s="22"/>
      <c r="P59" s="22"/>
      <c r="Q59" s="22"/>
    </row>
    <row r="60" spans="1:17" ht="15" customHeight="1">
      <c r="A60" s="15"/>
      <c r="B60" s="8" t="s">
        <v>31</v>
      </c>
      <c r="C60" s="13">
        <v>57</v>
      </c>
      <c r="D60" s="3" t="s">
        <v>90</v>
      </c>
      <c r="E60" s="19">
        <v>22</v>
      </c>
      <c r="F60" s="19">
        <v>228</v>
      </c>
      <c r="G60" s="19">
        <v>6075946</v>
      </c>
      <c r="H60" s="41">
        <f>IF(AND(F60&gt;0,G60&gt;0),G60/F60,0)</f>
        <v>26648.885964912282</v>
      </c>
      <c r="I60" s="37"/>
      <c r="J60" s="20">
        <v>22</v>
      </c>
      <c r="K60" s="20">
        <v>227</v>
      </c>
      <c r="L60" s="20">
        <v>5972267</v>
      </c>
      <c r="M60" s="23">
        <f t="shared" si="2"/>
        <v>26309.546255506608</v>
      </c>
      <c r="N60" s="22"/>
      <c r="O60" s="22"/>
      <c r="P60" s="22"/>
      <c r="Q60" s="22"/>
    </row>
    <row r="61" spans="1:17" ht="15" customHeight="1">
      <c r="A61" s="15"/>
      <c r="B61" s="8" t="s">
        <v>31</v>
      </c>
      <c r="C61" s="13">
        <v>58</v>
      </c>
      <c r="D61" s="3" t="s">
        <v>139</v>
      </c>
      <c r="E61" s="19"/>
      <c r="F61" s="19"/>
      <c r="G61" s="19"/>
      <c r="H61" s="41"/>
      <c r="I61" s="37"/>
      <c r="J61" s="20">
        <v>14</v>
      </c>
      <c r="K61" s="20">
        <v>124</v>
      </c>
      <c r="L61" s="20">
        <v>845296</v>
      </c>
      <c r="M61" s="23">
        <f t="shared" si="2"/>
        <v>6816.903225806452</v>
      </c>
      <c r="N61" s="22"/>
      <c r="O61" s="22" t="s">
        <v>141</v>
      </c>
      <c r="P61" s="22"/>
      <c r="Q61" s="22"/>
    </row>
    <row r="62" spans="1:17" ht="15" customHeight="1">
      <c r="A62" s="15"/>
      <c r="B62" s="8" t="s">
        <v>31</v>
      </c>
      <c r="C62" s="13">
        <v>59</v>
      </c>
      <c r="D62" s="3" t="s">
        <v>142</v>
      </c>
      <c r="E62" s="19"/>
      <c r="F62" s="19"/>
      <c r="G62" s="19"/>
      <c r="H62" s="41"/>
      <c r="I62" s="37"/>
      <c r="J62" s="20">
        <v>30</v>
      </c>
      <c r="K62" s="20">
        <v>235</v>
      </c>
      <c r="L62" s="20">
        <v>871700</v>
      </c>
      <c r="M62" s="23">
        <f t="shared" si="2"/>
        <v>3709.3617021276596</v>
      </c>
      <c r="N62" s="22" t="s">
        <v>143</v>
      </c>
      <c r="O62" s="22"/>
      <c r="P62" s="22"/>
      <c r="Q62" s="22"/>
    </row>
    <row r="63" spans="1:17" ht="15" customHeight="1">
      <c r="A63" s="15"/>
      <c r="B63" s="8" t="s">
        <v>31</v>
      </c>
      <c r="C63" s="13">
        <v>60</v>
      </c>
      <c r="D63" s="3" t="s">
        <v>145</v>
      </c>
      <c r="E63" s="19"/>
      <c r="F63" s="19"/>
      <c r="G63" s="19"/>
      <c r="H63" s="41"/>
      <c r="I63" s="37"/>
      <c r="J63" s="20">
        <v>20</v>
      </c>
      <c r="K63" s="20">
        <v>301</v>
      </c>
      <c r="L63" s="20">
        <v>1886763</v>
      </c>
      <c r="M63" s="23">
        <f t="shared" si="2"/>
        <v>6268.31561461794</v>
      </c>
      <c r="N63" s="22"/>
      <c r="O63" s="22" t="s">
        <v>144</v>
      </c>
      <c r="P63" s="22"/>
      <c r="Q63" s="22"/>
    </row>
    <row r="64" spans="1:17" ht="15" customHeight="1">
      <c r="A64" s="15"/>
      <c r="B64" s="8" t="s">
        <v>31</v>
      </c>
      <c r="C64" s="13">
        <v>61</v>
      </c>
      <c r="D64" s="3" t="s">
        <v>147</v>
      </c>
      <c r="E64" s="19"/>
      <c r="F64" s="19"/>
      <c r="G64" s="19"/>
      <c r="H64" s="41"/>
      <c r="I64" s="37"/>
      <c r="J64" s="20">
        <v>20</v>
      </c>
      <c r="K64" s="20">
        <v>211</v>
      </c>
      <c r="L64" s="20">
        <v>3557054</v>
      </c>
      <c r="M64" s="23">
        <f t="shared" si="2"/>
        <v>16858.075829383888</v>
      </c>
      <c r="N64" s="22" t="s">
        <v>143</v>
      </c>
      <c r="O64" s="22"/>
      <c r="P64" s="22"/>
      <c r="Q64" s="22"/>
    </row>
    <row r="65" spans="1:17" ht="15" customHeight="1">
      <c r="A65" s="15"/>
      <c r="B65" s="8" t="s">
        <v>31</v>
      </c>
      <c r="C65" s="13">
        <v>62</v>
      </c>
      <c r="D65" s="3" t="s">
        <v>149</v>
      </c>
      <c r="E65" s="19"/>
      <c r="F65" s="19"/>
      <c r="G65" s="19"/>
      <c r="H65" s="41"/>
      <c r="I65" s="37"/>
      <c r="J65" s="20">
        <v>20</v>
      </c>
      <c r="K65" s="20">
        <v>77</v>
      </c>
      <c r="L65" s="20">
        <v>923050</v>
      </c>
      <c r="M65" s="23">
        <f aca="true" t="shared" si="3" ref="M65:M88">IF(AND(K65&gt;0,L65&gt;0),L65/K65,0)</f>
        <v>11987.662337662337</v>
      </c>
      <c r="N65" s="22" t="s">
        <v>150</v>
      </c>
      <c r="O65" s="22"/>
      <c r="P65" s="22"/>
      <c r="Q65" s="22"/>
    </row>
    <row r="66" spans="1:17" ht="15" customHeight="1">
      <c r="A66" s="15"/>
      <c r="B66" s="8" t="s">
        <v>31</v>
      </c>
      <c r="C66" s="13">
        <v>63</v>
      </c>
      <c r="D66" s="3" t="s">
        <v>151</v>
      </c>
      <c r="E66" s="19"/>
      <c r="F66" s="19"/>
      <c r="G66" s="19"/>
      <c r="H66" s="41"/>
      <c r="I66" s="37"/>
      <c r="J66" s="20">
        <v>30</v>
      </c>
      <c r="K66" s="20">
        <v>120</v>
      </c>
      <c r="L66" s="20">
        <v>600000</v>
      </c>
      <c r="M66" s="23">
        <f t="shared" si="3"/>
        <v>5000</v>
      </c>
      <c r="N66" s="22" t="s">
        <v>150</v>
      </c>
      <c r="O66" s="22"/>
      <c r="P66" s="22" t="s">
        <v>162</v>
      </c>
      <c r="Q66" s="22"/>
    </row>
    <row r="67" spans="1:17" ht="15" customHeight="1">
      <c r="A67" s="15"/>
      <c r="B67" s="8" t="s">
        <v>31</v>
      </c>
      <c r="C67" s="13">
        <v>64</v>
      </c>
      <c r="D67" s="3" t="s">
        <v>152</v>
      </c>
      <c r="E67" s="19"/>
      <c r="F67" s="19"/>
      <c r="G67" s="19"/>
      <c r="H67" s="41"/>
      <c r="I67" s="37"/>
      <c r="J67" s="20">
        <v>20</v>
      </c>
      <c r="K67" s="20">
        <v>198</v>
      </c>
      <c r="L67" s="20">
        <v>783403</v>
      </c>
      <c r="M67" s="23">
        <f t="shared" si="3"/>
        <v>3956.580808080808</v>
      </c>
      <c r="N67" s="22" t="s">
        <v>150</v>
      </c>
      <c r="O67" s="22"/>
      <c r="P67" s="22"/>
      <c r="Q67" s="22"/>
    </row>
    <row r="68" spans="1:17" ht="15" customHeight="1">
      <c r="A68" s="15"/>
      <c r="B68" s="8" t="s">
        <v>31</v>
      </c>
      <c r="C68" s="13">
        <v>65</v>
      </c>
      <c r="D68" s="3" t="s">
        <v>153</v>
      </c>
      <c r="E68" s="19"/>
      <c r="F68" s="19"/>
      <c r="G68" s="19"/>
      <c r="H68" s="41"/>
      <c r="I68" s="37"/>
      <c r="J68" s="20">
        <v>20</v>
      </c>
      <c r="K68" s="20">
        <v>25</v>
      </c>
      <c r="L68" s="20">
        <v>261600</v>
      </c>
      <c r="M68" s="23">
        <f t="shared" si="3"/>
        <v>10464</v>
      </c>
      <c r="N68" s="22" t="s">
        <v>150</v>
      </c>
      <c r="O68" s="22"/>
      <c r="P68" s="22"/>
      <c r="Q68" s="22"/>
    </row>
    <row r="69" spans="1:17" ht="15" customHeight="1">
      <c r="A69" s="15"/>
      <c r="B69" s="8" t="s">
        <v>31</v>
      </c>
      <c r="C69" s="13">
        <v>66</v>
      </c>
      <c r="D69" s="3" t="s">
        <v>155</v>
      </c>
      <c r="E69" s="19"/>
      <c r="F69" s="19"/>
      <c r="G69" s="19"/>
      <c r="H69" s="41"/>
      <c r="I69" s="37"/>
      <c r="J69" s="20">
        <v>15</v>
      </c>
      <c r="K69" s="20">
        <v>144</v>
      </c>
      <c r="L69" s="20">
        <v>2718550</v>
      </c>
      <c r="M69" s="23">
        <f t="shared" si="3"/>
        <v>18878.819444444445</v>
      </c>
      <c r="N69" s="22" t="s">
        <v>143</v>
      </c>
      <c r="O69" s="22"/>
      <c r="P69" s="22"/>
      <c r="Q69" s="22"/>
    </row>
    <row r="70" spans="1:17" ht="15" customHeight="1">
      <c r="A70" s="15"/>
      <c r="B70" s="8" t="s">
        <v>31</v>
      </c>
      <c r="C70" s="13">
        <v>67</v>
      </c>
      <c r="D70" s="3" t="s">
        <v>156</v>
      </c>
      <c r="E70" s="19"/>
      <c r="F70" s="19"/>
      <c r="G70" s="19"/>
      <c r="H70" s="41"/>
      <c r="I70" s="37"/>
      <c r="J70" s="20">
        <v>11</v>
      </c>
      <c r="K70" s="20">
        <v>131</v>
      </c>
      <c r="L70" s="20">
        <v>709813</v>
      </c>
      <c r="M70" s="23">
        <f t="shared" si="3"/>
        <v>5418.419847328244</v>
      </c>
      <c r="N70" s="22" t="s">
        <v>150</v>
      </c>
      <c r="O70" s="22"/>
      <c r="P70" s="22" t="s">
        <v>162</v>
      </c>
      <c r="Q70" s="22"/>
    </row>
    <row r="71" spans="1:17" ht="15" customHeight="1">
      <c r="A71" s="15"/>
      <c r="B71" s="8" t="s">
        <v>31</v>
      </c>
      <c r="C71" s="13">
        <v>68</v>
      </c>
      <c r="D71" s="3" t="s">
        <v>130</v>
      </c>
      <c r="E71" s="19"/>
      <c r="F71" s="19"/>
      <c r="G71" s="19"/>
      <c r="H71" s="41"/>
      <c r="I71" s="37"/>
      <c r="J71" s="20">
        <v>40</v>
      </c>
      <c r="K71" s="20">
        <v>404</v>
      </c>
      <c r="L71" s="20">
        <v>3492600</v>
      </c>
      <c r="M71" s="23">
        <f t="shared" si="3"/>
        <v>8645.049504950495</v>
      </c>
      <c r="N71" s="22"/>
      <c r="O71" s="22" t="s">
        <v>158</v>
      </c>
      <c r="P71" s="22"/>
      <c r="Q71" s="22"/>
    </row>
    <row r="72" spans="1:17" ht="15" customHeight="1">
      <c r="A72" s="15"/>
      <c r="B72" s="8" t="s">
        <v>31</v>
      </c>
      <c r="C72" s="13">
        <v>69</v>
      </c>
      <c r="D72" s="3" t="s">
        <v>160</v>
      </c>
      <c r="E72" s="19"/>
      <c r="F72" s="19"/>
      <c r="G72" s="19"/>
      <c r="H72" s="41"/>
      <c r="I72" s="37"/>
      <c r="J72" s="20">
        <v>80</v>
      </c>
      <c r="K72" s="20">
        <v>858</v>
      </c>
      <c r="L72" s="20">
        <v>16945524</v>
      </c>
      <c r="M72" s="23">
        <f t="shared" si="3"/>
        <v>19750.027972027972</v>
      </c>
      <c r="N72" s="22"/>
      <c r="O72" s="22" t="s">
        <v>161</v>
      </c>
      <c r="P72" s="22"/>
      <c r="Q72" s="22"/>
    </row>
    <row r="73" spans="1:17" ht="15" customHeight="1">
      <c r="A73" s="15"/>
      <c r="B73" s="8" t="s">
        <v>31</v>
      </c>
      <c r="C73" s="13">
        <v>70</v>
      </c>
      <c r="D73" s="3" t="s">
        <v>163</v>
      </c>
      <c r="E73" s="19"/>
      <c r="F73" s="19"/>
      <c r="G73" s="19"/>
      <c r="H73" s="41"/>
      <c r="I73" s="37"/>
      <c r="J73" s="20">
        <v>50</v>
      </c>
      <c r="K73" s="20">
        <v>638</v>
      </c>
      <c r="L73" s="20">
        <v>18388592</v>
      </c>
      <c r="M73" s="23">
        <f t="shared" si="3"/>
        <v>28822.244514106584</v>
      </c>
      <c r="N73" s="22"/>
      <c r="O73" s="22" t="s">
        <v>165</v>
      </c>
      <c r="P73" s="22"/>
      <c r="Q73" s="22"/>
    </row>
    <row r="74" spans="1:17" ht="15" customHeight="1">
      <c r="A74" s="15"/>
      <c r="B74" s="8" t="s">
        <v>31</v>
      </c>
      <c r="C74" s="13">
        <v>71</v>
      </c>
      <c r="D74" s="3" t="s">
        <v>166</v>
      </c>
      <c r="E74" s="19"/>
      <c r="F74" s="19"/>
      <c r="G74" s="19"/>
      <c r="H74" s="41"/>
      <c r="I74" s="37"/>
      <c r="J74" s="20">
        <v>40</v>
      </c>
      <c r="K74" s="20">
        <v>492</v>
      </c>
      <c r="L74" s="20">
        <v>4644595</v>
      </c>
      <c r="M74" s="23">
        <f t="shared" si="3"/>
        <v>9440.233739837398</v>
      </c>
      <c r="N74" s="22"/>
      <c r="O74" s="22" t="s">
        <v>168</v>
      </c>
      <c r="P74" s="22"/>
      <c r="Q74" s="22"/>
    </row>
    <row r="75" spans="1:17" ht="15" customHeight="1">
      <c r="A75" s="15"/>
      <c r="B75" s="8" t="s">
        <v>31</v>
      </c>
      <c r="C75" s="13">
        <v>72</v>
      </c>
      <c r="D75" s="3" t="s">
        <v>169</v>
      </c>
      <c r="E75" s="19"/>
      <c r="F75" s="19"/>
      <c r="G75" s="19"/>
      <c r="H75" s="41"/>
      <c r="I75" s="37"/>
      <c r="J75" s="20">
        <v>20</v>
      </c>
      <c r="K75" s="20">
        <v>185</v>
      </c>
      <c r="L75" s="20">
        <v>1197856</v>
      </c>
      <c r="M75" s="23">
        <f t="shared" si="3"/>
        <v>6474.897297297297</v>
      </c>
      <c r="N75" s="22"/>
      <c r="O75" s="22"/>
      <c r="P75" s="22" t="s">
        <v>170</v>
      </c>
      <c r="Q75" s="22"/>
    </row>
    <row r="76" spans="1:17" ht="15" customHeight="1">
      <c r="A76" s="15"/>
      <c r="B76" s="8" t="s">
        <v>31</v>
      </c>
      <c r="C76" s="13">
        <v>73</v>
      </c>
      <c r="D76" s="3" t="s">
        <v>171</v>
      </c>
      <c r="E76" s="19"/>
      <c r="F76" s="19"/>
      <c r="G76" s="19"/>
      <c r="H76" s="41"/>
      <c r="I76" s="37"/>
      <c r="J76" s="20">
        <v>20</v>
      </c>
      <c r="K76" s="20">
        <v>183</v>
      </c>
      <c r="L76" s="20">
        <v>4472500</v>
      </c>
      <c r="M76" s="23">
        <f t="shared" si="3"/>
        <v>24439.890710382515</v>
      </c>
      <c r="N76" s="22" t="s">
        <v>150</v>
      </c>
      <c r="O76" s="22"/>
      <c r="P76" s="22"/>
      <c r="Q76" s="22"/>
    </row>
    <row r="77" spans="1:17" ht="15" customHeight="1">
      <c r="A77" s="15"/>
      <c r="B77" s="8" t="s">
        <v>31</v>
      </c>
      <c r="C77" s="13">
        <v>74</v>
      </c>
      <c r="D77" s="3" t="s">
        <v>94</v>
      </c>
      <c r="E77" s="19"/>
      <c r="F77" s="19"/>
      <c r="G77" s="19"/>
      <c r="H77" s="41"/>
      <c r="I77" s="37"/>
      <c r="J77" s="20">
        <v>25</v>
      </c>
      <c r="K77" s="20">
        <v>338</v>
      </c>
      <c r="L77" s="20">
        <v>5723121</v>
      </c>
      <c r="M77" s="23">
        <f t="shared" si="3"/>
        <v>16932.310650887575</v>
      </c>
      <c r="N77" s="22"/>
      <c r="O77" s="22" t="s">
        <v>172</v>
      </c>
      <c r="P77" s="22"/>
      <c r="Q77" s="22"/>
    </row>
    <row r="78" spans="1:17" ht="15" customHeight="1">
      <c r="A78" s="15"/>
      <c r="B78" s="8" t="s">
        <v>31</v>
      </c>
      <c r="C78" s="13">
        <v>75</v>
      </c>
      <c r="D78" s="3" t="s">
        <v>174</v>
      </c>
      <c r="E78" s="19"/>
      <c r="F78" s="19"/>
      <c r="G78" s="19"/>
      <c r="H78" s="41"/>
      <c r="I78" s="37"/>
      <c r="J78" s="20">
        <v>35</v>
      </c>
      <c r="K78" s="20">
        <v>425</v>
      </c>
      <c r="L78" s="20">
        <v>1925611</v>
      </c>
      <c r="M78" s="23">
        <f t="shared" si="3"/>
        <v>4530.849411764706</v>
      </c>
      <c r="N78" s="22"/>
      <c r="O78" s="22"/>
      <c r="P78" s="22" t="s">
        <v>162</v>
      </c>
      <c r="Q78" s="22"/>
    </row>
    <row r="79" spans="1:17" ht="15" customHeight="1">
      <c r="A79" s="15"/>
      <c r="B79" s="8" t="s">
        <v>31</v>
      </c>
      <c r="C79" s="13">
        <v>76</v>
      </c>
      <c r="D79" s="3" t="s">
        <v>175</v>
      </c>
      <c r="E79" s="19"/>
      <c r="F79" s="19"/>
      <c r="G79" s="19"/>
      <c r="H79" s="41"/>
      <c r="I79" s="37"/>
      <c r="J79" s="20">
        <v>24</v>
      </c>
      <c r="K79" s="20">
        <v>241</v>
      </c>
      <c r="L79" s="20">
        <v>12465392</v>
      </c>
      <c r="M79" s="23">
        <f t="shared" si="3"/>
        <v>51723.61825726141</v>
      </c>
      <c r="N79" s="22"/>
      <c r="O79" s="22" t="s">
        <v>178</v>
      </c>
      <c r="P79" s="22"/>
      <c r="Q79" s="22"/>
    </row>
    <row r="80" spans="1:17" ht="15" customHeight="1">
      <c r="A80" s="15"/>
      <c r="B80" s="8" t="s">
        <v>31</v>
      </c>
      <c r="C80" s="13">
        <v>77</v>
      </c>
      <c r="D80" s="3" t="s">
        <v>177</v>
      </c>
      <c r="E80" s="19"/>
      <c r="F80" s="19"/>
      <c r="G80" s="19"/>
      <c r="H80" s="41"/>
      <c r="I80" s="37"/>
      <c r="J80" s="20">
        <v>18</v>
      </c>
      <c r="K80" s="20">
        <v>172</v>
      </c>
      <c r="L80" s="20">
        <v>1336416</v>
      </c>
      <c r="M80" s="23">
        <f t="shared" si="3"/>
        <v>7769.860465116279</v>
      </c>
      <c r="N80" s="22" t="s">
        <v>143</v>
      </c>
      <c r="O80" s="22"/>
      <c r="P80" s="22"/>
      <c r="Q80" s="22"/>
    </row>
    <row r="81" spans="1:17" ht="15" customHeight="1">
      <c r="A81" s="15"/>
      <c r="B81" s="8" t="s">
        <v>31</v>
      </c>
      <c r="C81" s="13">
        <v>78</v>
      </c>
      <c r="D81" s="3" t="s">
        <v>179</v>
      </c>
      <c r="E81" s="19"/>
      <c r="F81" s="19"/>
      <c r="G81" s="19"/>
      <c r="H81" s="41"/>
      <c r="I81" s="37"/>
      <c r="J81" s="20">
        <v>20</v>
      </c>
      <c r="K81" s="20">
        <v>232.22</v>
      </c>
      <c r="L81" s="20">
        <v>1229878</v>
      </c>
      <c r="M81" s="23">
        <f t="shared" si="3"/>
        <v>5296.176039962105</v>
      </c>
      <c r="N81" s="22"/>
      <c r="O81" s="22"/>
      <c r="P81" s="22" t="s">
        <v>162</v>
      </c>
      <c r="Q81" s="22"/>
    </row>
    <row r="82" spans="1:17" ht="15" customHeight="1">
      <c r="A82" s="15"/>
      <c r="B82" s="8" t="s">
        <v>31</v>
      </c>
      <c r="C82" s="13">
        <v>79</v>
      </c>
      <c r="D82" s="3" t="s">
        <v>180</v>
      </c>
      <c r="E82" s="19"/>
      <c r="F82" s="19"/>
      <c r="G82" s="19"/>
      <c r="H82" s="41"/>
      <c r="I82" s="37"/>
      <c r="J82" s="20">
        <v>14</v>
      </c>
      <c r="K82" s="20">
        <v>74</v>
      </c>
      <c r="L82" s="20">
        <v>588550</v>
      </c>
      <c r="M82" s="23">
        <f t="shared" si="3"/>
        <v>7953.378378378378</v>
      </c>
      <c r="N82" s="22"/>
      <c r="O82" s="22"/>
      <c r="P82" s="22" t="s">
        <v>162</v>
      </c>
      <c r="Q82" s="22"/>
    </row>
    <row r="83" spans="1:17" ht="15" customHeight="1">
      <c r="A83" s="15"/>
      <c r="B83" s="8" t="s">
        <v>31</v>
      </c>
      <c r="C83" s="13">
        <v>80</v>
      </c>
      <c r="D83" s="3" t="s">
        <v>181</v>
      </c>
      <c r="E83" s="19"/>
      <c r="F83" s="19"/>
      <c r="G83" s="19"/>
      <c r="H83" s="41"/>
      <c r="I83" s="37"/>
      <c r="J83" s="20">
        <v>20</v>
      </c>
      <c r="K83" s="20">
        <v>163</v>
      </c>
      <c r="L83" s="20">
        <v>2343009</v>
      </c>
      <c r="M83" s="23">
        <f t="shared" si="3"/>
        <v>14374.288343558283</v>
      </c>
      <c r="N83" s="22"/>
      <c r="O83" s="22" t="s">
        <v>182</v>
      </c>
      <c r="P83" s="22"/>
      <c r="Q83" s="22"/>
    </row>
    <row r="84" spans="1:17" ht="15" customHeight="1">
      <c r="A84" s="15"/>
      <c r="B84" s="8" t="s">
        <v>31</v>
      </c>
      <c r="C84" s="13">
        <v>81</v>
      </c>
      <c r="D84" s="3" t="s">
        <v>132</v>
      </c>
      <c r="E84" s="19"/>
      <c r="F84" s="19"/>
      <c r="G84" s="19"/>
      <c r="H84" s="41"/>
      <c r="I84" s="37"/>
      <c r="J84" s="20">
        <v>12</v>
      </c>
      <c r="K84" s="20">
        <v>169</v>
      </c>
      <c r="L84" s="20">
        <v>1114325</v>
      </c>
      <c r="M84" s="23">
        <f t="shared" si="3"/>
        <v>6593.639053254438</v>
      </c>
      <c r="N84" s="22"/>
      <c r="O84" s="22" t="s">
        <v>185</v>
      </c>
      <c r="P84" s="22"/>
      <c r="Q84" s="22"/>
    </row>
    <row r="85" spans="1:17" ht="15" customHeight="1">
      <c r="A85" s="15"/>
      <c r="B85" s="8" t="s">
        <v>31</v>
      </c>
      <c r="C85" s="13">
        <v>82</v>
      </c>
      <c r="D85" s="3" t="s">
        <v>186</v>
      </c>
      <c r="E85" s="19"/>
      <c r="F85" s="19"/>
      <c r="G85" s="19"/>
      <c r="H85" s="41"/>
      <c r="I85" s="37"/>
      <c r="J85" s="20">
        <v>60</v>
      </c>
      <c r="K85" s="20">
        <v>626</v>
      </c>
      <c r="L85" s="20">
        <v>9251987</v>
      </c>
      <c r="M85" s="23">
        <f t="shared" si="3"/>
        <v>14779.53194888179</v>
      </c>
      <c r="N85" s="22"/>
      <c r="O85" s="22"/>
      <c r="P85" s="22" t="s">
        <v>162</v>
      </c>
      <c r="Q85" s="22"/>
    </row>
    <row r="86" spans="1:17" ht="15" customHeight="1">
      <c r="A86" s="15"/>
      <c r="B86" s="8" t="s">
        <v>31</v>
      </c>
      <c r="C86" s="13">
        <v>83</v>
      </c>
      <c r="D86" s="3" t="s">
        <v>187</v>
      </c>
      <c r="E86" s="19"/>
      <c r="F86" s="19"/>
      <c r="G86" s="19"/>
      <c r="H86" s="41"/>
      <c r="I86" s="37"/>
      <c r="J86" s="20">
        <v>10</v>
      </c>
      <c r="K86" s="20">
        <v>64</v>
      </c>
      <c r="L86" s="20">
        <v>1143532</v>
      </c>
      <c r="M86" s="23">
        <f t="shared" si="3"/>
        <v>17867.6875</v>
      </c>
      <c r="N86" s="22"/>
      <c r="O86" s="22"/>
      <c r="P86" s="22" t="s">
        <v>188</v>
      </c>
      <c r="Q86" s="22"/>
    </row>
    <row r="87" spans="1:17" ht="15" customHeight="1">
      <c r="A87" s="15"/>
      <c r="B87" s="8" t="s">
        <v>31</v>
      </c>
      <c r="C87" s="13">
        <v>84</v>
      </c>
      <c r="D87" s="3" t="s">
        <v>189</v>
      </c>
      <c r="E87" s="19"/>
      <c r="F87" s="19"/>
      <c r="G87" s="19"/>
      <c r="H87" s="41"/>
      <c r="I87" s="37"/>
      <c r="J87" s="20">
        <v>10</v>
      </c>
      <c r="K87" s="20">
        <v>122</v>
      </c>
      <c r="L87" s="20">
        <v>838700</v>
      </c>
      <c r="M87" s="23">
        <f t="shared" si="3"/>
        <v>6874.5901639344265</v>
      </c>
      <c r="N87" s="22"/>
      <c r="O87" s="22"/>
      <c r="P87" s="22" t="s">
        <v>188</v>
      </c>
      <c r="Q87" s="22"/>
    </row>
    <row r="88" spans="1:17" ht="15" customHeight="1">
      <c r="A88" s="15"/>
      <c r="B88" s="8" t="s">
        <v>31</v>
      </c>
      <c r="C88" s="13">
        <v>85</v>
      </c>
      <c r="D88" s="3" t="s">
        <v>190</v>
      </c>
      <c r="E88" s="19"/>
      <c r="F88" s="19"/>
      <c r="G88" s="19"/>
      <c r="H88" s="41"/>
      <c r="I88" s="37"/>
      <c r="J88" s="20">
        <v>18</v>
      </c>
      <c r="K88" s="20">
        <v>149</v>
      </c>
      <c r="L88" s="20">
        <v>542498</v>
      </c>
      <c r="M88" s="23">
        <f t="shared" si="3"/>
        <v>3640.9261744966443</v>
      </c>
      <c r="N88" s="22"/>
      <c r="O88" s="22"/>
      <c r="P88" s="22" t="s">
        <v>162</v>
      </c>
      <c r="Q88" s="22"/>
    </row>
    <row r="89" spans="1:17" ht="15" customHeight="1">
      <c r="A89" s="15"/>
      <c r="B89" s="8" t="s">
        <v>31</v>
      </c>
      <c r="C89" s="13">
        <v>86</v>
      </c>
      <c r="D89" s="3" t="s">
        <v>122</v>
      </c>
      <c r="E89" s="19"/>
      <c r="F89" s="19"/>
      <c r="G89" s="19"/>
      <c r="H89" s="41"/>
      <c r="I89" s="37"/>
      <c r="J89" s="20">
        <v>20</v>
      </c>
      <c r="K89" s="20">
        <v>218</v>
      </c>
      <c r="L89" s="20">
        <v>2934700</v>
      </c>
      <c r="M89" s="23">
        <f aca="true" t="shared" si="4" ref="M89:M97">IF(AND(K89&gt;0,L89&gt;0),L89/K89,0)</f>
        <v>13461.926605504586</v>
      </c>
      <c r="N89" s="22"/>
      <c r="O89" s="22" t="s">
        <v>194</v>
      </c>
      <c r="P89" s="22"/>
      <c r="Q89" s="22"/>
    </row>
    <row r="90" spans="1:17" ht="15" customHeight="1">
      <c r="A90" s="15"/>
      <c r="B90" s="8" t="s">
        <v>31</v>
      </c>
      <c r="C90" s="13">
        <v>87</v>
      </c>
      <c r="D90" s="3" t="s">
        <v>193</v>
      </c>
      <c r="E90" s="19"/>
      <c r="F90" s="19"/>
      <c r="G90" s="19"/>
      <c r="H90" s="41"/>
      <c r="I90" s="37"/>
      <c r="J90" s="20">
        <v>15</v>
      </c>
      <c r="K90" s="20">
        <v>106</v>
      </c>
      <c r="L90" s="20">
        <v>1247500</v>
      </c>
      <c r="M90" s="23">
        <f t="shared" si="4"/>
        <v>11768.867924528302</v>
      </c>
      <c r="N90" s="22"/>
      <c r="O90" s="22"/>
      <c r="P90" s="22" t="s">
        <v>162</v>
      </c>
      <c r="Q90" s="22"/>
    </row>
    <row r="91" spans="1:17" ht="15" customHeight="1">
      <c r="A91" s="15"/>
      <c r="B91" s="8" t="s">
        <v>31</v>
      </c>
      <c r="C91" s="13">
        <v>88</v>
      </c>
      <c r="D91" s="3" t="s">
        <v>195</v>
      </c>
      <c r="E91" s="19"/>
      <c r="F91" s="19"/>
      <c r="G91" s="19"/>
      <c r="H91" s="41"/>
      <c r="I91" s="37"/>
      <c r="J91" s="20">
        <v>20</v>
      </c>
      <c r="K91" s="20">
        <v>231</v>
      </c>
      <c r="L91" s="20">
        <v>695295</v>
      </c>
      <c r="M91" s="23">
        <f t="shared" si="4"/>
        <v>3009.935064935065</v>
      </c>
      <c r="N91" s="22"/>
      <c r="O91" s="22"/>
      <c r="P91" s="22" t="s">
        <v>162</v>
      </c>
      <c r="Q91" s="22"/>
    </row>
    <row r="92" spans="1:17" ht="15" customHeight="1">
      <c r="A92" s="15"/>
      <c r="B92" s="8" t="s">
        <v>31</v>
      </c>
      <c r="C92" s="13">
        <v>89</v>
      </c>
      <c r="D92" s="3" t="s">
        <v>196</v>
      </c>
      <c r="E92" s="19"/>
      <c r="F92" s="19"/>
      <c r="G92" s="19"/>
      <c r="H92" s="41"/>
      <c r="I92" s="37"/>
      <c r="J92" s="20">
        <v>20</v>
      </c>
      <c r="K92" s="20">
        <v>194</v>
      </c>
      <c r="L92" s="20">
        <v>2397000</v>
      </c>
      <c r="M92" s="23">
        <f t="shared" si="4"/>
        <v>12355.670103092783</v>
      </c>
      <c r="N92" s="22"/>
      <c r="O92" s="22"/>
      <c r="P92" s="22" t="s">
        <v>162</v>
      </c>
      <c r="Q92" s="22"/>
    </row>
    <row r="93" spans="1:17" ht="15" customHeight="1">
      <c r="A93" s="15"/>
      <c r="B93" s="8" t="s">
        <v>31</v>
      </c>
      <c r="C93" s="13">
        <v>90</v>
      </c>
      <c r="D93" s="3" t="s">
        <v>197</v>
      </c>
      <c r="E93" s="19"/>
      <c r="F93" s="19"/>
      <c r="G93" s="19"/>
      <c r="H93" s="41"/>
      <c r="I93" s="37"/>
      <c r="J93" s="20">
        <v>10</v>
      </c>
      <c r="K93" s="20">
        <v>137</v>
      </c>
      <c r="L93" s="20">
        <v>2757704</v>
      </c>
      <c r="M93" s="23">
        <f t="shared" si="4"/>
        <v>20129.22627737226</v>
      </c>
      <c r="N93" s="22" t="s">
        <v>143</v>
      </c>
      <c r="O93" s="22"/>
      <c r="P93" s="22"/>
      <c r="Q93" s="22"/>
    </row>
    <row r="94" spans="1:17" ht="15" customHeight="1">
      <c r="A94" s="15"/>
      <c r="B94" s="8" t="s">
        <v>31</v>
      </c>
      <c r="C94" s="13">
        <v>91</v>
      </c>
      <c r="D94" s="3" t="s">
        <v>100</v>
      </c>
      <c r="E94" s="19"/>
      <c r="F94" s="19"/>
      <c r="G94" s="19"/>
      <c r="H94" s="41"/>
      <c r="I94" s="37"/>
      <c r="J94" s="20">
        <v>10</v>
      </c>
      <c r="K94" s="20">
        <v>137</v>
      </c>
      <c r="L94" s="20">
        <v>1424735</v>
      </c>
      <c r="M94" s="23">
        <f t="shared" si="4"/>
        <v>10399.525547445255</v>
      </c>
      <c r="N94" s="22"/>
      <c r="O94" s="22" t="s">
        <v>198</v>
      </c>
      <c r="P94" s="22"/>
      <c r="Q94" s="22"/>
    </row>
    <row r="95" spans="1:17" ht="15" customHeight="1">
      <c r="A95" s="15"/>
      <c r="B95" s="8" t="s">
        <v>31</v>
      </c>
      <c r="C95" s="13">
        <v>92</v>
      </c>
      <c r="D95" s="3" t="s">
        <v>200</v>
      </c>
      <c r="E95" s="19"/>
      <c r="F95" s="19"/>
      <c r="G95" s="19"/>
      <c r="H95" s="41"/>
      <c r="I95" s="37"/>
      <c r="J95" s="20">
        <v>10</v>
      </c>
      <c r="K95" s="20">
        <v>74</v>
      </c>
      <c r="L95" s="20">
        <v>1102861</v>
      </c>
      <c r="M95" s="23">
        <f>IF(AND(K95&gt;0,L95&gt;0),L95/K95,0)</f>
        <v>14903.527027027027</v>
      </c>
      <c r="N95" s="22" t="s">
        <v>143</v>
      </c>
      <c r="O95" s="22"/>
      <c r="P95" s="22"/>
      <c r="Q95" s="22"/>
    </row>
    <row r="96" spans="1:17" ht="15" customHeight="1">
      <c r="A96" s="15"/>
      <c r="B96" s="8" t="s">
        <v>31</v>
      </c>
      <c r="C96" s="13">
        <v>93</v>
      </c>
      <c r="D96" s="3" t="s">
        <v>201</v>
      </c>
      <c r="E96" s="19"/>
      <c r="F96" s="19"/>
      <c r="G96" s="19"/>
      <c r="H96" s="41"/>
      <c r="I96" s="37"/>
      <c r="J96" s="20">
        <v>20</v>
      </c>
      <c r="K96" s="20">
        <v>84</v>
      </c>
      <c r="L96" s="20">
        <v>1260255</v>
      </c>
      <c r="M96" s="23">
        <f>IF(AND(K96&gt;0,L96&gt;0),L96/K96,0)</f>
        <v>15003.035714285714</v>
      </c>
      <c r="N96" s="22" t="s">
        <v>143</v>
      </c>
      <c r="O96" s="22"/>
      <c r="P96" s="22"/>
      <c r="Q96" s="22"/>
    </row>
    <row r="97" spans="5:13" ht="15" customHeight="1">
      <c r="E97" s="67">
        <f>SUM(E4:E96)</f>
        <v>1174</v>
      </c>
      <c r="F97" s="67">
        <f>SUM(F4:F96)</f>
        <v>11372</v>
      </c>
      <c r="G97" s="67">
        <f>SUM(G4:G96)</f>
        <v>137730361</v>
      </c>
      <c r="H97" s="40">
        <f>IF(AND(F97&gt;0,G97&gt;0),G97/F97,0)</f>
        <v>12111.357808652832</v>
      </c>
      <c r="J97" s="67">
        <f>SUM(J4:J96)</f>
        <v>1997</v>
      </c>
      <c r="K97" s="67">
        <f>SUM(K4:K96)</f>
        <v>20718.22</v>
      </c>
      <c r="L97" s="67">
        <f>SUM(L4:L96)</f>
        <v>275064008.18680555</v>
      </c>
      <c r="M97" s="40">
        <f t="shared" si="4"/>
        <v>13276.430513181418</v>
      </c>
    </row>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sheetData>
  <sheetProtection/>
  <mergeCells count="8">
    <mergeCell ref="B2:B3"/>
    <mergeCell ref="A2:A3"/>
    <mergeCell ref="Q2:Q3"/>
    <mergeCell ref="O2:P2"/>
    <mergeCell ref="N2:N3"/>
    <mergeCell ref="E2:H2"/>
    <mergeCell ref="C2:D3"/>
    <mergeCell ref="J2:M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sheetPr>
    <tabColor rgb="FF92D050"/>
  </sheetPr>
  <dimension ref="A2:Q5"/>
  <sheetViews>
    <sheetView zoomScalePageLayoutView="0" workbookViewId="0" topLeftCell="A1">
      <pane xSplit="4" ySplit="3" topLeftCell="H4" activePane="bottomRight" state="frozen"/>
      <selection pane="topLeft" activeCell="K11" sqref="K11"/>
      <selection pane="topRight" activeCell="K11" sqref="K11"/>
      <selection pane="bottomLeft" activeCell="K11" sqref="K11"/>
      <selection pane="bottomRight" activeCell="A5" sqref="A5:IV23"/>
    </sheetView>
  </sheetViews>
  <sheetFormatPr defaultColWidth="9.00390625" defaultRowHeight="13.5"/>
  <cols>
    <col min="1" max="1" width="4.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6" customWidth="1"/>
    <col min="15" max="16" width="12.25390625" style="6" customWidth="1"/>
    <col min="17" max="17" width="6.375" style="6"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2" t="s">
        <v>23</v>
      </c>
      <c r="K2" s="118"/>
      <c r="L2" s="118"/>
      <c r="M2" s="118"/>
      <c r="N2" s="116" t="s">
        <v>16</v>
      </c>
      <c r="O2" s="123" t="s">
        <v>17</v>
      </c>
      <c r="P2" s="124"/>
      <c r="Q2" s="116" t="s">
        <v>2</v>
      </c>
    </row>
    <row r="3" spans="1:17" s="10" customFormat="1" ht="16.5" customHeight="1">
      <c r="A3" s="76"/>
      <c r="B3" s="114"/>
      <c r="C3" s="128"/>
      <c r="D3" s="129"/>
      <c r="E3" s="59" t="s">
        <v>4</v>
      </c>
      <c r="F3" s="59" t="s">
        <v>0</v>
      </c>
      <c r="G3" s="59" t="s">
        <v>15</v>
      </c>
      <c r="H3" s="17" t="s">
        <v>14</v>
      </c>
      <c r="I3" s="36"/>
      <c r="J3" s="59" t="s">
        <v>4</v>
      </c>
      <c r="K3" s="59" t="s">
        <v>0</v>
      </c>
      <c r="L3" s="59" t="s">
        <v>15</v>
      </c>
      <c r="M3" s="17" t="s">
        <v>14</v>
      </c>
      <c r="N3" s="117"/>
      <c r="O3" s="34" t="s">
        <v>21</v>
      </c>
      <c r="P3" s="34" t="s">
        <v>18</v>
      </c>
      <c r="Q3" s="117"/>
    </row>
    <row r="4" spans="1:17" ht="15" customHeight="1">
      <c r="A4" s="13"/>
      <c r="B4" s="8" t="s">
        <v>31</v>
      </c>
      <c r="C4" s="13">
        <v>1</v>
      </c>
      <c r="D4" s="11" t="s">
        <v>91</v>
      </c>
      <c r="E4" s="19">
        <v>30</v>
      </c>
      <c r="F4" s="19">
        <v>353</v>
      </c>
      <c r="G4" s="19">
        <v>1335762</v>
      </c>
      <c r="H4" s="21">
        <f>IF(AND(F4&gt;0,G4&gt;0),G4/F4,0)</f>
        <v>3784.028328611898</v>
      </c>
      <c r="I4" s="37"/>
      <c r="J4" s="20">
        <v>30</v>
      </c>
      <c r="K4" s="20">
        <v>353</v>
      </c>
      <c r="L4" s="20">
        <v>1095442</v>
      </c>
      <c r="M4" s="21">
        <f>IF(AND(K4&gt;0,L4&gt;0),L4/K4,0)</f>
        <v>3103.2351274787534</v>
      </c>
      <c r="N4" s="22"/>
      <c r="O4" s="22"/>
      <c r="P4" s="22"/>
      <c r="Q4" s="22"/>
    </row>
    <row r="5" spans="5:13" ht="15" customHeight="1">
      <c r="E5" s="67">
        <f>SUM(E4:E4)</f>
        <v>30</v>
      </c>
      <c r="F5" s="67">
        <f>SUM(F4:F4)</f>
        <v>353</v>
      </c>
      <c r="G5" s="67">
        <f>SUM(G4:G4)</f>
        <v>1335762</v>
      </c>
      <c r="H5" s="40">
        <f>IF(AND(F5&gt;0,G5&gt;0),G5/F5,0)</f>
        <v>3784.028328611898</v>
      </c>
      <c r="J5" s="67">
        <f>SUM(J4:J4)</f>
        <v>30</v>
      </c>
      <c r="K5" s="67">
        <f>SUM(K4:K4)</f>
        <v>353</v>
      </c>
      <c r="L5" s="67">
        <f>SUM(L4:L4)</f>
        <v>1095442</v>
      </c>
      <c r="M5" s="40">
        <f>IF(AND(K5&gt;0,L5&gt;0),L5/K5,0)</f>
        <v>3103.2351274787534</v>
      </c>
    </row>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sheetData>
  <sheetProtection/>
  <mergeCells count="8">
    <mergeCell ref="B2:B3"/>
    <mergeCell ref="A2:A3"/>
    <mergeCell ref="Q2:Q3"/>
    <mergeCell ref="O2:P2"/>
    <mergeCell ref="C2:D3"/>
    <mergeCell ref="N2:N3"/>
    <mergeCell ref="E2:H2"/>
    <mergeCell ref="J2:M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sheetPr>
    <tabColor rgb="FF92D050"/>
  </sheetPr>
  <dimension ref="A1:Q8"/>
  <sheetViews>
    <sheetView zoomScalePageLayoutView="0" workbookViewId="0" topLeftCell="A1">
      <pane xSplit="4" ySplit="3" topLeftCell="K4" activePane="bottomRight" state="frozen"/>
      <selection pane="topLeft" activeCell="K11" sqref="K11"/>
      <selection pane="topRight" activeCell="K11" sqref="K11"/>
      <selection pane="bottomLeft" activeCell="K11" sqref="K11"/>
      <selection pane="bottomRight" activeCell="A8" sqref="A8:IV23"/>
    </sheetView>
  </sheetViews>
  <sheetFormatPr defaultColWidth="9.00390625" defaultRowHeight="13.5"/>
  <cols>
    <col min="1" max="1" width="3.625" style="25" hidden="1" customWidth="1"/>
    <col min="2" max="2" width="11.875" style="26" customWidth="1"/>
    <col min="3" max="3" width="5.00390625" style="26"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29" customWidth="1"/>
    <col min="15" max="16" width="12.25390625" style="29" customWidth="1"/>
    <col min="17" max="17" width="6.375" style="30" customWidth="1"/>
    <col min="18" max="16384" width="9.00390625" style="25" customWidth="1"/>
  </cols>
  <sheetData>
    <row r="1" ht="13.5" customHeight="1">
      <c r="I1" s="32"/>
    </row>
    <row r="2" spans="1:17" ht="16.5" customHeight="1">
      <c r="A2" s="125"/>
      <c r="B2" s="114" t="s">
        <v>6</v>
      </c>
      <c r="C2" s="126" t="s">
        <v>3</v>
      </c>
      <c r="D2" s="127"/>
      <c r="E2" s="120" t="s">
        <v>22</v>
      </c>
      <c r="F2" s="121"/>
      <c r="G2" s="121"/>
      <c r="H2" s="121"/>
      <c r="I2" s="35"/>
      <c r="J2" s="122" t="s">
        <v>23</v>
      </c>
      <c r="K2" s="118"/>
      <c r="L2" s="118"/>
      <c r="M2" s="118"/>
      <c r="N2" s="116" t="s">
        <v>16</v>
      </c>
      <c r="O2" s="123" t="s">
        <v>17</v>
      </c>
      <c r="P2" s="124"/>
      <c r="Q2" s="116" t="s">
        <v>2</v>
      </c>
    </row>
    <row r="3" spans="1:17" s="10" customFormat="1" ht="16.5" customHeight="1">
      <c r="A3" s="76"/>
      <c r="B3" s="114"/>
      <c r="C3" s="128"/>
      <c r="D3" s="129"/>
      <c r="E3" s="59" t="s">
        <v>4</v>
      </c>
      <c r="F3" s="59" t="s">
        <v>0</v>
      </c>
      <c r="G3" s="59" t="s">
        <v>15</v>
      </c>
      <c r="H3" s="17" t="s">
        <v>14</v>
      </c>
      <c r="I3" s="36"/>
      <c r="J3" s="59" t="s">
        <v>4</v>
      </c>
      <c r="K3" s="59" t="s">
        <v>0</v>
      </c>
      <c r="L3" s="59" t="s">
        <v>15</v>
      </c>
      <c r="M3" s="17" t="s">
        <v>14</v>
      </c>
      <c r="N3" s="117"/>
      <c r="O3" s="34" t="s">
        <v>21</v>
      </c>
      <c r="P3" s="34" t="s">
        <v>18</v>
      </c>
      <c r="Q3" s="117"/>
    </row>
    <row r="4" spans="1:17" ht="15" customHeight="1">
      <c r="A4" s="27"/>
      <c r="B4" s="9" t="s">
        <v>31</v>
      </c>
      <c r="C4" s="27">
        <v>1</v>
      </c>
      <c r="D4" s="5" t="s">
        <v>92</v>
      </c>
      <c r="E4" s="19">
        <v>20</v>
      </c>
      <c r="F4" s="19">
        <v>190</v>
      </c>
      <c r="G4" s="19">
        <v>8610263</v>
      </c>
      <c r="H4" s="21">
        <f>IF(AND(F4&gt;0,G4&gt;0),G4/F4,0)</f>
        <v>45317.173684210524</v>
      </c>
      <c r="I4" s="37"/>
      <c r="J4" s="20">
        <v>20</v>
      </c>
      <c r="K4" s="20">
        <v>209</v>
      </c>
      <c r="L4" s="20">
        <v>5081699</v>
      </c>
      <c r="M4" s="21">
        <f>IF(AND(K4&gt;0,L4&gt;0),L4/K4,0)</f>
        <v>24314.34928229665</v>
      </c>
      <c r="N4" s="22"/>
      <c r="O4" s="22"/>
      <c r="P4" s="22"/>
      <c r="Q4" s="22"/>
    </row>
    <row r="5" spans="1:17" ht="15" customHeight="1">
      <c r="A5" s="27"/>
      <c r="B5" s="9" t="s">
        <v>31</v>
      </c>
      <c r="C5" s="27">
        <v>2</v>
      </c>
      <c r="D5" s="5" t="s">
        <v>93</v>
      </c>
      <c r="E5" s="19">
        <v>20</v>
      </c>
      <c r="F5" s="19">
        <v>173</v>
      </c>
      <c r="G5" s="19">
        <v>485826</v>
      </c>
      <c r="H5" s="21">
        <f>IF(AND(F5&gt;0,G5&gt;0),G5/F5,0)</f>
        <v>2808.242774566474</v>
      </c>
      <c r="I5" s="37"/>
      <c r="J5" s="20">
        <v>20</v>
      </c>
      <c r="K5" s="20">
        <v>199</v>
      </c>
      <c r="L5" s="20">
        <v>362458</v>
      </c>
      <c r="M5" s="21">
        <f>IF(AND(K5&gt;0,L5&gt;0),L5/K5,0)</f>
        <v>1821.3969849246232</v>
      </c>
      <c r="N5" s="22"/>
      <c r="O5" s="22"/>
      <c r="P5" s="22"/>
      <c r="Q5" s="22"/>
    </row>
    <row r="6" spans="1:17" ht="15" customHeight="1">
      <c r="A6" s="27"/>
      <c r="B6" s="9" t="s">
        <v>31</v>
      </c>
      <c r="C6" s="27">
        <v>3</v>
      </c>
      <c r="D6" s="5" t="s">
        <v>94</v>
      </c>
      <c r="E6" s="19">
        <v>20</v>
      </c>
      <c r="F6" s="19">
        <v>309</v>
      </c>
      <c r="G6" s="19">
        <v>6363283</v>
      </c>
      <c r="H6" s="21">
        <f>IF(AND(F6&gt;0,G6&gt;0),G6/F6,0)</f>
        <v>20593.148867313917</v>
      </c>
      <c r="I6" s="37"/>
      <c r="J6" s="20"/>
      <c r="K6" s="20"/>
      <c r="L6" s="20"/>
      <c r="M6" s="21">
        <f>IF(AND(K6&gt;0,L6&gt;0),L6/K6,0)</f>
        <v>0</v>
      </c>
      <c r="N6" s="22"/>
      <c r="O6" s="22" t="s">
        <v>173</v>
      </c>
      <c r="P6" s="22"/>
      <c r="Q6" s="22"/>
    </row>
    <row r="7" spans="1:17" ht="15" customHeight="1">
      <c r="A7" s="27"/>
      <c r="B7" s="9" t="s">
        <v>31</v>
      </c>
      <c r="C7" s="27">
        <v>4</v>
      </c>
      <c r="D7" s="5" t="s">
        <v>95</v>
      </c>
      <c r="E7" s="19">
        <v>20</v>
      </c>
      <c r="F7" s="19">
        <v>288</v>
      </c>
      <c r="G7" s="19">
        <v>13704825</v>
      </c>
      <c r="H7" s="21">
        <f>IF(AND(F7&gt;0,G7&gt;0),G7/F7,0)</f>
        <v>47586.197916666664</v>
      </c>
      <c r="I7" s="37"/>
      <c r="J7" s="20"/>
      <c r="K7" s="20"/>
      <c r="L7" s="20"/>
      <c r="M7" s="21">
        <f>IF(AND(K7&gt;0,L7&gt;0),L7/K7,0)</f>
        <v>0</v>
      </c>
      <c r="N7" s="22"/>
      <c r="O7" s="22" t="s">
        <v>176</v>
      </c>
      <c r="P7" s="22"/>
      <c r="Q7" s="22"/>
    </row>
    <row r="8" spans="5:13" ht="15" customHeight="1">
      <c r="E8" s="67">
        <f>SUM(E4:E7)</f>
        <v>80</v>
      </c>
      <c r="F8" s="67">
        <f>SUM(F4:F7)</f>
        <v>960</v>
      </c>
      <c r="G8" s="67">
        <f>SUM(G4:G7)</f>
        <v>29164197</v>
      </c>
      <c r="H8" s="40">
        <f>IF(AND(F8&gt;0,G8&gt;0),G8/F8,0)</f>
        <v>30379.371875</v>
      </c>
      <c r="J8" s="67">
        <f>SUM(J4:J7)</f>
        <v>40</v>
      </c>
      <c r="K8" s="67">
        <f>SUM(K4:K7)</f>
        <v>408</v>
      </c>
      <c r="L8" s="67">
        <f>SUM(L4:L7)</f>
        <v>5444157</v>
      </c>
      <c r="M8" s="40">
        <f>IF(AND(K8&gt;0,L8&gt;0),L8/K8,0)</f>
        <v>13343.52205882353</v>
      </c>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sheetData>
  <sheetProtection/>
  <mergeCells count="8">
    <mergeCell ref="B2:B3"/>
    <mergeCell ref="A2:A3"/>
    <mergeCell ref="C2:D3"/>
    <mergeCell ref="Q2:Q3"/>
    <mergeCell ref="E2:H2"/>
    <mergeCell ref="J2:M2"/>
    <mergeCell ref="O2:P2"/>
    <mergeCell ref="N2:N3"/>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tabColor rgb="FF92D050"/>
  </sheetPr>
  <dimension ref="A2:Q7"/>
  <sheetViews>
    <sheetView zoomScalePageLayoutView="0" workbookViewId="0" topLeftCell="A1">
      <pane xSplit="4" ySplit="3" topLeftCell="G4" activePane="bottomRight" state="frozen"/>
      <selection pane="topLeft" activeCell="K11" sqref="K11"/>
      <selection pane="topRight" activeCell="K11" sqref="K11"/>
      <selection pane="bottomLeft" activeCell="K11" sqref="K11"/>
      <selection pane="bottomRight" activeCell="E6" sqref="E6"/>
    </sheetView>
  </sheetViews>
  <sheetFormatPr defaultColWidth="14.375" defaultRowHeight="13.5"/>
  <cols>
    <col min="1" max="1" width="3.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6" customWidth="1"/>
    <col min="15" max="16" width="12.25390625" style="6" customWidth="1"/>
    <col min="17" max="17" width="6.375" style="6" customWidth="1"/>
    <col min="18" max="16384" width="14.375" style="1" customWidth="1"/>
  </cols>
  <sheetData>
    <row r="1" ht="13.5" customHeight="1"/>
    <row r="2" spans="1:17" ht="16.5" customHeight="1">
      <c r="A2" s="125"/>
      <c r="B2" s="114" t="s">
        <v>6</v>
      </c>
      <c r="C2" s="126" t="s">
        <v>3</v>
      </c>
      <c r="D2" s="127"/>
      <c r="E2" s="120" t="s">
        <v>22</v>
      </c>
      <c r="F2" s="121"/>
      <c r="G2" s="121"/>
      <c r="H2" s="121"/>
      <c r="I2" s="35"/>
      <c r="J2" s="120" t="s">
        <v>23</v>
      </c>
      <c r="K2" s="121"/>
      <c r="L2" s="121"/>
      <c r="M2" s="121"/>
      <c r="N2" s="116" t="s">
        <v>16</v>
      </c>
      <c r="O2" s="123" t="s">
        <v>17</v>
      </c>
      <c r="P2" s="124"/>
      <c r="Q2" s="116" t="s">
        <v>2</v>
      </c>
    </row>
    <row r="3" spans="1:17" s="10" customFormat="1" ht="16.5" customHeight="1">
      <c r="A3" s="76"/>
      <c r="B3" s="114"/>
      <c r="C3" s="128"/>
      <c r="D3" s="129"/>
      <c r="E3" s="59" t="s">
        <v>4</v>
      </c>
      <c r="F3" s="59" t="s">
        <v>0</v>
      </c>
      <c r="G3" s="59" t="s">
        <v>15</v>
      </c>
      <c r="H3" s="17" t="s">
        <v>14</v>
      </c>
      <c r="I3" s="36"/>
      <c r="J3" s="59" t="s">
        <v>4</v>
      </c>
      <c r="K3" s="59" t="s">
        <v>0</v>
      </c>
      <c r="L3" s="59" t="s">
        <v>15</v>
      </c>
      <c r="M3" s="17" t="s">
        <v>14</v>
      </c>
      <c r="N3" s="117"/>
      <c r="O3" s="34" t="s">
        <v>21</v>
      </c>
      <c r="P3" s="34" t="s">
        <v>18</v>
      </c>
      <c r="Q3" s="117"/>
    </row>
    <row r="4" spans="1:17" ht="15" customHeight="1">
      <c r="A4" s="13"/>
      <c r="B4" s="8" t="s">
        <v>31</v>
      </c>
      <c r="C4" s="13">
        <v>1</v>
      </c>
      <c r="D4" s="3" t="s">
        <v>96</v>
      </c>
      <c r="E4" s="19">
        <v>19</v>
      </c>
      <c r="F4" s="19">
        <v>182</v>
      </c>
      <c r="G4" s="19">
        <v>2291937</v>
      </c>
      <c r="H4" s="21">
        <f>IF(AND(F4&gt;0,G4&gt;0),G4/F4,0)</f>
        <v>12593.060439560439</v>
      </c>
      <c r="I4" s="37"/>
      <c r="J4" s="20">
        <v>19</v>
      </c>
      <c r="K4" s="20">
        <v>204</v>
      </c>
      <c r="L4" s="20">
        <v>1923660</v>
      </c>
      <c r="M4" s="21">
        <f>IF(AND(K4&gt;0,L4&gt;0),L4/K4,0)</f>
        <v>9429.70588235294</v>
      </c>
      <c r="N4" s="22"/>
      <c r="O4" s="22"/>
      <c r="P4" s="22"/>
      <c r="Q4" s="22"/>
    </row>
    <row r="5" spans="1:17" ht="15" customHeight="1">
      <c r="A5" s="13"/>
      <c r="B5" s="8" t="s">
        <v>31</v>
      </c>
      <c r="C5" s="13">
        <v>2</v>
      </c>
      <c r="D5" s="3" t="s">
        <v>97</v>
      </c>
      <c r="E5" s="19">
        <v>19</v>
      </c>
      <c r="F5" s="19">
        <v>157</v>
      </c>
      <c r="G5" s="19">
        <v>1286788</v>
      </c>
      <c r="H5" s="21">
        <f>IF(AND(F5&gt;0,G5&gt;0),G5/F5,0)</f>
        <v>8196.101910828025</v>
      </c>
      <c r="I5" s="37"/>
      <c r="J5" s="20">
        <v>19</v>
      </c>
      <c r="K5" s="20">
        <v>157</v>
      </c>
      <c r="L5" s="20">
        <v>1876374</v>
      </c>
      <c r="M5" s="21">
        <f>IF(AND(K5&gt;0,L5&gt;0),L5/K5,0)</f>
        <v>11951.426751592357</v>
      </c>
      <c r="N5" s="22"/>
      <c r="O5" s="22"/>
      <c r="P5" s="22"/>
      <c r="Q5" s="22"/>
    </row>
    <row r="6" spans="1:17" ht="15" customHeight="1">
      <c r="A6" s="13"/>
      <c r="B6" s="8" t="s">
        <v>31</v>
      </c>
      <c r="C6" s="13">
        <v>3</v>
      </c>
      <c r="D6" s="3" t="s">
        <v>98</v>
      </c>
      <c r="E6" s="19">
        <v>15</v>
      </c>
      <c r="F6" s="19">
        <v>124</v>
      </c>
      <c r="G6" s="19">
        <v>206400</v>
      </c>
      <c r="H6" s="21">
        <f>IF(AND(F6&gt;0,G6&gt;0),G6/F6,0)</f>
        <v>1664.516129032258</v>
      </c>
      <c r="I6" s="37"/>
      <c r="J6" s="20"/>
      <c r="K6" s="20"/>
      <c r="L6" s="20"/>
      <c r="M6" s="21">
        <f>IF(AND(K6&gt;0,L6&gt;0),L6/K6,0)</f>
        <v>0</v>
      </c>
      <c r="N6" s="22"/>
      <c r="O6" s="22"/>
      <c r="P6" s="22"/>
      <c r="Q6" s="22" t="s">
        <v>143</v>
      </c>
    </row>
    <row r="7" spans="5:13" ht="15" customHeight="1">
      <c r="E7" s="67">
        <f>SUM(E4:E6)</f>
        <v>53</v>
      </c>
      <c r="F7" s="67">
        <f>SUM(F4:F6)</f>
        <v>463</v>
      </c>
      <c r="G7" s="67">
        <f>SUM(G4:G6)</f>
        <v>3785125</v>
      </c>
      <c r="H7" s="40">
        <f>IF(AND(F7&gt;0,G7&gt;0),G7/F7,0)</f>
        <v>8175.215982721383</v>
      </c>
      <c r="J7" s="67">
        <f>SUM(J4:J6)</f>
        <v>38</v>
      </c>
      <c r="K7" s="67">
        <f>SUM(K4:K6)</f>
        <v>361</v>
      </c>
      <c r="L7" s="67">
        <f>SUM(L4:L6)</f>
        <v>3800034</v>
      </c>
      <c r="M7" s="40">
        <f>IF(AND(K7&gt;0,L7&gt;0),L7/K7,0)</f>
        <v>10526.409972299169</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sheetData>
  <sheetProtection/>
  <mergeCells count="8">
    <mergeCell ref="Q2:Q3"/>
    <mergeCell ref="E2:H2"/>
    <mergeCell ref="J2:M2"/>
    <mergeCell ref="O2:P2"/>
    <mergeCell ref="B2:B3"/>
    <mergeCell ref="A2:A3"/>
    <mergeCell ref="C2:D3"/>
    <mergeCell ref="N2:N3"/>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sheetPr>
    <tabColor rgb="FF92D050"/>
  </sheetPr>
  <dimension ref="A2:Q24"/>
  <sheetViews>
    <sheetView zoomScalePageLayoutView="0" workbookViewId="0" topLeftCell="A1">
      <pane xSplit="4" ySplit="3" topLeftCell="E4" activePane="bottomRight" state="frozen"/>
      <selection pane="topLeft" activeCell="K11" sqref="K11"/>
      <selection pane="topRight" activeCell="K11" sqref="K11"/>
      <selection pane="bottomLeft" activeCell="K11" sqref="K11"/>
      <selection pane="bottomRight" activeCell="K11" sqref="K11"/>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28" customWidth="1"/>
    <col min="15" max="16" width="12.25390625" style="28" customWidth="1"/>
    <col min="17" max="17" width="6.375" style="28"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0" t="s">
        <v>23</v>
      </c>
      <c r="K2" s="121"/>
      <c r="L2" s="121"/>
      <c r="M2" s="121"/>
      <c r="N2" s="116" t="s">
        <v>16</v>
      </c>
      <c r="O2" s="123" t="s">
        <v>17</v>
      </c>
      <c r="P2" s="124"/>
      <c r="Q2" s="116" t="s">
        <v>2</v>
      </c>
    </row>
    <row r="3" spans="1:17" s="10" customFormat="1" ht="16.5" customHeight="1">
      <c r="A3" s="76"/>
      <c r="B3" s="114"/>
      <c r="C3" s="128"/>
      <c r="D3" s="129"/>
      <c r="E3" s="66" t="s">
        <v>4</v>
      </c>
      <c r="F3" s="66" t="s">
        <v>0</v>
      </c>
      <c r="G3" s="66" t="s">
        <v>15</v>
      </c>
      <c r="H3" s="24" t="s">
        <v>14</v>
      </c>
      <c r="I3" s="36"/>
      <c r="J3" s="66" t="s">
        <v>4</v>
      </c>
      <c r="K3" s="66" t="s">
        <v>0</v>
      </c>
      <c r="L3" s="66" t="s">
        <v>15</v>
      </c>
      <c r="M3" s="24" t="s">
        <v>14</v>
      </c>
      <c r="N3" s="117"/>
      <c r="O3" s="34" t="s">
        <v>21</v>
      </c>
      <c r="P3" s="34" t="s">
        <v>18</v>
      </c>
      <c r="Q3" s="117"/>
    </row>
    <row r="4" spans="1:17" s="10" customFormat="1" ht="15" customHeight="1">
      <c r="A4" s="54"/>
      <c r="B4" s="34"/>
      <c r="C4" s="57">
        <v>1</v>
      </c>
      <c r="D4" s="56"/>
      <c r="E4" s="69"/>
      <c r="F4" s="69"/>
      <c r="G4" s="69"/>
      <c r="H4" s="21">
        <f>IF(AND(F4&gt;0,G4&gt;0),G4/F4,0)</f>
        <v>0</v>
      </c>
      <c r="I4" s="36"/>
      <c r="J4" s="69"/>
      <c r="K4" s="69"/>
      <c r="L4" s="69"/>
      <c r="M4" s="21">
        <f>IF(AND(K4&gt;0,L4&gt;0),L4/K4,0)</f>
        <v>0</v>
      </c>
      <c r="N4" s="55"/>
      <c r="O4" s="34"/>
      <c r="P4" s="34"/>
      <c r="Q4" s="55"/>
    </row>
    <row r="5" spans="1:17" s="10" customFormat="1" ht="15" customHeight="1">
      <c r="A5" s="54"/>
      <c r="B5" s="34"/>
      <c r="C5" s="57">
        <v>2</v>
      </c>
      <c r="D5" s="56"/>
      <c r="E5" s="69"/>
      <c r="F5" s="69"/>
      <c r="G5" s="69"/>
      <c r="H5" s="21">
        <f aca="true" t="shared" si="0" ref="H5:H23">IF(AND(F5&gt;0,G5&gt;0),G5/F5,0)</f>
        <v>0</v>
      </c>
      <c r="I5" s="36"/>
      <c r="J5" s="69"/>
      <c r="K5" s="69"/>
      <c r="L5" s="69"/>
      <c r="M5" s="21">
        <f aca="true" t="shared" si="1" ref="M5:M22">IF(AND(K5&gt;0,L5&gt;0),L5/K5,0)</f>
        <v>0</v>
      </c>
      <c r="N5" s="55"/>
      <c r="O5" s="34"/>
      <c r="P5" s="34"/>
      <c r="Q5" s="55"/>
    </row>
    <row r="6" spans="1:17" s="10" customFormat="1" ht="15" customHeight="1">
      <c r="A6" s="54"/>
      <c r="B6" s="34"/>
      <c r="C6" s="57">
        <v>3</v>
      </c>
      <c r="D6" s="56"/>
      <c r="E6" s="69"/>
      <c r="F6" s="69"/>
      <c r="G6" s="69"/>
      <c r="H6" s="21">
        <f t="shared" si="0"/>
        <v>0</v>
      </c>
      <c r="I6" s="36"/>
      <c r="J6" s="69"/>
      <c r="K6" s="69"/>
      <c r="L6" s="69"/>
      <c r="M6" s="21">
        <f t="shared" si="1"/>
        <v>0</v>
      </c>
      <c r="N6" s="55"/>
      <c r="O6" s="34"/>
      <c r="P6" s="34"/>
      <c r="Q6" s="55"/>
    </row>
    <row r="7" spans="1:17" s="10" customFormat="1" ht="15" customHeight="1">
      <c r="A7" s="54"/>
      <c r="B7" s="34"/>
      <c r="C7" s="57">
        <v>4</v>
      </c>
      <c r="D7" s="56"/>
      <c r="E7" s="69"/>
      <c r="F7" s="69"/>
      <c r="G7" s="69"/>
      <c r="H7" s="21">
        <f t="shared" si="0"/>
        <v>0</v>
      </c>
      <c r="I7" s="36"/>
      <c r="J7" s="69"/>
      <c r="K7" s="69"/>
      <c r="L7" s="69"/>
      <c r="M7" s="21">
        <f t="shared" si="1"/>
        <v>0</v>
      </c>
      <c r="N7" s="55"/>
      <c r="O7" s="34"/>
      <c r="P7" s="34"/>
      <c r="Q7" s="55"/>
    </row>
    <row r="8" spans="1:17" s="10" customFormat="1" ht="15" customHeight="1">
      <c r="A8" s="54"/>
      <c r="B8" s="34"/>
      <c r="C8" s="57">
        <v>5</v>
      </c>
      <c r="D8" s="56"/>
      <c r="E8" s="69"/>
      <c r="F8" s="69"/>
      <c r="G8" s="69"/>
      <c r="H8" s="21">
        <f t="shared" si="0"/>
        <v>0</v>
      </c>
      <c r="I8" s="36"/>
      <c r="J8" s="69"/>
      <c r="K8" s="69"/>
      <c r="L8" s="69"/>
      <c r="M8" s="21">
        <f t="shared" si="1"/>
        <v>0</v>
      </c>
      <c r="N8" s="55"/>
      <c r="O8" s="34"/>
      <c r="P8" s="34"/>
      <c r="Q8" s="55"/>
    </row>
    <row r="9" spans="1:17" s="10" customFormat="1" ht="15" customHeight="1">
      <c r="A9" s="54"/>
      <c r="B9" s="34"/>
      <c r="C9" s="57">
        <v>6</v>
      </c>
      <c r="D9" s="56"/>
      <c r="E9" s="69"/>
      <c r="F9" s="69"/>
      <c r="G9" s="69"/>
      <c r="H9" s="21">
        <f t="shared" si="0"/>
        <v>0</v>
      </c>
      <c r="I9" s="36"/>
      <c r="J9" s="69"/>
      <c r="K9" s="69"/>
      <c r="L9" s="69"/>
      <c r="M9" s="21">
        <f t="shared" si="1"/>
        <v>0</v>
      </c>
      <c r="N9" s="55"/>
      <c r="O9" s="34"/>
      <c r="P9" s="34"/>
      <c r="Q9" s="55"/>
    </row>
    <row r="10" spans="1:17" s="10" customFormat="1" ht="15" customHeight="1">
      <c r="A10" s="54"/>
      <c r="B10" s="34"/>
      <c r="C10" s="57">
        <v>7</v>
      </c>
      <c r="D10" s="56"/>
      <c r="E10" s="69"/>
      <c r="F10" s="69"/>
      <c r="G10" s="69"/>
      <c r="H10" s="21">
        <f t="shared" si="0"/>
        <v>0</v>
      </c>
      <c r="I10" s="36"/>
      <c r="J10" s="69"/>
      <c r="K10" s="69"/>
      <c r="L10" s="69"/>
      <c r="M10" s="21">
        <f t="shared" si="1"/>
        <v>0</v>
      </c>
      <c r="N10" s="55"/>
      <c r="O10" s="34"/>
      <c r="P10" s="34"/>
      <c r="Q10" s="55"/>
    </row>
    <row r="11" spans="1:17" s="10" customFormat="1" ht="15" customHeight="1">
      <c r="A11" s="54"/>
      <c r="B11" s="34"/>
      <c r="C11" s="57">
        <v>8</v>
      </c>
      <c r="D11" s="56"/>
      <c r="E11" s="69"/>
      <c r="F11" s="69"/>
      <c r="G11" s="69"/>
      <c r="H11" s="21">
        <f t="shared" si="0"/>
        <v>0</v>
      </c>
      <c r="I11" s="36"/>
      <c r="J11" s="69"/>
      <c r="K11" s="69"/>
      <c r="L11" s="69"/>
      <c r="M11" s="21">
        <f t="shared" si="1"/>
        <v>0</v>
      </c>
      <c r="N11" s="55"/>
      <c r="O11" s="34"/>
      <c r="P11" s="34"/>
      <c r="Q11" s="55"/>
    </row>
    <row r="12" spans="1:17" s="10" customFormat="1" ht="15" customHeight="1">
      <c r="A12" s="54"/>
      <c r="B12" s="34"/>
      <c r="C12" s="57">
        <v>9</v>
      </c>
      <c r="D12" s="56"/>
      <c r="E12" s="69"/>
      <c r="F12" s="69"/>
      <c r="G12" s="69"/>
      <c r="H12" s="21">
        <f t="shared" si="0"/>
        <v>0</v>
      </c>
      <c r="I12" s="36"/>
      <c r="J12" s="69"/>
      <c r="K12" s="69"/>
      <c r="L12" s="69"/>
      <c r="M12" s="21">
        <f t="shared" si="1"/>
        <v>0</v>
      </c>
      <c r="N12" s="55"/>
      <c r="O12" s="34"/>
      <c r="P12" s="34"/>
      <c r="Q12" s="55"/>
    </row>
    <row r="13" spans="1:17" s="10" customFormat="1" ht="15" customHeight="1">
      <c r="A13" s="54"/>
      <c r="B13" s="34"/>
      <c r="C13" s="57">
        <v>10</v>
      </c>
      <c r="D13" s="56"/>
      <c r="E13" s="69"/>
      <c r="F13" s="69"/>
      <c r="G13" s="69"/>
      <c r="H13" s="21">
        <f t="shared" si="0"/>
        <v>0</v>
      </c>
      <c r="I13" s="36"/>
      <c r="J13" s="69"/>
      <c r="K13" s="69"/>
      <c r="L13" s="69"/>
      <c r="M13" s="21">
        <f t="shared" si="1"/>
        <v>0</v>
      </c>
      <c r="N13" s="55"/>
      <c r="O13" s="34"/>
      <c r="P13" s="34"/>
      <c r="Q13" s="55"/>
    </row>
    <row r="14" spans="1:17" s="10" customFormat="1" ht="15" customHeight="1">
      <c r="A14" s="54"/>
      <c r="B14" s="34"/>
      <c r="C14" s="57">
        <v>11</v>
      </c>
      <c r="D14" s="56"/>
      <c r="E14" s="69"/>
      <c r="F14" s="69"/>
      <c r="G14" s="69"/>
      <c r="H14" s="21">
        <f t="shared" si="0"/>
        <v>0</v>
      </c>
      <c r="I14" s="36"/>
      <c r="J14" s="69"/>
      <c r="K14" s="69"/>
      <c r="L14" s="69"/>
      <c r="M14" s="21">
        <f t="shared" si="1"/>
        <v>0</v>
      </c>
      <c r="N14" s="55"/>
      <c r="O14" s="34"/>
      <c r="P14" s="34"/>
      <c r="Q14" s="55"/>
    </row>
    <row r="15" spans="1:17" s="10" customFormat="1" ht="15" customHeight="1">
      <c r="A15" s="54"/>
      <c r="B15" s="34"/>
      <c r="C15" s="57">
        <v>12</v>
      </c>
      <c r="D15" s="56"/>
      <c r="E15" s="69"/>
      <c r="F15" s="69"/>
      <c r="G15" s="69"/>
      <c r="H15" s="21">
        <f t="shared" si="0"/>
        <v>0</v>
      </c>
      <c r="I15" s="36"/>
      <c r="J15" s="69"/>
      <c r="K15" s="69"/>
      <c r="L15" s="69"/>
      <c r="M15" s="21">
        <f t="shared" si="1"/>
        <v>0</v>
      </c>
      <c r="N15" s="55"/>
      <c r="O15" s="34"/>
      <c r="P15" s="34"/>
      <c r="Q15" s="55"/>
    </row>
    <row r="16" spans="1:17" s="10" customFormat="1" ht="15" customHeight="1">
      <c r="A16" s="54"/>
      <c r="B16" s="34"/>
      <c r="C16" s="57">
        <v>13</v>
      </c>
      <c r="D16" s="56"/>
      <c r="E16" s="69"/>
      <c r="F16" s="69"/>
      <c r="G16" s="69"/>
      <c r="H16" s="21">
        <f t="shared" si="0"/>
        <v>0</v>
      </c>
      <c r="I16" s="36"/>
      <c r="J16" s="69"/>
      <c r="K16" s="69"/>
      <c r="L16" s="69"/>
      <c r="M16" s="21">
        <f t="shared" si="1"/>
        <v>0</v>
      </c>
      <c r="N16" s="55"/>
      <c r="O16" s="34"/>
      <c r="P16" s="34"/>
      <c r="Q16" s="55"/>
    </row>
    <row r="17" spans="1:17" s="10" customFormat="1" ht="15" customHeight="1">
      <c r="A17" s="54"/>
      <c r="B17" s="34"/>
      <c r="C17" s="57">
        <v>14</v>
      </c>
      <c r="D17" s="56"/>
      <c r="E17" s="69"/>
      <c r="F17" s="69"/>
      <c r="G17" s="69"/>
      <c r="H17" s="21">
        <f t="shared" si="0"/>
        <v>0</v>
      </c>
      <c r="I17" s="36"/>
      <c r="J17" s="69"/>
      <c r="K17" s="69"/>
      <c r="L17" s="69"/>
      <c r="M17" s="21">
        <f t="shared" si="1"/>
        <v>0</v>
      </c>
      <c r="N17" s="55"/>
      <c r="O17" s="34"/>
      <c r="P17" s="34"/>
      <c r="Q17" s="55"/>
    </row>
    <row r="18" spans="1:17" s="10" customFormat="1" ht="15" customHeight="1">
      <c r="A18" s="54"/>
      <c r="B18" s="34"/>
      <c r="C18" s="57">
        <v>15</v>
      </c>
      <c r="D18" s="56"/>
      <c r="E18" s="69"/>
      <c r="F18" s="69"/>
      <c r="G18" s="69"/>
      <c r="H18" s="21">
        <f t="shared" si="0"/>
        <v>0</v>
      </c>
      <c r="I18" s="36"/>
      <c r="J18" s="69"/>
      <c r="K18" s="69"/>
      <c r="L18" s="69"/>
      <c r="M18" s="21">
        <f t="shared" si="1"/>
        <v>0</v>
      </c>
      <c r="N18" s="55"/>
      <c r="O18" s="34"/>
      <c r="P18" s="34"/>
      <c r="Q18" s="55"/>
    </row>
    <row r="19" spans="1:17" s="10" customFormat="1" ht="15" customHeight="1">
      <c r="A19" s="54"/>
      <c r="B19" s="34"/>
      <c r="C19" s="57">
        <v>16</v>
      </c>
      <c r="D19" s="56"/>
      <c r="E19" s="69"/>
      <c r="F19" s="69"/>
      <c r="G19" s="69"/>
      <c r="H19" s="21">
        <f t="shared" si="0"/>
        <v>0</v>
      </c>
      <c r="I19" s="36"/>
      <c r="J19" s="69"/>
      <c r="K19" s="69"/>
      <c r="L19" s="69"/>
      <c r="M19" s="21">
        <f t="shared" si="1"/>
        <v>0</v>
      </c>
      <c r="N19" s="55"/>
      <c r="O19" s="34"/>
      <c r="P19" s="34"/>
      <c r="Q19" s="55"/>
    </row>
    <row r="20" spans="1:17" s="10" customFormat="1" ht="15" customHeight="1">
      <c r="A20" s="54"/>
      <c r="B20" s="34"/>
      <c r="C20" s="57">
        <v>17</v>
      </c>
      <c r="D20" s="56"/>
      <c r="E20" s="69"/>
      <c r="F20" s="69"/>
      <c r="G20" s="69"/>
      <c r="H20" s="21">
        <f t="shared" si="0"/>
        <v>0</v>
      </c>
      <c r="I20" s="36"/>
      <c r="J20" s="69"/>
      <c r="K20" s="69"/>
      <c r="L20" s="69"/>
      <c r="M20" s="21">
        <f t="shared" si="1"/>
        <v>0</v>
      </c>
      <c r="N20" s="55"/>
      <c r="O20" s="34"/>
      <c r="P20" s="34"/>
      <c r="Q20" s="55"/>
    </row>
    <row r="21" spans="1:17" s="10" customFormat="1" ht="15" customHeight="1">
      <c r="A21" s="54"/>
      <c r="B21" s="34"/>
      <c r="C21" s="57">
        <v>18</v>
      </c>
      <c r="D21" s="56"/>
      <c r="E21" s="69"/>
      <c r="F21" s="69"/>
      <c r="G21" s="69"/>
      <c r="H21" s="21">
        <f t="shared" si="0"/>
        <v>0</v>
      </c>
      <c r="I21" s="36"/>
      <c r="J21" s="69"/>
      <c r="K21" s="69"/>
      <c r="L21" s="69"/>
      <c r="M21" s="21">
        <f t="shared" si="1"/>
        <v>0</v>
      </c>
      <c r="N21" s="55"/>
      <c r="O21" s="34"/>
      <c r="P21" s="34"/>
      <c r="Q21" s="55"/>
    </row>
    <row r="22" spans="1:17" s="10" customFormat="1" ht="15" customHeight="1">
      <c r="A22" s="54"/>
      <c r="B22" s="34"/>
      <c r="C22" s="57">
        <v>19</v>
      </c>
      <c r="D22" s="56"/>
      <c r="E22" s="69"/>
      <c r="F22" s="69"/>
      <c r="G22" s="69"/>
      <c r="H22" s="21">
        <f t="shared" si="0"/>
        <v>0</v>
      </c>
      <c r="I22" s="36"/>
      <c r="J22" s="69"/>
      <c r="K22" s="69"/>
      <c r="L22" s="69"/>
      <c r="M22" s="21">
        <f t="shared" si="1"/>
        <v>0</v>
      </c>
      <c r="N22" s="55"/>
      <c r="O22" s="34"/>
      <c r="P22" s="34"/>
      <c r="Q22" s="55"/>
    </row>
    <row r="23" spans="1:17" ht="15" customHeight="1">
      <c r="A23" s="13"/>
      <c r="B23" s="8"/>
      <c r="C23" s="57">
        <v>20</v>
      </c>
      <c r="D23" s="58"/>
      <c r="E23" s="19"/>
      <c r="F23" s="19"/>
      <c r="G23" s="19"/>
      <c r="H23" s="21">
        <f t="shared" si="0"/>
        <v>0</v>
      </c>
      <c r="I23" s="37"/>
      <c r="J23" s="20"/>
      <c r="K23" s="20"/>
      <c r="L23" s="20"/>
      <c r="M23" s="21">
        <f>IF(AND(K23&gt;0,L23&gt;0),L23/K23,0)</f>
        <v>0</v>
      </c>
      <c r="N23" s="22"/>
      <c r="O23" s="22"/>
      <c r="P23" s="22"/>
      <c r="Q23" s="22"/>
    </row>
    <row r="24" spans="5:13" ht="15" customHeight="1">
      <c r="E24" s="67">
        <f>SUM(E4:E23)</f>
        <v>0</v>
      </c>
      <c r="F24" s="67">
        <f>SUM(F4:F23)</f>
        <v>0</v>
      </c>
      <c r="G24" s="67">
        <f>SUM(G4:G23)</f>
        <v>0</v>
      </c>
      <c r="H24" s="40">
        <f>IF(AND(F24&gt;0,G24&gt;0),G24/F24,0)</f>
        <v>0</v>
      </c>
      <c r="J24" s="67">
        <f>SUM(J4:J23)</f>
        <v>0</v>
      </c>
      <c r="K24" s="67">
        <f>SUM(K4:K23)</f>
        <v>0</v>
      </c>
      <c r="L24" s="67">
        <f>SUM(L4:L23)</f>
        <v>0</v>
      </c>
      <c r="M24" s="40">
        <f>IF(AND(K24&gt;0,L24&gt;0),L24/K24,0)</f>
        <v>0</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sheetData>
  <sheetProtection/>
  <mergeCells count="8">
    <mergeCell ref="B2:B3"/>
    <mergeCell ref="A2:A3"/>
    <mergeCell ref="Q2:Q3"/>
    <mergeCell ref="J2:M2"/>
    <mergeCell ref="O2:P2"/>
    <mergeCell ref="C2:D3"/>
    <mergeCell ref="N2:N3"/>
    <mergeCell ref="E2:H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tabColor rgb="FFFFFF00"/>
  </sheetPr>
  <dimension ref="A2:Q10"/>
  <sheetViews>
    <sheetView zoomScalePageLayoutView="0" workbookViewId="0" topLeftCell="A1">
      <pane xSplit="4" ySplit="3" topLeftCell="I4" activePane="bottomRight" state="frozen"/>
      <selection pane="topLeft" activeCell="K11" sqref="K11"/>
      <selection pane="topRight" activeCell="K11" sqref="K11"/>
      <selection pane="bottomLeft" activeCell="K11" sqref="K11"/>
      <selection pane="bottomRight" activeCell="A10" sqref="A10:IV23"/>
    </sheetView>
  </sheetViews>
  <sheetFormatPr defaultColWidth="9.00390625" defaultRowHeight="13.5"/>
  <cols>
    <col min="1" max="1" width="3.50390625" style="1" hidden="1" customWidth="1"/>
    <col min="2" max="2" width="11.875" style="7" customWidth="1"/>
    <col min="3" max="3" width="5.00390625" style="7" customWidth="1"/>
    <col min="4" max="4" width="38.50390625" style="2" customWidth="1"/>
    <col min="5" max="5" width="6.75390625" style="67" customWidth="1"/>
    <col min="6" max="7" width="13.375" style="67" customWidth="1"/>
    <col min="8" max="8" width="13.375" style="6" customWidth="1"/>
    <col min="9" max="9" width="2.625" style="6" customWidth="1"/>
    <col min="10" max="10" width="6.75390625" style="67" customWidth="1"/>
    <col min="11" max="12" width="13.375" style="67" customWidth="1"/>
    <col min="13" max="13" width="13.375" style="6" customWidth="1"/>
    <col min="14" max="14" width="6.375" style="6" customWidth="1"/>
    <col min="15" max="16" width="12.25390625" style="6" customWidth="1"/>
    <col min="17" max="17" width="6.375" style="6" customWidth="1"/>
    <col min="18" max="16384" width="9.00390625" style="1" customWidth="1"/>
  </cols>
  <sheetData>
    <row r="1" ht="13.5" customHeight="1"/>
    <row r="2" spans="1:17" ht="16.5" customHeight="1">
      <c r="A2" s="125"/>
      <c r="B2" s="114" t="s">
        <v>6</v>
      </c>
      <c r="C2" s="126" t="s">
        <v>3</v>
      </c>
      <c r="D2" s="127"/>
      <c r="E2" s="120" t="s">
        <v>22</v>
      </c>
      <c r="F2" s="121"/>
      <c r="G2" s="121"/>
      <c r="H2" s="121"/>
      <c r="I2" s="35"/>
      <c r="J2" s="122" t="s">
        <v>23</v>
      </c>
      <c r="K2" s="118"/>
      <c r="L2" s="118"/>
      <c r="M2" s="118"/>
      <c r="N2" s="116" t="s">
        <v>16</v>
      </c>
      <c r="O2" s="123" t="s">
        <v>17</v>
      </c>
      <c r="P2" s="124"/>
      <c r="Q2" s="116" t="s">
        <v>2</v>
      </c>
    </row>
    <row r="3" spans="1:17" s="10" customFormat="1" ht="16.5" customHeight="1">
      <c r="A3" s="76"/>
      <c r="B3" s="114"/>
      <c r="C3" s="128"/>
      <c r="D3" s="129"/>
      <c r="E3" s="66" t="s">
        <v>4</v>
      </c>
      <c r="F3" s="66" t="s">
        <v>0</v>
      </c>
      <c r="G3" s="66" t="s">
        <v>15</v>
      </c>
      <c r="H3" s="17" t="s">
        <v>14</v>
      </c>
      <c r="I3" s="36"/>
      <c r="J3" s="59" t="s">
        <v>4</v>
      </c>
      <c r="K3" s="59" t="s">
        <v>0</v>
      </c>
      <c r="L3" s="59" t="s">
        <v>15</v>
      </c>
      <c r="M3" s="17" t="s">
        <v>14</v>
      </c>
      <c r="N3" s="117"/>
      <c r="O3" s="34" t="s">
        <v>21</v>
      </c>
      <c r="P3" s="34" t="s">
        <v>18</v>
      </c>
      <c r="Q3" s="117"/>
    </row>
    <row r="4" spans="1:17" ht="15" customHeight="1">
      <c r="A4" s="13"/>
      <c r="B4" s="8" t="s">
        <v>31</v>
      </c>
      <c r="C4" s="13">
        <v>1</v>
      </c>
      <c r="D4" s="16" t="s">
        <v>99</v>
      </c>
      <c r="E4" s="19">
        <v>50</v>
      </c>
      <c r="F4" s="19">
        <v>562</v>
      </c>
      <c r="G4" s="19">
        <v>10671570</v>
      </c>
      <c r="H4" s="21">
        <f aca="true" t="shared" si="0" ref="H4:H10">IF(AND(F4&gt;0,G4&gt;0),G4/F4,0)</f>
        <v>18988.55871886121</v>
      </c>
      <c r="I4" s="37"/>
      <c r="J4" s="20">
        <v>50</v>
      </c>
      <c r="K4" s="20">
        <v>559</v>
      </c>
      <c r="L4" s="20">
        <v>7672490</v>
      </c>
      <c r="M4" s="21">
        <f aca="true" t="shared" si="1" ref="M4:M10">IF(AND(K4&gt;0,L4&gt;0),L4/K4,0)</f>
        <v>13725.384615384615</v>
      </c>
      <c r="N4" s="22"/>
      <c r="O4" s="22"/>
      <c r="P4" s="22"/>
      <c r="Q4" s="22"/>
    </row>
    <row r="5" spans="1:17" ht="15" customHeight="1">
      <c r="A5" s="13"/>
      <c r="B5" s="8" t="s">
        <v>31</v>
      </c>
      <c r="C5" s="13">
        <v>2</v>
      </c>
      <c r="D5" s="3" t="s">
        <v>100</v>
      </c>
      <c r="E5" s="19">
        <v>49</v>
      </c>
      <c r="F5" s="19">
        <v>828</v>
      </c>
      <c r="G5" s="19">
        <v>8332503</v>
      </c>
      <c r="H5" s="21">
        <f t="shared" si="0"/>
        <v>10063.409420289856</v>
      </c>
      <c r="I5" s="37"/>
      <c r="J5" s="20"/>
      <c r="K5" s="20"/>
      <c r="L5" s="20"/>
      <c r="M5" s="21">
        <f t="shared" si="1"/>
        <v>0</v>
      </c>
      <c r="N5" s="22"/>
      <c r="O5" s="22" t="s">
        <v>184</v>
      </c>
      <c r="P5" s="22"/>
      <c r="Q5" s="22"/>
    </row>
    <row r="6" spans="1:17" ht="15" customHeight="1">
      <c r="A6" s="13"/>
      <c r="B6" s="8" t="s">
        <v>31</v>
      </c>
      <c r="C6" s="13">
        <v>3</v>
      </c>
      <c r="D6" s="3" t="s">
        <v>101</v>
      </c>
      <c r="E6" s="19">
        <v>64</v>
      </c>
      <c r="F6" s="19">
        <v>816</v>
      </c>
      <c r="G6" s="19">
        <v>12240000</v>
      </c>
      <c r="H6" s="21">
        <f t="shared" si="0"/>
        <v>15000</v>
      </c>
      <c r="I6" s="37"/>
      <c r="J6" s="20">
        <v>64</v>
      </c>
      <c r="K6" s="20">
        <v>804</v>
      </c>
      <c r="L6" s="20">
        <v>12240000</v>
      </c>
      <c r="M6" s="21">
        <f t="shared" si="1"/>
        <v>15223.880597014926</v>
      </c>
      <c r="N6" s="22"/>
      <c r="O6" s="22"/>
      <c r="P6" s="22"/>
      <c r="Q6" s="22"/>
    </row>
    <row r="7" spans="1:17" ht="15" customHeight="1">
      <c r="A7" s="13"/>
      <c r="B7" s="8" t="s">
        <v>31</v>
      </c>
      <c r="C7" s="13">
        <v>4</v>
      </c>
      <c r="D7" s="4" t="s">
        <v>102</v>
      </c>
      <c r="E7" s="19">
        <v>109</v>
      </c>
      <c r="F7" s="19">
        <v>933</v>
      </c>
      <c r="G7" s="19">
        <v>23362649</v>
      </c>
      <c r="H7" s="21">
        <f t="shared" si="0"/>
        <v>25040.352625937834</v>
      </c>
      <c r="I7" s="37"/>
      <c r="J7" s="20">
        <v>109</v>
      </c>
      <c r="K7" s="20">
        <v>910</v>
      </c>
      <c r="L7" s="20">
        <v>22350718</v>
      </c>
      <c r="M7" s="21">
        <f t="shared" si="1"/>
        <v>24561.22857142857</v>
      </c>
      <c r="N7" s="22"/>
      <c r="O7" s="22"/>
      <c r="P7" s="22"/>
      <c r="Q7" s="22"/>
    </row>
    <row r="8" spans="1:17" ht="15" customHeight="1">
      <c r="A8" s="13"/>
      <c r="B8" s="8" t="s">
        <v>31</v>
      </c>
      <c r="C8" s="13">
        <v>5</v>
      </c>
      <c r="D8" s="3" t="s">
        <v>103</v>
      </c>
      <c r="E8" s="19">
        <v>50</v>
      </c>
      <c r="F8" s="19">
        <v>402</v>
      </c>
      <c r="G8" s="19">
        <v>2076316</v>
      </c>
      <c r="H8" s="21">
        <f t="shared" si="0"/>
        <v>5164.965174129353</v>
      </c>
      <c r="I8" s="37"/>
      <c r="J8" s="20">
        <v>50</v>
      </c>
      <c r="K8" s="20">
        <v>366</v>
      </c>
      <c r="L8" s="20">
        <v>1519554</v>
      </c>
      <c r="M8" s="21">
        <f t="shared" si="1"/>
        <v>4151.786885245901</v>
      </c>
      <c r="N8" s="22"/>
      <c r="O8" s="22"/>
      <c r="P8" s="22"/>
      <c r="Q8" s="22"/>
    </row>
    <row r="9" spans="1:17" ht="15" customHeight="1">
      <c r="A9" s="13"/>
      <c r="B9" s="8" t="s">
        <v>31</v>
      </c>
      <c r="C9" s="13">
        <v>6</v>
      </c>
      <c r="D9" s="3" t="s">
        <v>104</v>
      </c>
      <c r="E9" s="19">
        <v>40</v>
      </c>
      <c r="F9" s="19">
        <v>444</v>
      </c>
      <c r="G9" s="19">
        <v>2152600</v>
      </c>
      <c r="H9" s="21">
        <f t="shared" si="0"/>
        <v>4848.198198198198</v>
      </c>
      <c r="I9" s="37"/>
      <c r="J9" s="20">
        <v>40</v>
      </c>
      <c r="K9" s="20">
        <v>460</v>
      </c>
      <c r="L9" s="20">
        <v>2359600</v>
      </c>
      <c r="M9" s="21">
        <f t="shared" si="1"/>
        <v>5129.565217391304</v>
      </c>
      <c r="N9" s="22"/>
      <c r="O9" s="22"/>
      <c r="P9" s="22"/>
      <c r="Q9" s="22"/>
    </row>
    <row r="10" spans="5:13" ht="15" customHeight="1">
      <c r="E10" s="67">
        <f>SUM(E4:E9)</f>
        <v>362</v>
      </c>
      <c r="F10" s="67">
        <f>SUM(F4:F9)</f>
        <v>3985</v>
      </c>
      <c r="G10" s="67">
        <f>SUM(G4:G9)</f>
        <v>58835638</v>
      </c>
      <c r="H10" s="40">
        <f t="shared" si="0"/>
        <v>14764.275533249687</v>
      </c>
      <c r="J10" s="67">
        <f>SUM(J4:J9)</f>
        <v>313</v>
      </c>
      <c r="K10" s="67">
        <f>SUM(K4:K9)</f>
        <v>3099</v>
      </c>
      <c r="L10" s="67">
        <f>SUM(L4:L9)</f>
        <v>46142362</v>
      </c>
      <c r="M10" s="40">
        <f t="shared" si="1"/>
        <v>14889.435947079703</v>
      </c>
    </row>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sheetData>
  <sheetProtection/>
  <mergeCells count="8">
    <mergeCell ref="B2:B3"/>
    <mergeCell ref="A2:A3"/>
    <mergeCell ref="Q2:Q3"/>
    <mergeCell ref="O2:P2"/>
    <mergeCell ref="C2:D3"/>
    <mergeCell ref="N2:N3"/>
    <mergeCell ref="E2:H2"/>
    <mergeCell ref="J2:M2"/>
  </mergeCells>
  <printOptions/>
  <pageMargins left="0.3937007874015748" right="0.1968503937007874" top="0.5905511811023623" bottom="0.1968503937007874" header="0.31496062992125984" footer="0.5118110236220472"/>
  <pageSetup horizontalDpi="300" verticalDpi="300" orientation="landscape" paperSize="9" scale="75"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千葉県</cp:lastModifiedBy>
  <cp:lastPrinted>2012-09-06T05:42:24Z</cp:lastPrinted>
  <dcterms:created xsi:type="dcterms:W3CDTF">2006-12-11T05:48:40Z</dcterms:created>
  <dcterms:modified xsi:type="dcterms:W3CDTF">2012-09-06T05:52:26Z</dcterms:modified>
  <cp:category/>
  <cp:version/>
  <cp:contentType/>
  <cp:contentStatus/>
</cp:coreProperties>
</file>