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5" windowWidth="12930" windowHeight="7005" tabRatio="848" activeTab="0"/>
  </bookViews>
  <sheets>
    <sheet name="H19工賃一覧" sheetId="1" r:id="rId1"/>
    <sheet name="就労Ａ型" sheetId="2" r:id="rId2"/>
    <sheet name="就労Ｂ型" sheetId="3" r:id="rId3"/>
    <sheet name="身体入所授産" sheetId="4" r:id="rId4"/>
    <sheet name="身体通所授産" sheetId="5" r:id="rId5"/>
    <sheet name="身体小通授" sheetId="6" r:id="rId6"/>
    <sheet name="身体福祉工場" sheetId="7" r:id="rId7"/>
    <sheet name="知的入所授産" sheetId="8" r:id="rId8"/>
    <sheet name="知的通所授産" sheetId="9" r:id="rId9"/>
    <sheet name="知的小通授" sheetId="10" r:id="rId10"/>
    <sheet name="知的福祉工場" sheetId="11" r:id="rId11"/>
    <sheet name="精神入所授産" sheetId="12" r:id="rId12"/>
    <sheet name="精神通所授産" sheetId="13" r:id="rId13"/>
    <sheet name="精神小通授" sheetId="14" r:id="rId14"/>
    <sheet name="精神福祉工場" sheetId="15" r:id="rId15"/>
    <sheet name="集計" sheetId="16" r:id="rId16"/>
  </sheets>
  <definedNames>
    <definedName name="_20030502_daicho_saishin" localSheetId="1">'就労Ａ型'!#REF!</definedName>
    <definedName name="_20030502_daicho_saishin" localSheetId="2">'就労Ｂ型'!#REF!</definedName>
    <definedName name="_20030502_daicho_saishin" localSheetId="4">'身体通所授産'!#REF!</definedName>
    <definedName name="_20030502_daicho_saishin" localSheetId="3">'身体入所授産'!#REF!</definedName>
    <definedName name="_20030502_daicho_saishin" localSheetId="6">'身体福祉工場'!#REF!</definedName>
    <definedName name="_20030502_daicho_saishin" localSheetId="13">'精神小通授'!#REF!</definedName>
    <definedName name="_20030502_daicho_saishin" localSheetId="12">'精神通所授産'!#REF!</definedName>
    <definedName name="_20030502_daicho_saishin" localSheetId="14">'精神福祉工場'!#REF!</definedName>
    <definedName name="_20030502_daicho_saishin" localSheetId="9">'知的小通授'!#REF!</definedName>
    <definedName name="_20030502_daicho_saishin" localSheetId="8">'知的通所授産'!#REF!</definedName>
    <definedName name="_xlnm.Print_Area" localSheetId="1">'就労Ａ型'!$B$1:$G$5</definedName>
    <definedName name="_xlnm.Print_Area" localSheetId="2">'就労Ｂ型'!$B$1:$G$40</definedName>
    <definedName name="_xlnm.Print_Area" localSheetId="5">'身体小通授'!$B$1:$G$9</definedName>
    <definedName name="_xlnm.Print_Area" localSheetId="4">'身体通所授産'!$B$1:$G$9</definedName>
    <definedName name="_xlnm.Print_Area" localSheetId="3">'身体入所授産'!$B$1:$G$6</definedName>
    <definedName name="_xlnm.Print_Area" localSheetId="6">'身体福祉工場'!$B$1:$G$4</definedName>
    <definedName name="_xlnm.Print_Area" localSheetId="13">'精神小通授'!$B$1:$G$9</definedName>
    <definedName name="_xlnm.Print_Area" localSheetId="12">'精神通所授産'!$B$1:$G$9</definedName>
    <definedName name="_xlnm.Print_Area" localSheetId="11">'精神入所授産'!$B$1:$G$4</definedName>
    <definedName name="_xlnm.Print_Area" localSheetId="14">'精神福祉工場'!$B$1:$G$4</definedName>
    <definedName name="_xlnm.Print_Area" localSheetId="9">'知的小通授'!$B$1:$G$12</definedName>
    <definedName name="_xlnm.Print_Area" localSheetId="8">'知的通所授産'!$B$1:$G$28</definedName>
    <definedName name="_xlnm.Print_Area" localSheetId="7">'知的入所授産'!$B$1:$G$11</definedName>
    <definedName name="_xlnm.Print_Area" localSheetId="10">'知的福祉工場'!$B$1:$G$4</definedName>
  </definedNames>
  <calcPr fullCalcOnLoad="1"/>
</workbook>
</file>

<file path=xl/sharedStrings.xml><?xml version="1.0" encoding="utf-8"?>
<sst xmlns="http://schemas.openxmlformats.org/spreadsheetml/2006/main" count="672" uniqueCount="175">
  <si>
    <t>施設名</t>
  </si>
  <si>
    <t>工賃支払対象者延べ人数</t>
  </si>
  <si>
    <t>定員</t>
  </si>
  <si>
    <t>工賃支払総額（円）</t>
  </si>
  <si>
    <t>都道府県名</t>
  </si>
  <si>
    <t>千葉県</t>
  </si>
  <si>
    <t>富里福葉苑</t>
  </si>
  <si>
    <t>ながうらワークホーム</t>
  </si>
  <si>
    <t>銚子市三崎園</t>
  </si>
  <si>
    <t>千葉市亥鼻福祉作業所 きぼうの家</t>
  </si>
  <si>
    <t>千葉市鎌取福祉作業所 つばさの家</t>
  </si>
  <si>
    <t>福祉情報センター ワークアイ・船橋</t>
  </si>
  <si>
    <t>ｊｏｙ</t>
  </si>
  <si>
    <t>コスモス</t>
  </si>
  <si>
    <t>千葉市鎌取福祉作業所 めぶきの家</t>
  </si>
  <si>
    <t>千葉市亥鼻福祉作業所 わかばの家</t>
  </si>
  <si>
    <t>大樹(だいき)</t>
  </si>
  <si>
    <t>紙好き工房空と海</t>
  </si>
  <si>
    <t>あやめ</t>
  </si>
  <si>
    <t>もくまお</t>
  </si>
  <si>
    <t>市川市南八幡ワークス</t>
  </si>
  <si>
    <t>工賃倍増計画対象施設平均工賃（小規模通所授産施設含む）</t>
  </si>
  <si>
    <t>―</t>
  </si>
  <si>
    <t>四街道市障害者就労支援センターサンワーク</t>
  </si>
  <si>
    <t>身体障害者通所授産施設　セルプ・ガーデンハウス</t>
  </si>
  <si>
    <t>身体障害者通所授産施設　桜が丘晴山苑</t>
  </si>
  <si>
    <t>オーヴェル</t>
  </si>
  <si>
    <t>はばたき職業センター</t>
  </si>
  <si>
    <t>身体障害者入所授産施設　セルプ・ガーデンハウス</t>
  </si>
  <si>
    <t>セルプ・しんゆう</t>
  </si>
  <si>
    <t>浦安市知的障害者授産施設</t>
  </si>
  <si>
    <t>市川市明松園</t>
  </si>
  <si>
    <t>あさひの丘</t>
  </si>
  <si>
    <t>ペーターの丘</t>
  </si>
  <si>
    <t>望みの門新生舎</t>
  </si>
  <si>
    <t>みんなの家</t>
  </si>
  <si>
    <t>ときわぎ工舎</t>
  </si>
  <si>
    <t>まあるい広場</t>
  </si>
  <si>
    <t>わかたけ社会センター</t>
  </si>
  <si>
    <t>ワイズホーム</t>
  </si>
  <si>
    <t>ふなばし工房</t>
  </si>
  <si>
    <t>船橋市光風みどり園</t>
  </si>
  <si>
    <t>習志野市総合福祉センター　花の実園</t>
  </si>
  <si>
    <t>松戸市立のぞみ学園</t>
  </si>
  <si>
    <t>成田市知的障害者授産施設のぞみの園</t>
  </si>
  <si>
    <t>千葉市療育センターいずみの家</t>
  </si>
  <si>
    <t>柏市立青和園</t>
  </si>
  <si>
    <t>柏市立朋生園</t>
  </si>
  <si>
    <t>野田市立あすなろ職業指導所</t>
  </si>
  <si>
    <t>中里ワークホーム</t>
  </si>
  <si>
    <t>千葉光の村授産園</t>
  </si>
  <si>
    <t>らんまん</t>
  </si>
  <si>
    <t>（円／月額）</t>
  </si>
  <si>
    <t>（福）ワーナーホーム　三芳ワークセンター</t>
  </si>
  <si>
    <t>（医）社団透光会　サザンカの里</t>
  </si>
  <si>
    <t>（福）いづみ　工房スノードロップス</t>
  </si>
  <si>
    <t>（福）ロザリオの聖母会　ワークセンター</t>
  </si>
  <si>
    <t>成田市　あじさい工房</t>
  </si>
  <si>
    <t>（福）栗の木　ファーム栗の木</t>
  </si>
  <si>
    <t>（福）よつば　工房青い鳥</t>
  </si>
  <si>
    <t>ＮＰＯ法人メンタルサポート野田そよかぜ　つばさ</t>
  </si>
  <si>
    <t>工賃倍増計画対象施設平均工賃</t>
  </si>
  <si>
    <t>精神障害者福祉工場</t>
  </si>
  <si>
    <t>笹川なずな工房</t>
  </si>
  <si>
    <t>けやき社会センター</t>
  </si>
  <si>
    <t>ふる里学舎しぜん工房</t>
  </si>
  <si>
    <t>あすか園</t>
  </si>
  <si>
    <t>父の樹園</t>
  </si>
  <si>
    <t>青い空</t>
  </si>
  <si>
    <t>ＰＡＬ稲毛</t>
  </si>
  <si>
    <t>千葉市
はつらつ道場</t>
  </si>
  <si>
    <t>さつき台の家</t>
  </si>
  <si>
    <t>松里福祉作業所</t>
  </si>
  <si>
    <t>アルファー工房（多機能型）</t>
  </si>
  <si>
    <t>障害者の働く場　もえぎ</t>
  </si>
  <si>
    <t>ひまわり工房</t>
  </si>
  <si>
    <t>東金市福祉作業所</t>
  </si>
  <si>
    <t>佐倉市心身障害者福祉作業所　よもぎの園</t>
  </si>
  <si>
    <t>南部よもぎの園指定管理者社会福祉法人千手会</t>
  </si>
  <si>
    <t>―</t>
  </si>
  <si>
    <t>全施設平均工賃※</t>
  </si>
  <si>
    <t>福祉工場平均工賃</t>
  </si>
  <si>
    <t>小規模通所授産施設平均工賃</t>
  </si>
  <si>
    <t>身体障害者授産施設平均工賃（小規模通所授産施設除く）</t>
  </si>
  <si>
    <t>知的障害者授産施設平均工賃（小規模通所授産施設除く）</t>
  </si>
  <si>
    <t>精神障害者授産施設平均工賃（小規模通所授産施設除く）</t>
  </si>
  <si>
    <t>授産施設平均工賃（小規模通所授産施設除く）※</t>
  </si>
  <si>
    <t>就労継続
支援Ａ型施設</t>
  </si>
  <si>
    <t>就労継続
支援Ｂ型施設</t>
  </si>
  <si>
    <t>―</t>
  </si>
  <si>
    <t>都道府県別工賃平均額</t>
  </si>
  <si>
    <t>都道府県</t>
  </si>
  <si>
    <t>身体障害者入所授産施設</t>
  </si>
  <si>
    <t>身体障害者通所授産施設</t>
  </si>
  <si>
    <t>身体障害者小規模通所授産施設</t>
  </si>
  <si>
    <t>身体障害者福祉工場</t>
  </si>
  <si>
    <t>知的障害者入所授産施設</t>
  </si>
  <si>
    <t>知的障害者通所授産施設</t>
  </si>
  <si>
    <t>知的障害者小規模通所授産施設</t>
  </si>
  <si>
    <t>知的障害者福祉工場</t>
  </si>
  <si>
    <t>精神障害者入所授産施設</t>
  </si>
  <si>
    <t>精神障害者通所授産施設</t>
  </si>
  <si>
    <t>精神障害者小規模通所授産施設</t>
  </si>
  <si>
    <t>―</t>
  </si>
  <si>
    <t>あかね園</t>
  </si>
  <si>
    <t>IT就業支援センター</t>
  </si>
  <si>
    <t>ビック・ハート</t>
  </si>
  <si>
    <t>袖ケ浦自立活動センターふれあ</t>
  </si>
  <si>
    <t>第１レンコンの家</t>
  </si>
  <si>
    <t>よつば就労センター</t>
  </si>
  <si>
    <t>野田市心身障害者福祉作業所</t>
  </si>
  <si>
    <t>サンワークL事業所</t>
  </si>
  <si>
    <t>千葉市
あけぼの園</t>
  </si>
  <si>
    <t>千葉市
たびだちの村アクト稲毛</t>
  </si>
  <si>
    <t>ユーカリワークス</t>
  </si>
  <si>
    <t>いぶき</t>
  </si>
  <si>
    <t>ビーアンビシャス</t>
  </si>
  <si>
    <t>TUBU　PLAN</t>
  </si>
  <si>
    <t>メンタルステーション　オーノ</t>
  </si>
  <si>
    <t>ワークショップしらさと</t>
  </si>
  <si>
    <t>たびだちの村・ＢＩＳＨＡ</t>
  </si>
  <si>
    <t>19年度</t>
  </si>
  <si>
    <t>18年度</t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</si>
  <si>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</si>
  <si>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</si>
  <si>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</si>
  <si>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</si>
  <si>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</si>
  <si>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</si>
  <si>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</si>
  <si>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</si>
  <si>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r>
      <t>N</t>
    </r>
    <r>
      <rPr>
        <sz val="11"/>
        <rFont val="ＭＳ Ｐゴシック"/>
        <family val="3"/>
      </rPr>
      <t>o</t>
    </r>
  </si>
  <si>
    <t>事業休止中</t>
  </si>
  <si>
    <t>就労サポートリーブ</t>
  </si>
  <si>
    <t>はっぴぃマウス</t>
  </si>
  <si>
    <t>あきもとふぁーまーず</t>
  </si>
  <si>
    <t>ひかり学園アネックス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</si>
  <si>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</si>
  <si>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</si>
  <si>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</si>
  <si>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</si>
  <si>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</si>
  <si>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</si>
  <si>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</si>
  <si>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</si>
  <si>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新規</t>
  </si>
  <si>
    <t>知的入所授産施設から移行（知的入所授産Ｎｏ１)</t>
  </si>
  <si>
    <t>身体通所授産施設から移行（身体通所授産Ｎｏ３）</t>
  </si>
  <si>
    <t>就労継続支援Ｂ型へ移行（就労継続支援Ｂ型Ｎｏ３６）</t>
  </si>
  <si>
    <t>就労継続支援Ｂ型へ移行（就労継続支援Ｂ型Ｎｏ３２）</t>
  </si>
  <si>
    <t>身体小規模通所授産施設から移行（身体小規模通所授産Ｎｏ５）</t>
  </si>
  <si>
    <t>就労継続支援Ｂ型へ移行（就労継続支援Ｂ型Ｎｏ３５）</t>
  </si>
  <si>
    <t>就労継続支援Ｂ型へ移行（就労継続支援Ｂ型Ｎｏ３１）</t>
  </si>
  <si>
    <t>知的通所授産施設から移行（知的通所授産Ｎｏ１０）</t>
  </si>
  <si>
    <t>（福）のうえい舎　幕張もくせい舎（名称変更：かりん）</t>
  </si>
  <si>
    <t>○平成１９年度平均工賃一覧</t>
  </si>
  <si>
    <t>就労継続支援A型</t>
  </si>
  <si>
    <t>就労継続支援B型</t>
  </si>
  <si>
    <t>身体障害者入所授産施設　セルプ・ガーデンハウス</t>
  </si>
  <si>
    <t>身体障害者入所授産施設</t>
  </si>
  <si>
    <t>身体障害者通所授産施設</t>
  </si>
  <si>
    <t>身体障害者小規模通所授産施設</t>
  </si>
  <si>
    <t>身体障害者福祉工場</t>
  </si>
  <si>
    <t>知的障害者入所授産施設</t>
  </si>
  <si>
    <t>知的障害者通所授産施設</t>
  </si>
  <si>
    <t>知的障害者小規模通所授産施設</t>
  </si>
  <si>
    <t>知的障害者福祉工場</t>
  </si>
  <si>
    <t>精神障害者通所授産施設</t>
  </si>
  <si>
    <t>精神障害者小規模通所授産施設</t>
  </si>
  <si>
    <t>精神障害者福祉工場</t>
  </si>
  <si>
    <t>１人１月あたりの工賃</t>
  </si>
  <si>
    <t>１人１月あたりの工賃</t>
  </si>
  <si>
    <t>１人１月あたりの工賃</t>
  </si>
  <si>
    <t>（福）いづみ　工房スノードロップ</t>
  </si>
  <si>
    <t>（福）三芳野会　三芳ワークセンター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</si>
</sst>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 shrinkToFit="1"/>
    </xf>
    <xf numFmtId="176" fontId="0" fillId="0" borderId="0" xfId="0" applyNumberFormat="1" applyFill="1" applyAlignment="1">
      <alignment horizontal="righ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176" fontId="0" fillId="2" borderId="0" xfId="0" applyNumberFormat="1" applyFill="1" applyAlignment="1">
      <alignment horizontal="right" vertical="center" wrapText="1"/>
    </xf>
    <xf numFmtId="176" fontId="0" fillId="3" borderId="1" xfId="0" applyNumberFormat="1" applyFill="1" applyBorder="1" applyAlignment="1">
      <alignment horizontal="right" vertical="center" wrapText="1"/>
    </xf>
    <xf numFmtId="176" fontId="0" fillId="4" borderId="1" xfId="0" applyNumberFormat="1" applyFill="1" applyBorder="1" applyAlignment="1">
      <alignment horizontal="right" vertical="center" wrapText="1"/>
    </xf>
    <xf numFmtId="176" fontId="0" fillId="4" borderId="4" xfId="0" applyNumberFormat="1" applyFill="1" applyBorder="1" applyAlignment="1">
      <alignment horizontal="right" vertical="center" wrapText="1"/>
    </xf>
    <xf numFmtId="176" fontId="0" fillId="3" borderId="0" xfId="0" applyNumberFormat="1" applyFill="1" applyAlignment="1">
      <alignment horizontal="right" vertical="center" wrapText="1"/>
    </xf>
    <xf numFmtId="176" fontId="0" fillId="4" borderId="0" xfId="0" applyNumberFormat="1" applyFill="1" applyAlignment="1">
      <alignment horizontal="right" vertical="center" wrapText="1"/>
    </xf>
    <xf numFmtId="176" fontId="0" fillId="0" borderId="0" xfId="0" applyNumberFormat="1" applyAlignment="1">
      <alignment horizontal="left" vertical="center"/>
    </xf>
    <xf numFmtId="177" fontId="2" fillId="0" borderId="3" xfId="0" applyNumberFormat="1" applyFont="1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176" fontId="0" fillId="2" borderId="5" xfId="0" applyNumberFormat="1" applyFill="1" applyBorder="1" applyAlignment="1">
      <alignment horizontal="left" vertical="center" wrapText="1"/>
    </xf>
    <xf numFmtId="176" fontId="0" fillId="3" borderId="5" xfId="0" applyNumberFormat="1" applyFill="1" applyBorder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right" vertical="center" wrapText="1"/>
    </xf>
    <xf numFmtId="177" fontId="0" fillId="2" borderId="0" xfId="0" applyNumberFormat="1" applyFill="1" applyAlignment="1">
      <alignment horizontal="right" vertical="center" wrapText="1"/>
    </xf>
    <xf numFmtId="177" fontId="0" fillId="3" borderId="0" xfId="0" applyNumberFormat="1" applyFill="1" applyAlignment="1">
      <alignment horizontal="right" vertical="center" wrapText="1"/>
    </xf>
    <xf numFmtId="177" fontId="0" fillId="4" borderId="0" xfId="0" applyNumberForma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left" vertical="center" wrapText="1"/>
    </xf>
    <xf numFmtId="177" fontId="0" fillId="0" borderId="5" xfId="0" applyNumberFormat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176" fontId="0" fillId="2" borderId="6" xfId="0" applyNumberFormat="1" applyFill="1" applyBorder="1" applyAlignment="1">
      <alignment horizontal="left" vertical="center" wrapText="1"/>
    </xf>
    <xf numFmtId="176" fontId="0" fillId="2" borderId="4" xfId="0" applyNumberFormat="1" applyFill="1" applyBorder="1" applyAlignment="1">
      <alignment horizontal="right" vertical="center" wrapText="1"/>
    </xf>
    <xf numFmtId="176" fontId="0" fillId="2" borderId="8" xfId="0" applyNumberFormat="1" applyFill="1" applyBorder="1" applyAlignment="1">
      <alignment horizontal="left" vertical="center" wrapText="1"/>
    </xf>
    <xf numFmtId="176" fontId="0" fillId="2" borderId="9" xfId="0" applyNumberFormat="1" applyFill="1" applyBorder="1" applyAlignment="1">
      <alignment horizontal="right" vertical="center" wrapText="1"/>
    </xf>
    <xf numFmtId="177" fontId="0" fillId="2" borderId="10" xfId="0" applyNumberFormat="1" applyFill="1" applyBorder="1" applyAlignment="1">
      <alignment horizontal="lef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176" fontId="0" fillId="3" borderId="4" xfId="0" applyNumberFormat="1" applyFill="1" applyBorder="1" applyAlignment="1">
      <alignment horizontal="right" vertical="center" wrapText="1"/>
    </xf>
    <xf numFmtId="176" fontId="0" fillId="3" borderId="8" xfId="0" applyNumberFormat="1" applyFill="1" applyBorder="1" applyAlignment="1">
      <alignment horizontal="left" vertical="center" wrapText="1"/>
    </xf>
    <xf numFmtId="176" fontId="0" fillId="3" borderId="9" xfId="0" applyNumberFormat="1" applyFill="1" applyBorder="1" applyAlignment="1">
      <alignment horizontal="right" vertical="center" wrapText="1"/>
    </xf>
    <xf numFmtId="177" fontId="0" fillId="3" borderId="10" xfId="0" applyNumberFormat="1" applyFill="1" applyBorder="1" applyAlignment="1">
      <alignment horizontal="left" vertical="center" wrapText="1"/>
    </xf>
    <xf numFmtId="177" fontId="0" fillId="3" borderId="11" xfId="0" applyNumberFormat="1" applyFill="1" applyBorder="1" applyAlignment="1">
      <alignment horizontal="right" vertical="center" wrapText="1"/>
    </xf>
    <xf numFmtId="176" fontId="0" fillId="4" borderId="8" xfId="0" applyNumberFormat="1" applyFill="1" applyBorder="1" applyAlignment="1">
      <alignment horizontal="left" vertical="center" wrapText="1"/>
    </xf>
    <xf numFmtId="176" fontId="0" fillId="4" borderId="9" xfId="0" applyNumberFormat="1" applyFill="1" applyBorder="1" applyAlignment="1">
      <alignment horizontal="right" vertical="center" wrapText="1"/>
    </xf>
    <xf numFmtId="177" fontId="0" fillId="4" borderId="10" xfId="0" applyNumberFormat="1" applyFill="1" applyBorder="1" applyAlignment="1">
      <alignment horizontal="left" vertical="center" wrapText="1"/>
    </xf>
    <xf numFmtId="177" fontId="0" fillId="4" borderId="11" xfId="0" applyNumberFormat="1" applyFill="1" applyBorder="1" applyAlignment="1">
      <alignment horizontal="right" vertical="center" wrapText="1"/>
    </xf>
    <xf numFmtId="177" fontId="0" fillId="0" borderId="12" xfId="0" applyNumberFormat="1" applyFill="1" applyBorder="1" applyAlignment="1">
      <alignment horizontal="left" vertical="center" wrapText="1"/>
    </xf>
    <xf numFmtId="177" fontId="0" fillId="0" borderId="13" xfId="0" applyNumberForma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5" borderId="5" xfId="0" applyNumberFormat="1" applyFill="1" applyBorder="1" applyAlignment="1">
      <alignment horizontal="left" vertical="center" wrapText="1"/>
    </xf>
    <xf numFmtId="177" fontId="2" fillId="0" borderId="7" xfId="0" applyNumberFormat="1" applyFont="1" applyFill="1" applyBorder="1" applyAlignment="1">
      <alignment horizontal="right" vertical="center"/>
    </xf>
    <xf numFmtId="176" fontId="0" fillId="5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shrinkToFit="1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2" fillId="0" borderId="3" xfId="0" applyNumberFormat="1" applyFont="1" applyFill="1" applyBorder="1" applyAlignment="1">
      <alignment horizontal="right" vertical="center" shrinkToFit="1"/>
    </xf>
    <xf numFmtId="177" fontId="0" fillId="0" borderId="5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/>
    </xf>
    <xf numFmtId="177" fontId="0" fillId="0" borderId="0" xfId="17" applyNumberFormat="1" applyFont="1" applyFill="1" applyBorder="1" applyAlignment="1">
      <alignment horizontal="right"/>
    </xf>
    <xf numFmtId="38" fontId="0" fillId="0" borderId="1" xfId="17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177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8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177" fontId="0" fillId="0" borderId="0" xfId="0" applyNumberFormat="1" applyFont="1" applyBorder="1" applyAlignment="1">
      <alignment horizontal="right"/>
    </xf>
    <xf numFmtId="177" fontId="0" fillId="0" borderId="0" xfId="17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 vertical="center" shrinkToFit="1"/>
    </xf>
    <xf numFmtId="177" fontId="2" fillId="0" borderId="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13" xfId="17" applyBorder="1" applyAlignment="1">
      <alignment horizontal="right" vertical="center" wrapText="1"/>
    </xf>
    <xf numFmtId="177" fontId="0" fillId="0" borderId="19" xfId="0" applyNumberFormat="1" applyFill="1" applyBorder="1" applyAlignment="1">
      <alignment horizontal="left" vertical="center" wrapText="1"/>
    </xf>
    <xf numFmtId="177" fontId="0" fillId="0" borderId="20" xfId="0" applyNumberFormat="1" applyFill="1" applyBorder="1" applyAlignment="1">
      <alignment horizontal="left" vertical="center" wrapText="1"/>
    </xf>
    <xf numFmtId="38" fontId="0" fillId="0" borderId="17" xfId="17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shrinkToFit="1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tabSelected="1" zoomScale="75" zoomScaleNormal="75" workbookViewId="0" topLeftCell="A1">
      <selection activeCell="A5" sqref="A5"/>
    </sheetView>
  </sheetViews>
  <sheetFormatPr defaultColWidth="9.00390625" defaultRowHeight="13.5"/>
  <cols>
    <col min="1" max="3" width="14.25390625" style="5" customWidth="1"/>
    <col min="4" max="4" width="14.25390625" style="18" customWidth="1"/>
    <col min="5" max="5" width="15.125" style="18" customWidth="1"/>
    <col min="6" max="6" width="15.125" style="32" customWidth="1"/>
    <col min="7" max="8" width="15.125" style="18" customWidth="1"/>
    <col min="9" max="10" width="15.125" style="22" customWidth="1"/>
    <col min="11" max="11" width="15.125" style="33" customWidth="1"/>
    <col min="12" max="13" width="15.125" style="22" customWidth="1"/>
    <col min="14" max="15" width="15.125" style="23" customWidth="1"/>
    <col min="16" max="16" width="15.125" style="34" customWidth="1"/>
    <col min="17" max="18" width="15.125" style="23" customWidth="1"/>
    <col min="19" max="21" width="15.125" style="31" customWidth="1"/>
    <col min="22" max="22" width="15.125" style="38" customWidth="1"/>
    <col min="23" max="23" width="15.125" style="5" customWidth="1"/>
    <col min="24" max="24" width="15.00390625" style="5" customWidth="1"/>
    <col min="25" max="16384" width="9.00390625" style="5" customWidth="1"/>
  </cols>
  <sheetData>
    <row r="1" spans="1:22" s="8" customFormat="1" ht="21">
      <c r="A1" s="7" t="s">
        <v>155</v>
      </c>
      <c r="B1" s="7"/>
      <c r="C1" s="7"/>
      <c r="D1" s="16"/>
      <c r="E1" s="16"/>
      <c r="F1" s="31"/>
      <c r="G1" s="16"/>
      <c r="H1" s="16"/>
      <c r="I1" s="16"/>
      <c r="J1" s="16"/>
      <c r="K1" s="31"/>
      <c r="L1" s="16"/>
      <c r="M1" s="16"/>
      <c r="N1" s="16"/>
      <c r="O1" s="16"/>
      <c r="P1" s="31"/>
      <c r="Q1" s="16"/>
      <c r="R1" s="16"/>
      <c r="S1" s="31"/>
      <c r="T1" s="31"/>
      <c r="U1" s="31"/>
      <c r="V1" s="35"/>
    </row>
    <row r="2" spans="4:24" s="8" customFormat="1" ht="13.5">
      <c r="D2" s="16"/>
      <c r="E2" s="16"/>
      <c r="F2" s="31"/>
      <c r="G2" s="16"/>
      <c r="H2" s="16"/>
      <c r="I2" s="16"/>
      <c r="J2" s="16"/>
      <c r="K2" s="31"/>
      <c r="L2" s="16"/>
      <c r="M2" s="16"/>
      <c r="N2" s="16"/>
      <c r="O2" s="16"/>
      <c r="P2" s="31"/>
      <c r="Q2" s="16"/>
      <c r="S2" s="35"/>
      <c r="T2" s="35"/>
      <c r="U2" s="35"/>
      <c r="X2" s="31" t="s">
        <v>52</v>
      </c>
    </row>
    <row r="3" spans="1:24" s="24" customFormat="1" ht="61.5" customHeight="1" thickBot="1">
      <c r="A3" s="26" t="s">
        <v>91</v>
      </c>
      <c r="B3" s="73" t="s">
        <v>87</v>
      </c>
      <c r="C3" s="73" t="s">
        <v>88</v>
      </c>
      <c r="D3" s="27" t="s">
        <v>92</v>
      </c>
      <c r="E3" s="52" t="s">
        <v>93</v>
      </c>
      <c r="F3" s="56" t="s">
        <v>83</v>
      </c>
      <c r="G3" s="54" t="s">
        <v>94</v>
      </c>
      <c r="H3" s="27" t="s">
        <v>95</v>
      </c>
      <c r="I3" s="28" t="s">
        <v>96</v>
      </c>
      <c r="J3" s="58" t="s">
        <v>97</v>
      </c>
      <c r="K3" s="62" t="s">
        <v>84</v>
      </c>
      <c r="L3" s="60" t="s">
        <v>98</v>
      </c>
      <c r="M3" s="28" t="s">
        <v>99</v>
      </c>
      <c r="N3" s="29" t="s">
        <v>100</v>
      </c>
      <c r="O3" s="30" t="s">
        <v>101</v>
      </c>
      <c r="P3" s="66" t="s">
        <v>85</v>
      </c>
      <c r="Q3" s="64" t="s">
        <v>102</v>
      </c>
      <c r="R3" s="30" t="s">
        <v>62</v>
      </c>
      <c r="S3" s="68" t="s">
        <v>86</v>
      </c>
      <c r="T3" s="36" t="s">
        <v>81</v>
      </c>
      <c r="U3" s="36" t="s">
        <v>82</v>
      </c>
      <c r="V3" s="37" t="s">
        <v>80</v>
      </c>
      <c r="W3" s="115" t="s">
        <v>61</v>
      </c>
      <c r="X3" s="116" t="s">
        <v>21</v>
      </c>
    </row>
    <row r="4" spans="1:24" ht="20.25" customHeight="1">
      <c r="A4" s="6" t="s">
        <v>5</v>
      </c>
      <c r="B4" s="75">
        <f>VLOOKUP(A4,'就労Ａ型'!B$4:L$5,11,0)</f>
        <v>37911.82666666667</v>
      </c>
      <c r="C4" s="75">
        <f>VLOOKUP(A4,'就労Ｂ型'!B$4:L$40,11,0)</f>
        <v>10958.341848038577</v>
      </c>
      <c r="D4" s="17">
        <f>VLOOKUP(A4,'身体入所授産'!B$4:L$6,11,0)</f>
        <v>2919.262361251261</v>
      </c>
      <c r="E4" s="53">
        <f>VLOOKUP(A4,'身体通所授産'!B$4:L$9,11,0)</f>
        <v>32091.043663471777</v>
      </c>
      <c r="F4" s="57">
        <f>('身体入所授産'!K6+'身体通所授産'!K9)/('身体入所授産'!J6+'身体通所授産'!J9)</f>
        <v>17112.165284974093</v>
      </c>
      <c r="G4" s="55">
        <f>VLOOKUP(A4,'身体小通授'!B$4:L$9,11,0)</f>
        <v>6068.803389830508</v>
      </c>
      <c r="H4" s="17">
        <f>VLOOKUP(A4,'身体福祉工場'!B$4:L$4,11,0)</f>
        <v>0</v>
      </c>
      <c r="I4" s="19">
        <f>VLOOKUP(A4,'知的入所授産'!B$4:L$11,11,0)</f>
        <v>14254.858901515152</v>
      </c>
      <c r="J4" s="59">
        <f>VLOOKUP(A4,'知的通所授産'!B4:L$37,11,0)</f>
        <v>13028.164807484707</v>
      </c>
      <c r="K4" s="63">
        <f>('知的入所授産'!K11+'知的通所授産'!K28)/('知的入所授産'!J11+'知的通所授産'!J28)</f>
        <v>13365.945501955672</v>
      </c>
      <c r="L4" s="61">
        <f>VLOOKUP(A4,'知的小通授'!B$4:L$12,11,0)</f>
        <v>8668.914370811615</v>
      </c>
      <c r="M4" s="19">
        <f>VLOOKUP(A4,'知的福祉工場'!B4:L4,11,0)</f>
        <v>0</v>
      </c>
      <c r="N4" s="20">
        <f>VLOOKUP(A4,'精神入所授産'!B$4:L$4,11,0)</f>
        <v>0</v>
      </c>
      <c r="O4" s="21">
        <f>VLOOKUP(A4,'精神通所授産'!B$4:G$9,6,0)</f>
        <v>11561.471405228758</v>
      </c>
      <c r="P4" s="67">
        <f>('精神入所授産'!K4+'精神通所授産'!K9)/('精神入所授産'!J4+'精神通所授産'!J9)</f>
        <v>9919.031617647059</v>
      </c>
      <c r="Q4" s="65">
        <f>VLOOKUP(A4,'精神小通授'!B4:L9,11,0)</f>
        <v>5663.0224719101125</v>
      </c>
      <c r="R4" s="21">
        <f>VLOOKUP(A4,'精神福祉工場'!B$4:L$4,11,0)</f>
        <v>0</v>
      </c>
      <c r="S4" s="69">
        <f>('身体入所授産'!F6+'身体通所授産'!F9+'知的入所授産'!F11+'知的通所授産'!F28+'精神入所授産'!F4+'精神通所授産'!F9)/('身体入所授産'!E6+'身体通所授産'!E9+'知的入所授産'!E11+'知的通所授産'!E28+'精神入所授産'!E4+'精神通所授産'!E9)</f>
        <v>12798.323107148255</v>
      </c>
      <c r="T4" s="39" t="s">
        <v>103</v>
      </c>
      <c r="U4" s="39">
        <f>('身体小通授'!K9+'知的小通授'!K12+'精神小通授'!K9)/('身体小通授'!J9+'知的小通授'!J12+'精神小通授'!J9)</f>
        <v>7177.8377612469</v>
      </c>
      <c r="V4" s="40">
        <f>('身体入所授産'!K6+'身体通所授産'!K9+'知的入所授産'!K11+'知的通所授産'!K28+'精神入所授産'!K4+'精神通所授産'!K9+'身体小通授'!K9+'知的小通授'!K12+'精神小通授'!K9)/('身体入所授産'!J6+'身体通所授産'!J9+'知的入所授産'!J11+'知的通所授産'!J28+'精神入所授産'!J4+'精神通所授産'!J9+'身体小通授'!J9+'知的小通授'!J12+'精神小通授'!J9)</f>
        <v>12670.162774437142</v>
      </c>
      <c r="W4" s="114">
        <f>('就労Ｂ型'!K40+'身体入所授産'!K6+'身体通所授産'!K9+'知的入所授産'!K11+'知的通所授産'!K28+'精神入所授産'!K4+'精神通所授産'!K9)/('就労Ｂ型'!J40+'身体入所授産'!J6+'身体通所授産'!J9+'知的入所授産'!J11+'知的通所授産'!J28+'精神入所授産'!J4+'精神通所授産'!J9)</f>
        <v>12760.267764133368</v>
      </c>
      <c r="X4" s="117">
        <f>('就労Ｂ型'!K40+'身体入所授産'!K6+'身体通所授産'!K9+'知的入所授産'!K11+'知的通所授産'!K28+'精神入所授産'!K4+'精神通所授産'!K9+'身体小通授'!K9+'知的小通授'!K12+'精神小通授'!K9)/('就労Ｂ型'!J40+'身体入所授産'!J6+'身体通所授産'!J9+'知的入所授産'!J11+'知的通所授産'!J28+'精神入所授産'!J4+'精神通所授産'!J9+'身体小通授'!J9+'知的小通授'!J12+'精神小通授'!J9)</f>
        <v>12219.197933118176</v>
      </c>
    </row>
    <row r="5" spans="4:22" s="8" customFormat="1" ht="13.5">
      <c r="D5" s="16"/>
      <c r="E5" s="16"/>
      <c r="F5" s="31"/>
      <c r="G5" s="16"/>
      <c r="H5" s="16"/>
      <c r="I5" s="16"/>
      <c r="J5" s="16"/>
      <c r="K5" s="31"/>
      <c r="L5" s="16"/>
      <c r="M5" s="16"/>
      <c r="N5" s="16"/>
      <c r="O5" s="16"/>
      <c r="P5" s="31"/>
      <c r="Q5" s="16"/>
      <c r="R5" s="16"/>
      <c r="S5" s="31"/>
      <c r="T5" s="31"/>
      <c r="U5" s="31"/>
      <c r="V5" s="35"/>
    </row>
    <row r="6" spans="4:22" s="8" customFormat="1" ht="13.5">
      <c r="D6" s="16"/>
      <c r="E6" s="16"/>
      <c r="F6" s="31"/>
      <c r="G6" s="16"/>
      <c r="H6" s="16"/>
      <c r="I6" s="16"/>
      <c r="J6" s="16"/>
      <c r="K6" s="31"/>
      <c r="L6" s="16"/>
      <c r="M6" s="16"/>
      <c r="N6" s="16"/>
      <c r="O6" s="16"/>
      <c r="P6" s="31"/>
      <c r="Q6" s="16"/>
      <c r="R6" s="16"/>
      <c r="S6" s="31"/>
      <c r="T6" s="31"/>
      <c r="U6" s="31"/>
      <c r="V6" s="35"/>
    </row>
    <row r="7" spans="4:22" s="8" customFormat="1" ht="13.5">
      <c r="D7" s="16"/>
      <c r="E7" s="16"/>
      <c r="F7" s="31"/>
      <c r="G7" s="16"/>
      <c r="H7" s="16"/>
      <c r="I7" s="16"/>
      <c r="J7" s="16"/>
      <c r="K7" s="31"/>
      <c r="L7" s="16"/>
      <c r="M7" s="16"/>
      <c r="N7" s="16"/>
      <c r="O7" s="16"/>
      <c r="P7" s="31"/>
      <c r="Q7" s="16"/>
      <c r="R7" s="16"/>
      <c r="S7" s="31"/>
      <c r="T7" s="31"/>
      <c r="U7" s="31"/>
      <c r="V7" s="35"/>
    </row>
    <row r="8" spans="4:22" s="8" customFormat="1" ht="13.5">
      <c r="D8" s="16"/>
      <c r="E8" s="16"/>
      <c r="F8" s="31"/>
      <c r="G8" s="16"/>
      <c r="H8" s="16"/>
      <c r="I8" s="16"/>
      <c r="J8" s="16"/>
      <c r="K8" s="31"/>
      <c r="L8" s="16"/>
      <c r="M8" s="16"/>
      <c r="N8" s="16"/>
      <c r="O8" s="16"/>
      <c r="P8" s="31"/>
      <c r="Q8" s="16"/>
      <c r="R8" s="16"/>
      <c r="S8" s="31"/>
      <c r="T8" s="31"/>
      <c r="U8" s="31"/>
      <c r="V8" s="35"/>
    </row>
    <row r="9" spans="4:22" s="8" customFormat="1" ht="13.5">
      <c r="D9" s="16"/>
      <c r="E9" s="16"/>
      <c r="F9" s="31"/>
      <c r="G9" s="16"/>
      <c r="H9" s="16"/>
      <c r="I9" s="16"/>
      <c r="J9" s="16"/>
      <c r="K9" s="31"/>
      <c r="L9" s="16"/>
      <c r="M9" s="16"/>
      <c r="N9" s="16"/>
      <c r="O9" s="16"/>
      <c r="P9" s="31"/>
      <c r="Q9" s="16"/>
      <c r="R9" s="16"/>
      <c r="S9" s="31"/>
      <c r="T9" s="31"/>
      <c r="U9" s="31"/>
      <c r="V9" s="35"/>
    </row>
    <row r="10" spans="4:22" s="8" customFormat="1" ht="13.5">
      <c r="D10" s="16"/>
      <c r="E10" s="16"/>
      <c r="F10" s="31"/>
      <c r="G10" s="16"/>
      <c r="H10" s="16"/>
      <c r="I10" s="16"/>
      <c r="J10" s="16"/>
      <c r="K10" s="31"/>
      <c r="L10" s="16"/>
      <c r="M10" s="16"/>
      <c r="N10" s="16"/>
      <c r="O10" s="16"/>
      <c r="P10" s="31"/>
      <c r="Q10" s="16"/>
      <c r="R10" s="16"/>
      <c r="S10" s="31"/>
      <c r="T10" s="31"/>
      <c r="U10" s="31"/>
      <c r="V10" s="35"/>
    </row>
    <row r="11" spans="4:22" s="8" customFormat="1" ht="13.5">
      <c r="D11" s="16"/>
      <c r="E11" s="16"/>
      <c r="F11" s="31"/>
      <c r="G11" s="16"/>
      <c r="H11" s="16"/>
      <c r="I11" s="16"/>
      <c r="J11" s="16"/>
      <c r="K11" s="31"/>
      <c r="L11" s="16"/>
      <c r="M11" s="16"/>
      <c r="N11" s="16"/>
      <c r="O11" s="16"/>
      <c r="P11" s="31"/>
      <c r="Q11" s="16"/>
      <c r="R11" s="16"/>
      <c r="S11" s="31"/>
      <c r="T11" s="31"/>
      <c r="U11" s="31"/>
      <c r="V11" s="35"/>
    </row>
    <row r="12" spans="4:22" s="8" customFormat="1" ht="13.5">
      <c r="D12" s="16"/>
      <c r="E12" s="16"/>
      <c r="F12" s="31"/>
      <c r="G12" s="16"/>
      <c r="H12" s="16"/>
      <c r="I12" s="16"/>
      <c r="J12" s="16"/>
      <c r="K12" s="31"/>
      <c r="L12" s="16"/>
      <c r="M12" s="16"/>
      <c r="N12" s="16"/>
      <c r="O12" s="16"/>
      <c r="P12" s="31"/>
      <c r="Q12" s="16"/>
      <c r="R12" s="16"/>
      <c r="S12" s="31"/>
      <c r="T12" s="31"/>
      <c r="U12" s="31"/>
      <c r="V12" s="35"/>
    </row>
    <row r="13" spans="4:22" s="8" customFormat="1" ht="13.5">
      <c r="D13" s="16"/>
      <c r="E13" s="16"/>
      <c r="F13" s="31"/>
      <c r="G13" s="16"/>
      <c r="H13" s="16"/>
      <c r="I13" s="16"/>
      <c r="J13" s="16"/>
      <c r="K13" s="31"/>
      <c r="L13" s="16"/>
      <c r="M13" s="16"/>
      <c r="N13" s="16"/>
      <c r="O13" s="16"/>
      <c r="P13" s="31"/>
      <c r="Q13" s="16"/>
      <c r="R13" s="16"/>
      <c r="S13" s="31"/>
      <c r="T13" s="31"/>
      <c r="U13" s="31"/>
      <c r="V13" s="35"/>
    </row>
    <row r="14" spans="4:22" s="8" customFormat="1" ht="13.5">
      <c r="D14" s="16"/>
      <c r="E14" s="16"/>
      <c r="F14" s="31"/>
      <c r="G14" s="16"/>
      <c r="H14" s="16"/>
      <c r="I14" s="16"/>
      <c r="J14" s="16"/>
      <c r="K14" s="31"/>
      <c r="L14" s="16"/>
      <c r="M14" s="16"/>
      <c r="N14" s="16"/>
      <c r="O14" s="16"/>
      <c r="P14" s="31"/>
      <c r="Q14" s="16"/>
      <c r="R14" s="16"/>
      <c r="S14" s="31"/>
      <c r="T14" s="31"/>
      <c r="U14" s="31"/>
      <c r="V14" s="35"/>
    </row>
    <row r="15" spans="4:22" s="8" customFormat="1" ht="13.5">
      <c r="D15" s="16"/>
      <c r="E15" s="16"/>
      <c r="F15" s="31"/>
      <c r="G15" s="16"/>
      <c r="H15" s="16"/>
      <c r="I15" s="16"/>
      <c r="J15" s="16"/>
      <c r="K15" s="31"/>
      <c r="L15" s="16"/>
      <c r="M15" s="16"/>
      <c r="N15" s="16"/>
      <c r="O15" s="16"/>
      <c r="P15" s="31"/>
      <c r="Q15" s="16"/>
      <c r="R15" s="16"/>
      <c r="S15" s="31"/>
      <c r="T15" s="31"/>
      <c r="U15" s="31"/>
      <c r="V15" s="35"/>
    </row>
    <row r="16" spans="4:22" s="8" customFormat="1" ht="13.5">
      <c r="D16" s="16"/>
      <c r="E16" s="16"/>
      <c r="F16" s="31"/>
      <c r="G16" s="16"/>
      <c r="H16" s="16"/>
      <c r="I16" s="16"/>
      <c r="J16" s="16"/>
      <c r="K16" s="31"/>
      <c r="L16" s="16"/>
      <c r="M16" s="16"/>
      <c r="N16" s="16"/>
      <c r="O16" s="16"/>
      <c r="P16" s="31"/>
      <c r="Q16" s="16"/>
      <c r="R16" s="16"/>
      <c r="S16" s="31"/>
      <c r="T16" s="31"/>
      <c r="U16" s="31"/>
      <c r="V16" s="35"/>
    </row>
    <row r="17" spans="4:22" s="8" customFormat="1" ht="13.5">
      <c r="D17" s="16"/>
      <c r="E17" s="16"/>
      <c r="F17" s="31"/>
      <c r="G17" s="16"/>
      <c r="H17" s="16"/>
      <c r="I17" s="16"/>
      <c r="J17" s="16"/>
      <c r="K17" s="31"/>
      <c r="L17" s="16"/>
      <c r="M17" s="16"/>
      <c r="N17" s="16"/>
      <c r="O17" s="16"/>
      <c r="P17" s="31"/>
      <c r="Q17" s="16"/>
      <c r="R17" s="16"/>
      <c r="S17" s="31"/>
      <c r="T17" s="31"/>
      <c r="U17" s="31"/>
      <c r="V17" s="35"/>
    </row>
    <row r="18" spans="4:22" s="8" customFormat="1" ht="13.5">
      <c r="D18" s="16"/>
      <c r="E18" s="16"/>
      <c r="F18" s="31"/>
      <c r="G18" s="16"/>
      <c r="H18" s="16"/>
      <c r="I18" s="16"/>
      <c r="J18" s="16"/>
      <c r="K18" s="31"/>
      <c r="L18" s="16"/>
      <c r="M18" s="16"/>
      <c r="N18" s="16"/>
      <c r="O18" s="16"/>
      <c r="P18" s="31"/>
      <c r="Q18" s="16"/>
      <c r="R18" s="16"/>
      <c r="S18" s="31"/>
      <c r="T18" s="31"/>
      <c r="U18" s="31"/>
      <c r="V18" s="35"/>
    </row>
    <row r="19" spans="4:22" s="8" customFormat="1" ht="13.5">
      <c r="D19" s="16"/>
      <c r="E19" s="16"/>
      <c r="F19" s="31"/>
      <c r="G19" s="16"/>
      <c r="H19" s="16"/>
      <c r="I19" s="16"/>
      <c r="J19" s="16"/>
      <c r="K19" s="31"/>
      <c r="L19" s="16"/>
      <c r="M19" s="16"/>
      <c r="N19" s="16"/>
      <c r="O19" s="16"/>
      <c r="P19" s="31"/>
      <c r="Q19" s="16"/>
      <c r="R19" s="16"/>
      <c r="S19" s="31"/>
      <c r="T19" s="31"/>
      <c r="U19" s="31"/>
      <c r="V19" s="35"/>
    </row>
    <row r="20" spans="4:22" s="8" customFormat="1" ht="13.5">
      <c r="D20" s="16"/>
      <c r="E20" s="16"/>
      <c r="F20" s="31"/>
      <c r="G20" s="16"/>
      <c r="H20" s="16"/>
      <c r="I20" s="16"/>
      <c r="J20" s="16"/>
      <c r="K20" s="31"/>
      <c r="L20" s="16"/>
      <c r="M20" s="16"/>
      <c r="N20" s="16"/>
      <c r="O20" s="16"/>
      <c r="P20" s="31"/>
      <c r="Q20" s="16"/>
      <c r="R20" s="16"/>
      <c r="S20" s="31"/>
      <c r="T20" s="31"/>
      <c r="U20" s="31"/>
      <c r="V20" s="35"/>
    </row>
    <row r="21" spans="4:22" s="8" customFormat="1" ht="13.5">
      <c r="D21" s="16"/>
      <c r="E21" s="16"/>
      <c r="F21" s="31"/>
      <c r="G21" s="16"/>
      <c r="H21" s="16"/>
      <c r="I21" s="16"/>
      <c r="J21" s="16"/>
      <c r="K21" s="31"/>
      <c r="L21" s="16"/>
      <c r="M21" s="16"/>
      <c r="N21" s="16"/>
      <c r="O21" s="16"/>
      <c r="P21" s="31"/>
      <c r="Q21" s="16"/>
      <c r="R21" s="16"/>
      <c r="S21" s="31"/>
      <c r="T21" s="31"/>
      <c r="U21" s="31"/>
      <c r="V21" s="35"/>
    </row>
    <row r="22" spans="4:22" s="8" customFormat="1" ht="13.5">
      <c r="D22" s="16"/>
      <c r="E22" s="16"/>
      <c r="F22" s="31"/>
      <c r="G22" s="16"/>
      <c r="H22" s="16"/>
      <c r="I22" s="16"/>
      <c r="J22" s="16"/>
      <c r="K22" s="31"/>
      <c r="L22" s="16"/>
      <c r="M22" s="16"/>
      <c r="N22" s="16"/>
      <c r="O22" s="16"/>
      <c r="P22" s="31"/>
      <c r="Q22" s="16"/>
      <c r="R22" s="16"/>
      <c r="S22" s="31"/>
      <c r="T22" s="31"/>
      <c r="U22" s="31"/>
      <c r="V22" s="35"/>
    </row>
    <row r="23" spans="4:22" s="8" customFormat="1" ht="13.5">
      <c r="D23" s="16"/>
      <c r="E23" s="16"/>
      <c r="F23" s="31"/>
      <c r="G23" s="16"/>
      <c r="H23" s="16"/>
      <c r="I23" s="16"/>
      <c r="J23" s="16"/>
      <c r="K23" s="31"/>
      <c r="L23" s="16"/>
      <c r="M23" s="16"/>
      <c r="N23" s="16"/>
      <c r="O23" s="16"/>
      <c r="P23" s="31"/>
      <c r="Q23" s="16"/>
      <c r="R23" s="16"/>
      <c r="S23" s="31"/>
      <c r="T23" s="31"/>
      <c r="U23" s="31"/>
      <c r="V23" s="35"/>
    </row>
    <row r="24" spans="4:22" s="8" customFormat="1" ht="13.5">
      <c r="D24" s="16"/>
      <c r="E24" s="16"/>
      <c r="F24" s="31"/>
      <c r="G24" s="16"/>
      <c r="H24" s="16"/>
      <c r="I24" s="16"/>
      <c r="J24" s="16"/>
      <c r="K24" s="31"/>
      <c r="L24" s="16"/>
      <c r="M24" s="16"/>
      <c r="N24" s="16"/>
      <c r="O24" s="16"/>
      <c r="P24" s="31"/>
      <c r="Q24" s="16"/>
      <c r="R24" s="16"/>
      <c r="S24" s="31"/>
      <c r="T24" s="31"/>
      <c r="U24" s="31"/>
      <c r="V24" s="35"/>
    </row>
    <row r="25" spans="4:22" s="8" customFormat="1" ht="13.5">
      <c r="D25" s="16"/>
      <c r="E25" s="16"/>
      <c r="F25" s="31"/>
      <c r="G25" s="16"/>
      <c r="H25" s="16"/>
      <c r="I25" s="16"/>
      <c r="J25" s="16"/>
      <c r="K25" s="31"/>
      <c r="L25" s="16"/>
      <c r="M25" s="16"/>
      <c r="N25" s="16"/>
      <c r="O25" s="16"/>
      <c r="P25" s="31"/>
      <c r="Q25" s="16"/>
      <c r="R25" s="16"/>
      <c r="S25" s="31"/>
      <c r="T25" s="31"/>
      <c r="U25" s="31"/>
      <c r="V25" s="35"/>
    </row>
    <row r="26" spans="4:22" s="8" customFormat="1" ht="13.5">
      <c r="D26" s="16"/>
      <c r="E26" s="16"/>
      <c r="F26" s="31"/>
      <c r="G26" s="16"/>
      <c r="H26" s="16"/>
      <c r="I26" s="16"/>
      <c r="J26" s="16"/>
      <c r="K26" s="31"/>
      <c r="L26" s="16"/>
      <c r="M26" s="16"/>
      <c r="N26" s="16"/>
      <c r="O26" s="16"/>
      <c r="P26" s="31"/>
      <c r="Q26" s="16"/>
      <c r="R26" s="16"/>
      <c r="S26" s="31"/>
      <c r="T26" s="31"/>
      <c r="U26" s="31"/>
      <c r="V26" s="35"/>
    </row>
    <row r="27" spans="4:22" s="8" customFormat="1" ht="13.5">
      <c r="D27" s="16"/>
      <c r="E27" s="16"/>
      <c r="F27" s="31"/>
      <c r="G27" s="16"/>
      <c r="H27" s="16"/>
      <c r="I27" s="16"/>
      <c r="J27" s="16"/>
      <c r="K27" s="31"/>
      <c r="L27" s="16"/>
      <c r="M27" s="16"/>
      <c r="N27" s="16"/>
      <c r="O27" s="16"/>
      <c r="P27" s="31"/>
      <c r="Q27" s="16"/>
      <c r="R27" s="16"/>
      <c r="S27" s="31"/>
      <c r="T27" s="31"/>
      <c r="U27" s="31"/>
      <c r="V27" s="35"/>
    </row>
    <row r="28" spans="4:22" s="8" customFormat="1" ht="13.5">
      <c r="D28" s="16"/>
      <c r="E28" s="16"/>
      <c r="F28" s="31"/>
      <c r="G28" s="16"/>
      <c r="H28" s="16"/>
      <c r="I28" s="16"/>
      <c r="J28" s="16"/>
      <c r="K28" s="31"/>
      <c r="L28" s="16"/>
      <c r="M28" s="16"/>
      <c r="N28" s="16"/>
      <c r="O28" s="16"/>
      <c r="P28" s="31"/>
      <c r="Q28" s="16"/>
      <c r="R28" s="16"/>
      <c r="S28" s="31"/>
      <c r="T28" s="31"/>
      <c r="U28" s="31"/>
      <c r="V28" s="35"/>
    </row>
    <row r="29" spans="4:22" s="8" customFormat="1" ht="13.5">
      <c r="D29" s="16"/>
      <c r="E29" s="16"/>
      <c r="F29" s="31"/>
      <c r="G29" s="16"/>
      <c r="H29" s="16"/>
      <c r="I29" s="16"/>
      <c r="J29" s="16"/>
      <c r="K29" s="31"/>
      <c r="L29" s="16"/>
      <c r="M29" s="16"/>
      <c r="N29" s="16"/>
      <c r="O29" s="16"/>
      <c r="P29" s="31"/>
      <c r="Q29" s="16"/>
      <c r="R29" s="16"/>
      <c r="S29" s="31"/>
      <c r="T29" s="31"/>
      <c r="U29" s="31"/>
      <c r="V29" s="35"/>
    </row>
    <row r="30" spans="4:22" s="8" customFormat="1" ht="13.5">
      <c r="D30" s="16"/>
      <c r="E30" s="16"/>
      <c r="F30" s="31"/>
      <c r="G30" s="16"/>
      <c r="H30" s="16"/>
      <c r="I30" s="16"/>
      <c r="J30" s="16"/>
      <c r="K30" s="31"/>
      <c r="L30" s="16"/>
      <c r="M30" s="16"/>
      <c r="N30" s="16"/>
      <c r="O30" s="16"/>
      <c r="P30" s="31"/>
      <c r="Q30" s="16"/>
      <c r="R30" s="16"/>
      <c r="S30" s="31"/>
      <c r="T30" s="31"/>
      <c r="U30" s="31"/>
      <c r="V30" s="35"/>
    </row>
    <row r="31" spans="4:22" s="8" customFormat="1" ht="13.5">
      <c r="D31" s="16"/>
      <c r="E31" s="16"/>
      <c r="F31" s="31"/>
      <c r="G31" s="16"/>
      <c r="H31" s="16"/>
      <c r="I31" s="16"/>
      <c r="J31" s="16"/>
      <c r="K31" s="31"/>
      <c r="L31" s="16"/>
      <c r="M31" s="16"/>
      <c r="N31" s="16"/>
      <c r="O31" s="16"/>
      <c r="P31" s="31"/>
      <c r="Q31" s="16"/>
      <c r="R31" s="16"/>
      <c r="S31" s="31"/>
      <c r="T31" s="31"/>
      <c r="U31" s="31"/>
      <c r="V31" s="35"/>
    </row>
    <row r="32" spans="4:22" s="8" customFormat="1" ht="13.5">
      <c r="D32" s="16"/>
      <c r="E32" s="16"/>
      <c r="F32" s="31"/>
      <c r="G32" s="16"/>
      <c r="H32" s="16"/>
      <c r="I32" s="16"/>
      <c r="J32" s="16"/>
      <c r="K32" s="31"/>
      <c r="L32" s="16"/>
      <c r="M32" s="16"/>
      <c r="N32" s="16"/>
      <c r="O32" s="16"/>
      <c r="P32" s="31"/>
      <c r="Q32" s="16"/>
      <c r="R32" s="16"/>
      <c r="S32" s="31"/>
      <c r="T32" s="31"/>
      <c r="U32" s="31"/>
      <c r="V32" s="35"/>
    </row>
    <row r="33" spans="4:22" s="8" customFormat="1" ht="13.5">
      <c r="D33" s="16"/>
      <c r="E33" s="16"/>
      <c r="F33" s="31"/>
      <c r="G33" s="16"/>
      <c r="H33" s="16"/>
      <c r="I33" s="16"/>
      <c r="J33" s="16"/>
      <c r="K33" s="31"/>
      <c r="L33" s="16"/>
      <c r="M33" s="16"/>
      <c r="N33" s="16"/>
      <c r="O33" s="16"/>
      <c r="P33" s="31"/>
      <c r="Q33" s="16"/>
      <c r="R33" s="16"/>
      <c r="S33" s="31"/>
      <c r="T33" s="31"/>
      <c r="U33" s="31"/>
      <c r="V33" s="35"/>
    </row>
    <row r="34" spans="4:22" s="8" customFormat="1" ht="13.5">
      <c r="D34" s="16"/>
      <c r="E34" s="16"/>
      <c r="F34" s="31"/>
      <c r="G34" s="16"/>
      <c r="H34" s="16"/>
      <c r="I34" s="16"/>
      <c r="J34" s="16"/>
      <c r="K34" s="31"/>
      <c r="L34" s="16"/>
      <c r="M34" s="16"/>
      <c r="N34" s="16"/>
      <c r="O34" s="16"/>
      <c r="P34" s="31"/>
      <c r="Q34" s="16"/>
      <c r="R34" s="16"/>
      <c r="S34" s="31"/>
      <c r="T34" s="31"/>
      <c r="U34" s="31"/>
      <c r="V34" s="35"/>
    </row>
    <row r="35" spans="4:22" s="8" customFormat="1" ht="13.5">
      <c r="D35" s="16"/>
      <c r="E35" s="16"/>
      <c r="F35" s="31"/>
      <c r="G35" s="16"/>
      <c r="H35" s="16"/>
      <c r="I35" s="16"/>
      <c r="J35" s="16"/>
      <c r="K35" s="31"/>
      <c r="L35" s="16"/>
      <c r="M35" s="16"/>
      <c r="N35" s="16"/>
      <c r="O35" s="16"/>
      <c r="P35" s="31"/>
      <c r="Q35" s="16"/>
      <c r="R35" s="16"/>
      <c r="S35" s="31"/>
      <c r="T35" s="31"/>
      <c r="U35" s="31"/>
      <c r="V35" s="35"/>
    </row>
    <row r="36" spans="4:22" s="8" customFormat="1" ht="13.5">
      <c r="D36" s="16"/>
      <c r="E36" s="16"/>
      <c r="F36" s="31"/>
      <c r="G36" s="16"/>
      <c r="H36" s="16"/>
      <c r="I36" s="16"/>
      <c r="J36" s="16"/>
      <c r="K36" s="31"/>
      <c r="L36" s="16"/>
      <c r="M36" s="16"/>
      <c r="N36" s="16"/>
      <c r="O36" s="16"/>
      <c r="P36" s="31"/>
      <c r="Q36" s="16"/>
      <c r="R36" s="16"/>
      <c r="S36" s="31"/>
      <c r="T36" s="31"/>
      <c r="U36" s="31"/>
      <c r="V36" s="35"/>
    </row>
    <row r="37" spans="4:22" s="8" customFormat="1" ht="13.5">
      <c r="D37" s="16"/>
      <c r="E37" s="16"/>
      <c r="F37" s="31"/>
      <c r="G37" s="16"/>
      <c r="H37" s="16"/>
      <c r="I37" s="16"/>
      <c r="J37" s="16"/>
      <c r="K37" s="31"/>
      <c r="L37" s="16"/>
      <c r="M37" s="16"/>
      <c r="N37" s="16"/>
      <c r="O37" s="16"/>
      <c r="P37" s="31"/>
      <c r="Q37" s="16"/>
      <c r="R37" s="16"/>
      <c r="S37" s="31"/>
      <c r="T37" s="31"/>
      <c r="U37" s="31"/>
      <c r="V37" s="35"/>
    </row>
    <row r="38" spans="4:22" s="8" customFormat="1" ht="13.5">
      <c r="D38" s="16"/>
      <c r="E38" s="16"/>
      <c r="F38" s="31"/>
      <c r="G38" s="16"/>
      <c r="H38" s="16"/>
      <c r="I38" s="16"/>
      <c r="J38" s="16"/>
      <c r="K38" s="31"/>
      <c r="L38" s="16"/>
      <c r="M38" s="16"/>
      <c r="N38" s="16"/>
      <c r="O38" s="16"/>
      <c r="P38" s="31"/>
      <c r="Q38" s="16"/>
      <c r="R38" s="16"/>
      <c r="S38" s="31"/>
      <c r="T38" s="31"/>
      <c r="U38" s="31"/>
      <c r="V38" s="35"/>
    </row>
    <row r="39" spans="4:22" s="8" customFormat="1" ht="13.5">
      <c r="D39" s="16"/>
      <c r="E39" s="16"/>
      <c r="F39" s="31"/>
      <c r="G39" s="16"/>
      <c r="H39" s="16"/>
      <c r="I39" s="16"/>
      <c r="J39" s="16"/>
      <c r="K39" s="31"/>
      <c r="L39" s="16"/>
      <c r="M39" s="16"/>
      <c r="N39" s="16"/>
      <c r="O39" s="16"/>
      <c r="P39" s="31"/>
      <c r="Q39" s="16"/>
      <c r="R39" s="16"/>
      <c r="S39" s="31"/>
      <c r="T39" s="31"/>
      <c r="U39" s="31"/>
      <c r="V39" s="35"/>
    </row>
    <row r="40" spans="4:22" s="8" customFormat="1" ht="13.5">
      <c r="D40" s="16"/>
      <c r="E40" s="16"/>
      <c r="F40" s="31"/>
      <c r="G40" s="16"/>
      <c r="H40" s="16"/>
      <c r="I40" s="16"/>
      <c r="J40" s="16"/>
      <c r="K40" s="31"/>
      <c r="L40" s="16"/>
      <c r="M40" s="16"/>
      <c r="N40" s="16"/>
      <c r="O40" s="16"/>
      <c r="P40" s="31"/>
      <c r="Q40" s="16"/>
      <c r="R40" s="16"/>
      <c r="S40" s="31"/>
      <c r="T40" s="31"/>
      <c r="U40" s="31"/>
      <c r="V40" s="35"/>
    </row>
    <row r="41" spans="4:22" s="8" customFormat="1" ht="13.5">
      <c r="D41" s="16"/>
      <c r="E41" s="16"/>
      <c r="F41" s="31"/>
      <c r="G41" s="16"/>
      <c r="H41" s="16"/>
      <c r="I41" s="16"/>
      <c r="J41" s="16"/>
      <c r="K41" s="31"/>
      <c r="L41" s="16"/>
      <c r="M41" s="16"/>
      <c r="N41" s="16"/>
      <c r="O41" s="16"/>
      <c r="P41" s="31"/>
      <c r="Q41" s="16"/>
      <c r="R41" s="16"/>
      <c r="S41" s="31"/>
      <c r="T41" s="31"/>
      <c r="U41" s="31"/>
      <c r="V41" s="35"/>
    </row>
    <row r="42" spans="4:22" s="8" customFormat="1" ht="13.5">
      <c r="D42" s="16"/>
      <c r="E42" s="16"/>
      <c r="F42" s="31"/>
      <c r="G42" s="16"/>
      <c r="H42" s="16"/>
      <c r="I42" s="16"/>
      <c r="J42" s="16"/>
      <c r="K42" s="31"/>
      <c r="L42" s="16"/>
      <c r="M42" s="16"/>
      <c r="N42" s="16"/>
      <c r="O42" s="16"/>
      <c r="P42" s="31"/>
      <c r="Q42" s="16"/>
      <c r="R42" s="16"/>
      <c r="S42" s="31"/>
      <c r="T42" s="31"/>
      <c r="U42" s="31"/>
      <c r="V42" s="35"/>
    </row>
    <row r="43" spans="4:22" s="8" customFormat="1" ht="13.5">
      <c r="D43" s="16"/>
      <c r="E43" s="16"/>
      <c r="F43" s="31"/>
      <c r="G43" s="16"/>
      <c r="H43" s="16"/>
      <c r="I43" s="16"/>
      <c r="J43" s="16"/>
      <c r="K43" s="31"/>
      <c r="L43" s="16"/>
      <c r="M43" s="16"/>
      <c r="N43" s="16"/>
      <c r="O43" s="16"/>
      <c r="P43" s="31"/>
      <c r="Q43" s="16"/>
      <c r="R43" s="16"/>
      <c r="S43" s="31"/>
      <c r="T43" s="31"/>
      <c r="U43" s="31"/>
      <c r="V43" s="35"/>
    </row>
    <row r="44" spans="4:22" s="8" customFormat="1" ht="13.5">
      <c r="D44" s="16"/>
      <c r="E44" s="16"/>
      <c r="F44" s="31"/>
      <c r="G44" s="16"/>
      <c r="H44" s="16"/>
      <c r="I44" s="16"/>
      <c r="J44" s="16"/>
      <c r="K44" s="31"/>
      <c r="L44" s="16"/>
      <c r="M44" s="16"/>
      <c r="N44" s="16"/>
      <c r="O44" s="16"/>
      <c r="P44" s="31"/>
      <c r="Q44" s="16"/>
      <c r="R44" s="16"/>
      <c r="S44" s="31"/>
      <c r="T44" s="31"/>
      <c r="U44" s="31"/>
      <c r="V44" s="35"/>
    </row>
    <row r="45" spans="4:22" s="8" customFormat="1" ht="13.5">
      <c r="D45" s="16"/>
      <c r="E45" s="16"/>
      <c r="F45" s="31"/>
      <c r="G45" s="16"/>
      <c r="H45" s="16"/>
      <c r="I45" s="16"/>
      <c r="J45" s="16"/>
      <c r="K45" s="31"/>
      <c r="L45" s="16"/>
      <c r="M45" s="16"/>
      <c r="N45" s="16"/>
      <c r="O45" s="16"/>
      <c r="P45" s="31"/>
      <c r="Q45" s="16"/>
      <c r="R45" s="16"/>
      <c r="S45" s="31"/>
      <c r="T45" s="31"/>
      <c r="U45" s="31"/>
      <c r="V45" s="35"/>
    </row>
    <row r="46" spans="4:22" s="8" customFormat="1" ht="13.5">
      <c r="D46" s="16"/>
      <c r="E46" s="16"/>
      <c r="F46" s="31"/>
      <c r="G46" s="16"/>
      <c r="H46" s="16"/>
      <c r="I46" s="16"/>
      <c r="J46" s="16"/>
      <c r="K46" s="31"/>
      <c r="L46" s="16"/>
      <c r="M46" s="16"/>
      <c r="N46" s="16"/>
      <c r="O46" s="16"/>
      <c r="P46" s="31"/>
      <c r="Q46" s="16"/>
      <c r="R46" s="16"/>
      <c r="S46" s="31"/>
      <c r="T46" s="31"/>
      <c r="U46" s="31"/>
      <c r="V46" s="35"/>
    </row>
    <row r="47" spans="4:22" s="8" customFormat="1" ht="13.5">
      <c r="D47" s="16"/>
      <c r="E47" s="16"/>
      <c r="F47" s="31"/>
      <c r="G47" s="16"/>
      <c r="H47" s="16"/>
      <c r="I47" s="16"/>
      <c r="J47" s="16"/>
      <c r="K47" s="31"/>
      <c r="L47" s="16"/>
      <c r="M47" s="16"/>
      <c r="N47" s="16"/>
      <c r="O47" s="16"/>
      <c r="P47" s="31"/>
      <c r="Q47" s="16"/>
      <c r="R47" s="16"/>
      <c r="S47" s="31"/>
      <c r="T47" s="31"/>
      <c r="U47" s="31"/>
      <c r="V47" s="35"/>
    </row>
    <row r="48" spans="4:22" s="8" customFormat="1" ht="13.5">
      <c r="D48" s="16"/>
      <c r="E48" s="16"/>
      <c r="F48" s="31"/>
      <c r="G48" s="16"/>
      <c r="H48" s="16"/>
      <c r="I48" s="16"/>
      <c r="J48" s="16"/>
      <c r="K48" s="31"/>
      <c r="L48" s="16"/>
      <c r="M48" s="16"/>
      <c r="N48" s="16"/>
      <c r="O48" s="16"/>
      <c r="P48" s="31"/>
      <c r="Q48" s="16"/>
      <c r="R48" s="16"/>
      <c r="S48" s="31"/>
      <c r="T48" s="31"/>
      <c r="U48" s="31"/>
      <c r="V48" s="35"/>
    </row>
    <row r="49" spans="4:22" s="8" customFormat="1" ht="13.5">
      <c r="D49" s="16"/>
      <c r="E49" s="16"/>
      <c r="F49" s="31"/>
      <c r="G49" s="16"/>
      <c r="H49" s="16"/>
      <c r="I49" s="16"/>
      <c r="J49" s="16"/>
      <c r="K49" s="31"/>
      <c r="L49" s="16"/>
      <c r="M49" s="16"/>
      <c r="N49" s="16"/>
      <c r="O49" s="16"/>
      <c r="P49" s="31"/>
      <c r="Q49" s="16"/>
      <c r="R49" s="16"/>
      <c r="S49" s="31"/>
      <c r="T49" s="31"/>
      <c r="U49" s="31"/>
      <c r="V49" s="35"/>
    </row>
    <row r="50" spans="4:22" s="8" customFormat="1" ht="13.5">
      <c r="D50" s="16"/>
      <c r="E50" s="16"/>
      <c r="F50" s="31"/>
      <c r="G50" s="16"/>
      <c r="H50" s="16"/>
      <c r="I50" s="16"/>
      <c r="J50" s="16"/>
      <c r="K50" s="31"/>
      <c r="L50" s="16"/>
      <c r="M50" s="16"/>
      <c r="N50" s="16"/>
      <c r="O50" s="16"/>
      <c r="P50" s="31"/>
      <c r="Q50" s="16"/>
      <c r="R50" s="16"/>
      <c r="S50" s="31"/>
      <c r="T50" s="31"/>
      <c r="U50" s="31"/>
      <c r="V50" s="35"/>
    </row>
    <row r="51" spans="4:22" s="8" customFormat="1" ht="13.5">
      <c r="D51" s="16"/>
      <c r="E51" s="16"/>
      <c r="F51" s="31"/>
      <c r="G51" s="16"/>
      <c r="H51" s="16"/>
      <c r="I51" s="16"/>
      <c r="J51" s="16"/>
      <c r="K51" s="31"/>
      <c r="L51" s="16"/>
      <c r="M51" s="16"/>
      <c r="N51" s="16"/>
      <c r="O51" s="16"/>
      <c r="P51" s="31"/>
      <c r="Q51" s="16"/>
      <c r="R51" s="16"/>
      <c r="S51" s="31"/>
      <c r="T51" s="31"/>
      <c r="U51" s="31"/>
      <c r="V51" s="35"/>
    </row>
    <row r="52" spans="4:22" s="8" customFormat="1" ht="13.5">
      <c r="D52" s="16"/>
      <c r="E52" s="16"/>
      <c r="F52" s="31"/>
      <c r="G52" s="16"/>
      <c r="H52" s="16"/>
      <c r="I52" s="16"/>
      <c r="J52" s="16"/>
      <c r="K52" s="31"/>
      <c r="L52" s="16"/>
      <c r="M52" s="16"/>
      <c r="N52" s="16"/>
      <c r="O52" s="16"/>
      <c r="P52" s="31"/>
      <c r="Q52" s="16"/>
      <c r="R52" s="16"/>
      <c r="S52" s="31"/>
      <c r="T52" s="31"/>
      <c r="U52" s="31"/>
      <c r="V52" s="35"/>
    </row>
    <row r="53" spans="4:22" s="8" customFormat="1" ht="13.5">
      <c r="D53" s="16"/>
      <c r="E53" s="16"/>
      <c r="F53" s="31"/>
      <c r="G53" s="16"/>
      <c r="H53" s="16"/>
      <c r="I53" s="16"/>
      <c r="J53" s="16"/>
      <c r="K53" s="31"/>
      <c r="L53" s="16"/>
      <c r="M53" s="16"/>
      <c r="N53" s="16"/>
      <c r="O53" s="16"/>
      <c r="P53" s="31"/>
      <c r="Q53" s="16"/>
      <c r="R53" s="16"/>
      <c r="S53" s="31"/>
      <c r="T53" s="31"/>
      <c r="U53" s="31"/>
      <c r="V53" s="35"/>
    </row>
    <row r="54" spans="4:22" s="8" customFormat="1" ht="13.5">
      <c r="D54" s="16"/>
      <c r="E54" s="16"/>
      <c r="F54" s="31"/>
      <c r="G54" s="16"/>
      <c r="H54" s="16"/>
      <c r="I54" s="16"/>
      <c r="J54" s="16"/>
      <c r="K54" s="31"/>
      <c r="L54" s="16"/>
      <c r="M54" s="16"/>
      <c r="N54" s="16"/>
      <c r="O54" s="16"/>
      <c r="P54" s="31"/>
      <c r="Q54" s="16"/>
      <c r="R54" s="16"/>
      <c r="S54" s="31"/>
      <c r="T54" s="31"/>
      <c r="U54" s="31"/>
      <c r="V54" s="35"/>
    </row>
    <row r="55" spans="4:22" s="8" customFormat="1" ht="13.5">
      <c r="D55" s="16"/>
      <c r="E55" s="16"/>
      <c r="F55" s="31"/>
      <c r="G55" s="16"/>
      <c r="H55" s="16"/>
      <c r="I55" s="16"/>
      <c r="J55" s="16"/>
      <c r="K55" s="31"/>
      <c r="L55" s="16"/>
      <c r="M55" s="16"/>
      <c r="N55" s="16"/>
      <c r="O55" s="16"/>
      <c r="P55" s="31"/>
      <c r="Q55" s="16"/>
      <c r="R55" s="16"/>
      <c r="S55" s="31"/>
      <c r="T55" s="31"/>
      <c r="U55" s="31"/>
      <c r="V55" s="35"/>
    </row>
    <row r="56" spans="4:22" s="8" customFormat="1" ht="13.5">
      <c r="D56" s="16"/>
      <c r="E56" s="16"/>
      <c r="F56" s="31"/>
      <c r="G56" s="16"/>
      <c r="H56" s="16"/>
      <c r="I56" s="16"/>
      <c r="J56" s="16"/>
      <c r="K56" s="31"/>
      <c r="L56" s="16"/>
      <c r="M56" s="16"/>
      <c r="N56" s="16"/>
      <c r="O56" s="16"/>
      <c r="P56" s="31"/>
      <c r="Q56" s="16"/>
      <c r="R56" s="16"/>
      <c r="S56" s="31"/>
      <c r="T56" s="31"/>
      <c r="U56" s="31"/>
      <c r="V56" s="35"/>
    </row>
    <row r="57" spans="4:22" s="8" customFormat="1" ht="13.5">
      <c r="D57" s="16"/>
      <c r="E57" s="16"/>
      <c r="F57" s="31"/>
      <c r="G57" s="16"/>
      <c r="H57" s="16"/>
      <c r="I57" s="16"/>
      <c r="J57" s="16"/>
      <c r="K57" s="31"/>
      <c r="L57" s="16"/>
      <c r="M57" s="16"/>
      <c r="N57" s="16"/>
      <c r="O57" s="16"/>
      <c r="P57" s="31"/>
      <c r="Q57" s="16"/>
      <c r="R57" s="16"/>
      <c r="S57" s="31"/>
      <c r="T57" s="31"/>
      <c r="U57" s="31"/>
      <c r="V57" s="35"/>
    </row>
    <row r="58" spans="4:22" s="8" customFormat="1" ht="13.5">
      <c r="D58" s="16"/>
      <c r="E58" s="16"/>
      <c r="F58" s="31"/>
      <c r="G58" s="16"/>
      <c r="H58" s="16"/>
      <c r="I58" s="16"/>
      <c r="J58" s="16"/>
      <c r="K58" s="31"/>
      <c r="L58" s="16"/>
      <c r="M58" s="16"/>
      <c r="N58" s="16"/>
      <c r="O58" s="16"/>
      <c r="P58" s="31"/>
      <c r="Q58" s="16"/>
      <c r="R58" s="16"/>
      <c r="S58" s="31"/>
      <c r="T58" s="31"/>
      <c r="U58" s="31"/>
      <c r="V58" s="35"/>
    </row>
    <row r="59" spans="4:22" s="8" customFormat="1" ht="13.5">
      <c r="D59" s="16"/>
      <c r="E59" s="16"/>
      <c r="F59" s="31"/>
      <c r="G59" s="16"/>
      <c r="H59" s="16"/>
      <c r="I59" s="16"/>
      <c r="J59" s="16"/>
      <c r="K59" s="31"/>
      <c r="L59" s="16"/>
      <c r="M59" s="16"/>
      <c r="N59" s="16"/>
      <c r="O59" s="16"/>
      <c r="P59" s="31"/>
      <c r="Q59" s="16"/>
      <c r="R59" s="16"/>
      <c r="S59" s="31"/>
      <c r="T59" s="31"/>
      <c r="U59" s="31"/>
      <c r="V59" s="35"/>
    </row>
    <row r="60" spans="4:22" s="8" customFormat="1" ht="13.5">
      <c r="D60" s="16"/>
      <c r="E60" s="16"/>
      <c r="F60" s="31"/>
      <c r="G60" s="16"/>
      <c r="H60" s="16"/>
      <c r="I60" s="16"/>
      <c r="J60" s="16"/>
      <c r="K60" s="31"/>
      <c r="L60" s="16"/>
      <c r="M60" s="16"/>
      <c r="N60" s="16"/>
      <c r="O60" s="16"/>
      <c r="P60" s="31"/>
      <c r="Q60" s="16"/>
      <c r="R60" s="16"/>
      <c r="S60" s="31"/>
      <c r="T60" s="31"/>
      <c r="U60" s="31"/>
      <c r="V60" s="35"/>
    </row>
    <row r="61" spans="4:22" s="8" customFormat="1" ht="13.5">
      <c r="D61" s="16"/>
      <c r="E61" s="16"/>
      <c r="F61" s="31"/>
      <c r="G61" s="16"/>
      <c r="H61" s="16"/>
      <c r="I61" s="16"/>
      <c r="J61" s="16"/>
      <c r="K61" s="31"/>
      <c r="L61" s="16"/>
      <c r="M61" s="16"/>
      <c r="N61" s="16"/>
      <c r="O61" s="16"/>
      <c r="P61" s="31"/>
      <c r="Q61" s="16"/>
      <c r="R61" s="16"/>
      <c r="S61" s="31"/>
      <c r="T61" s="31"/>
      <c r="U61" s="31"/>
      <c r="V61" s="35"/>
    </row>
    <row r="62" spans="4:22" s="8" customFormat="1" ht="13.5">
      <c r="D62" s="16"/>
      <c r="E62" s="16"/>
      <c r="F62" s="31"/>
      <c r="G62" s="16"/>
      <c r="H62" s="16"/>
      <c r="I62" s="16"/>
      <c r="J62" s="16"/>
      <c r="K62" s="31"/>
      <c r="L62" s="16"/>
      <c r="M62" s="16"/>
      <c r="N62" s="16"/>
      <c r="O62" s="16"/>
      <c r="P62" s="31"/>
      <c r="Q62" s="16"/>
      <c r="R62" s="16"/>
      <c r="S62" s="31"/>
      <c r="T62" s="31"/>
      <c r="U62" s="31"/>
      <c r="V62" s="35"/>
    </row>
    <row r="63" spans="4:22" s="8" customFormat="1" ht="13.5">
      <c r="D63" s="16"/>
      <c r="E63" s="16"/>
      <c r="F63" s="31"/>
      <c r="G63" s="16"/>
      <c r="H63" s="16"/>
      <c r="I63" s="16"/>
      <c r="J63" s="16"/>
      <c r="K63" s="31"/>
      <c r="L63" s="16"/>
      <c r="M63" s="16"/>
      <c r="N63" s="16"/>
      <c r="O63" s="16"/>
      <c r="P63" s="31"/>
      <c r="Q63" s="16"/>
      <c r="R63" s="16"/>
      <c r="S63" s="31"/>
      <c r="T63" s="31"/>
      <c r="U63" s="31"/>
      <c r="V63" s="35"/>
    </row>
    <row r="64" spans="4:22" s="8" customFormat="1" ht="13.5">
      <c r="D64" s="16"/>
      <c r="E64" s="16"/>
      <c r="F64" s="31"/>
      <c r="G64" s="16"/>
      <c r="H64" s="16"/>
      <c r="I64" s="16"/>
      <c r="J64" s="16"/>
      <c r="K64" s="31"/>
      <c r="L64" s="16"/>
      <c r="M64" s="16"/>
      <c r="N64" s="16"/>
      <c r="O64" s="16"/>
      <c r="P64" s="31"/>
      <c r="Q64" s="16"/>
      <c r="R64" s="16"/>
      <c r="S64" s="31"/>
      <c r="T64" s="31"/>
      <c r="U64" s="31"/>
      <c r="V64" s="35"/>
    </row>
    <row r="65" spans="4:22" s="8" customFormat="1" ht="13.5">
      <c r="D65" s="16"/>
      <c r="E65" s="16"/>
      <c r="F65" s="31"/>
      <c r="G65" s="16"/>
      <c r="H65" s="16"/>
      <c r="I65" s="16"/>
      <c r="J65" s="16"/>
      <c r="K65" s="31"/>
      <c r="L65" s="16"/>
      <c r="M65" s="16"/>
      <c r="N65" s="16"/>
      <c r="O65" s="16"/>
      <c r="P65" s="31"/>
      <c r="Q65" s="16"/>
      <c r="R65" s="16"/>
      <c r="S65" s="31"/>
      <c r="T65" s="31"/>
      <c r="U65" s="31"/>
      <c r="V65" s="35"/>
    </row>
    <row r="66" spans="4:22" s="8" customFormat="1" ht="13.5">
      <c r="D66" s="16"/>
      <c r="E66" s="16"/>
      <c r="F66" s="31"/>
      <c r="G66" s="16"/>
      <c r="H66" s="16"/>
      <c r="I66" s="16"/>
      <c r="J66" s="16"/>
      <c r="K66" s="31"/>
      <c r="L66" s="16"/>
      <c r="M66" s="16"/>
      <c r="N66" s="16"/>
      <c r="O66" s="16"/>
      <c r="P66" s="31"/>
      <c r="Q66" s="16"/>
      <c r="R66" s="16"/>
      <c r="S66" s="31"/>
      <c r="T66" s="31"/>
      <c r="U66" s="31"/>
      <c r="V66" s="35"/>
    </row>
    <row r="67" spans="4:22" s="8" customFormat="1" ht="13.5">
      <c r="D67" s="16"/>
      <c r="E67" s="16"/>
      <c r="F67" s="31"/>
      <c r="G67" s="16"/>
      <c r="H67" s="16"/>
      <c r="I67" s="16"/>
      <c r="J67" s="16"/>
      <c r="K67" s="31"/>
      <c r="L67" s="16"/>
      <c r="M67" s="16"/>
      <c r="N67" s="16"/>
      <c r="O67" s="16"/>
      <c r="P67" s="31"/>
      <c r="Q67" s="16"/>
      <c r="R67" s="16"/>
      <c r="S67" s="31"/>
      <c r="T67" s="31"/>
      <c r="U67" s="31"/>
      <c r="V67" s="35"/>
    </row>
    <row r="68" spans="4:22" s="8" customFormat="1" ht="13.5">
      <c r="D68" s="16"/>
      <c r="E68" s="16"/>
      <c r="F68" s="31"/>
      <c r="G68" s="16"/>
      <c r="H68" s="16"/>
      <c r="I68" s="16"/>
      <c r="J68" s="16"/>
      <c r="K68" s="31"/>
      <c r="L68" s="16"/>
      <c r="M68" s="16"/>
      <c r="N68" s="16"/>
      <c r="O68" s="16"/>
      <c r="P68" s="31"/>
      <c r="Q68" s="16"/>
      <c r="R68" s="16"/>
      <c r="S68" s="31"/>
      <c r="T68" s="31"/>
      <c r="U68" s="31"/>
      <c r="V68" s="35"/>
    </row>
    <row r="69" spans="4:22" s="8" customFormat="1" ht="13.5">
      <c r="D69" s="16"/>
      <c r="E69" s="16"/>
      <c r="F69" s="31"/>
      <c r="G69" s="16"/>
      <c r="H69" s="16"/>
      <c r="I69" s="16"/>
      <c r="J69" s="16"/>
      <c r="K69" s="31"/>
      <c r="L69" s="16"/>
      <c r="M69" s="16"/>
      <c r="N69" s="16"/>
      <c r="O69" s="16"/>
      <c r="P69" s="31"/>
      <c r="Q69" s="16"/>
      <c r="R69" s="16"/>
      <c r="S69" s="31"/>
      <c r="T69" s="31"/>
      <c r="U69" s="31"/>
      <c r="V69" s="35"/>
    </row>
    <row r="70" spans="4:22" s="8" customFormat="1" ht="13.5">
      <c r="D70" s="16"/>
      <c r="E70" s="16"/>
      <c r="F70" s="31"/>
      <c r="G70" s="16"/>
      <c r="H70" s="16"/>
      <c r="I70" s="16"/>
      <c r="J70" s="16"/>
      <c r="K70" s="31"/>
      <c r="L70" s="16"/>
      <c r="M70" s="16"/>
      <c r="N70" s="16"/>
      <c r="O70" s="16"/>
      <c r="P70" s="31"/>
      <c r="Q70" s="16"/>
      <c r="R70" s="16"/>
      <c r="S70" s="31"/>
      <c r="T70" s="31"/>
      <c r="U70" s="31"/>
      <c r="V70" s="35"/>
    </row>
    <row r="71" spans="4:22" s="8" customFormat="1" ht="13.5">
      <c r="D71" s="16"/>
      <c r="E71" s="16"/>
      <c r="F71" s="31"/>
      <c r="G71" s="16"/>
      <c r="H71" s="16"/>
      <c r="I71" s="16"/>
      <c r="J71" s="16"/>
      <c r="K71" s="31"/>
      <c r="L71" s="16"/>
      <c r="M71" s="16"/>
      <c r="N71" s="16"/>
      <c r="O71" s="16"/>
      <c r="P71" s="31"/>
      <c r="Q71" s="16"/>
      <c r="R71" s="16"/>
      <c r="S71" s="31"/>
      <c r="T71" s="31"/>
      <c r="U71" s="31"/>
      <c r="V71" s="35"/>
    </row>
    <row r="72" spans="4:22" s="8" customFormat="1" ht="13.5">
      <c r="D72" s="16"/>
      <c r="E72" s="16"/>
      <c r="F72" s="31"/>
      <c r="G72" s="16"/>
      <c r="H72" s="16"/>
      <c r="I72" s="16"/>
      <c r="J72" s="16"/>
      <c r="K72" s="31"/>
      <c r="L72" s="16"/>
      <c r="M72" s="16"/>
      <c r="N72" s="16"/>
      <c r="O72" s="16"/>
      <c r="P72" s="31"/>
      <c r="Q72" s="16"/>
      <c r="R72" s="16"/>
      <c r="S72" s="31"/>
      <c r="T72" s="31"/>
      <c r="U72" s="31"/>
      <c r="V72" s="35"/>
    </row>
    <row r="73" spans="4:22" s="8" customFormat="1" ht="13.5">
      <c r="D73" s="16"/>
      <c r="E73" s="16"/>
      <c r="F73" s="31"/>
      <c r="G73" s="16"/>
      <c r="H73" s="16"/>
      <c r="I73" s="16"/>
      <c r="J73" s="16"/>
      <c r="K73" s="31"/>
      <c r="L73" s="16"/>
      <c r="M73" s="16"/>
      <c r="N73" s="16"/>
      <c r="O73" s="16"/>
      <c r="P73" s="31"/>
      <c r="Q73" s="16"/>
      <c r="R73" s="16"/>
      <c r="S73" s="31"/>
      <c r="T73" s="31"/>
      <c r="U73" s="31"/>
      <c r="V73" s="35"/>
    </row>
    <row r="74" spans="4:22" s="8" customFormat="1" ht="13.5">
      <c r="D74" s="16"/>
      <c r="E74" s="16"/>
      <c r="F74" s="31"/>
      <c r="G74" s="16"/>
      <c r="H74" s="16"/>
      <c r="I74" s="16"/>
      <c r="J74" s="16"/>
      <c r="K74" s="31"/>
      <c r="L74" s="16"/>
      <c r="M74" s="16"/>
      <c r="N74" s="16"/>
      <c r="O74" s="16"/>
      <c r="P74" s="31"/>
      <c r="Q74" s="16"/>
      <c r="R74" s="16"/>
      <c r="S74" s="31"/>
      <c r="T74" s="31"/>
      <c r="U74" s="31"/>
      <c r="V74" s="35"/>
    </row>
    <row r="75" spans="4:22" s="8" customFormat="1" ht="13.5">
      <c r="D75" s="16"/>
      <c r="E75" s="16"/>
      <c r="F75" s="31"/>
      <c r="G75" s="16"/>
      <c r="H75" s="16"/>
      <c r="I75" s="16"/>
      <c r="J75" s="16"/>
      <c r="K75" s="31"/>
      <c r="L75" s="16"/>
      <c r="M75" s="16"/>
      <c r="N75" s="16"/>
      <c r="O75" s="16"/>
      <c r="P75" s="31"/>
      <c r="Q75" s="16"/>
      <c r="R75" s="16"/>
      <c r="S75" s="31"/>
      <c r="T75" s="31"/>
      <c r="U75" s="31"/>
      <c r="V75" s="35"/>
    </row>
    <row r="76" spans="4:22" s="8" customFormat="1" ht="13.5">
      <c r="D76" s="16"/>
      <c r="E76" s="16"/>
      <c r="F76" s="31"/>
      <c r="G76" s="16"/>
      <c r="H76" s="16"/>
      <c r="I76" s="16"/>
      <c r="J76" s="16"/>
      <c r="K76" s="31"/>
      <c r="L76" s="16"/>
      <c r="M76" s="16"/>
      <c r="N76" s="16"/>
      <c r="O76" s="16"/>
      <c r="P76" s="31"/>
      <c r="Q76" s="16"/>
      <c r="R76" s="16"/>
      <c r="S76" s="31"/>
      <c r="T76" s="31"/>
      <c r="U76" s="31"/>
      <c r="V76" s="35"/>
    </row>
    <row r="77" spans="4:22" s="8" customFormat="1" ht="13.5">
      <c r="D77" s="16"/>
      <c r="E77" s="16"/>
      <c r="F77" s="31"/>
      <c r="G77" s="16"/>
      <c r="H77" s="16"/>
      <c r="I77" s="16"/>
      <c r="J77" s="16"/>
      <c r="K77" s="31"/>
      <c r="L77" s="16"/>
      <c r="M77" s="16"/>
      <c r="N77" s="16"/>
      <c r="O77" s="16"/>
      <c r="P77" s="31"/>
      <c r="Q77" s="16"/>
      <c r="R77" s="16"/>
      <c r="S77" s="31"/>
      <c r="T77" s="31"/>
      <c r="U77" s="31"/>
      <c r="V77" s="35"/>
    </row>
    <row r="78" spans="4:22" s="8" customFormat="1" ht="13.5">
      <c r="D78" s="16"/>
      <c r="E78" s="16"/>
      <c r="F78" s="31"/>
      <c r="G78" s="16"/>
      <c r="H78" s="16"/>
      <c r="I78" s="16"/>
      <c r="J78" s="16"/>
      <c r="K78" s="31"/>
      <c r="L78" s="16"/>
      <c r="M78" s="16"/>
      <c r="N78" s="16"/>
      <c r="O78" s="16"/>
      <c r="P78" s="31"/>
      <c r="Q78" s="16"/>
      <c r="R78" s="16"/>
      <c r="S78" s="31"/>
      <c r="T78" s="31"/>
      <c r="U78" s="31"/>
      <c r="V78" s="35"/>
    </row>
    <row r="79" spans="4:22" s="8" customFormat="1" ht="13.5">
      <c r="D79" s="16"/>
      <c r="E79" s="16"/>
      <c r="F79" s="31"/>
      <c r="G79" s="16"/>
      <c r="H79" s="16"/>
      <c r="I79" s="16"/>
      <c r="J79" s="16"/>
      <c r="K79" s="31"/>
      <c r="L79" s="16"/>
      <c r="M79" s="16"/>
      <c r="N79" s="16"/>
      <c r="O79" s="16"/>
      <c r="P79" s="31"/>
      <c r="Q79" s="16"/>
      <c r="R79" s="16"/>
      <c r="S79" s="31"/>
      <c r="T79" s="31"/>
      <c r="U79" s="31"/>
      <c r="V79" s="35"/>
    </row>
    <row r="80" spans="4:22" s="8" customFormat="1" ht="13.5">
      <c r="D80" s="16"/>
      <c r="E80" s="16"/>
      <c r="F80" s="31"/>
      <c r="G80" s="16"/>
      <c r="H80" s="16"/>
      <c r="I80" s="16"/>
      <c r="J80" s="16"/>
      <c r="K80" s="31"/>
      <c r="L80" s="16"/>
      <c r="M80" s="16"/>
      <c r="N80" s="16"/>
      <c r="O80" s="16"/>
      <c r="P80" s="31"/>
      <c r="Q80" s="16"/>
      <c r="R80" s="16"/>
      <c r="S80" s="31"/>
      <c r="T80" s="31"/>
      <c r="U80" s="31"/>
      <c r="V80" s="35"/>
    </row>
    <row r="81" spans="4:22" s="8" customFormat="1" ht="13.5">
      <c r="D81" s="16"/>
      <c r="E81" s="16"/>
      <c r="F81" s="31"/>
      <c r="G81" s="16"/>
      <c r="H81" s="16"/>
      <c r="I81" s="16"/>
      <c r="J81" s="16"/>
      <c r="K81" s="31"/>
      <c r="L81" s="16"/>
      <c r="M81" s="16"/>
      <c r="N81" s="16"/>
      <c r="O81" s="16"/>
      <c r="P81" s="31"/>
      <c r="Q81" s="16"/>
      <c r="R81" s="16"/>
      <c r="S81" s="31"/>
      <c r="T81" s="31"/>
      <c r="U81" s="31"/>
      <c r="V81" s="35"/>
    </row>
    <row r="82" spans="4:22" s="8" customFormat="1" ht="13.5">
      <c r="D82" s="16"/>
      <c r="E82" s="16"/>
      <c r="F82" s="31"/>
      <c r="G82" s="16"/>
      <c r="H82" s="16"/>
      <c r="I82" s="16"/>
      <c r="J82" s="16"/>
      <c r="K82" s="31"/>
      <c r="L82" s="16"/>
      <c r="M82" s="16"/>
      <c r="N82" s="16"/>
      <c r="O82" s="16"/>
      <c r="P82" s="31"/>
      <c r="Q82" s="16"/>
      <c r="R82" s="16"/>
      <c r="S82" s="31"/>
      <c r="T82" s="31"/>
      <c r="U82" s="31"/>
      <c r="V82" s="35"/>
    </row>
    <row r="83" spans="4:22" s="8" customFormat="1" ht="13.5">
      <c r="D83" s="16"/>
      <c r="E83" s="16"/>
      <c r="F83" s="31"/>
      <c r="G83" s="16"/>
      <c r="H83" s="16"/>
      <c r="I83" s="16"/>
      <c r="J83" s="16"/>
      <c r="K83" s="31"/>
      <c r="L83" s="16"/>
      <c r="M83" s="16"/>
      <c r="N83" s="16"/>
      <c r="O83" s="16"/>
      <c r="P83" s="31"/>
      <c r="Q83" s="16"/>
      <c r="R83" s="16"/>
      <c r="S83" s="31"/>
      <c r="T83" s="31"/>
      <c r="U83" s="31"/>
      <c r="V83" s="35"/>
    </row>
    <row r="84" spans="4:22" s="8" customFormat="1" ht="13.5">
      <c r="D84" s="16"/>
      <c r="E84" s="16"/>
      <c r="F84" s="31"/>
      <c r="G84" s="16"/>
      <c r="H84" s="16"/>
      <c r="I84" s="16"/>
      <c r="J84" s="16"/>
      <c r="K84" s="31"/>
      <c r="L84" s="16"/>
      <c r="M84" s="16"/>
      <c r="N84" s="16"/>
      <c r="O84" s="16"/>
      <c r="P84" s="31"/>
      <c r="Q84" s="16"/>
      <c r="R84" s="16"/>
      <c r="S84" s="31"/>
      <c r="T84" s="31"/>
      <c r="U84" s="31"/>
      <c r="V84" s="35"/>
    </row>
    <row r="85" spans="4:22" s="8" customFormat="1" ht="13.5">
      <c r="D85" s="16"/>
      <c r="E85" s="16"/>
      <c r="F85" s="31"/>
      <c r="G85" s="16"/>
      <c r="H85" s="16"/>
      <c r="I85" s="16"/>
      <c r="J85" s="16"/>
      <c r="K85" s="31"/>
      <c r="L85" s="16"/>
      <c r="M85" s="16"/>
      <c r="N85" s="16"/>
      <c r="O85" s="16"/>
      <c r="P85" s="31"/>
      <c r="Q85" s="16"/>
      <c r="R85" s="16"/>
      <c r="S85" s="31"/>
      <c r="T85" s="31"/>
      <c r="U85" s="31"/>
      <c r="V85" s="35"/>
    </row>
  </sheetData>
  <printOptions/>
  <pageMargins left="0.75" right="0.75" top="1" bottom="1" header="0.512" footer="0.512"/>
  <pageSetup fitToHeight="1" fitToWidth="1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L18"/>
  <sheetViews>
    <sheetView zoomScale="75" zoomScaleNormal="75" workbookViewId="0" topLeftCell="D1">
      <pane ySplit="3" topLeftCell="BM4" activePane="bottomLeft" state="frozen"/>
      <selection pane="topLeft" activeCell="A1" sqref="A1"/>
      <selection pane="bottomLeft" activeCell="D1" sqref="A1:IV13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128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</row>
    <row r="4" spans="1:12" ht="13.5" customHeight="1">
      <c r="A4" s="130">
        <v>1</v>
      </c>
      <c r="B4" s="76" t="s">
        <v>5</v>
      </c>
      <c r="C4" s="79" t="s">
        <v>14</v>
      </c>
      <c r="D4" s="76">
        <v>19</v>
      </c>
      <c r="E4" s="90">
        <v>228</v>
      </c>
      <c r="F4" s="90">
        <v>2308830</v>
      </c>
      <c r="G4" s="77">
        <f>G12</f>
        <v>8907.984477124182</v>
      </c>
      <c r="I4" s="6">
        <v>19</v>
      </c>
      <c r="J4" s="6">
        <v>219</v>
      </c>
      <c r="K4" s="6">
        <v>2101294</v>
      </c>
      <c r="L4" s="134">
        <f>L12</f>
        <v>8668.914370811615</v>
      </c>
    </row>
    <row r="5" spans="1:12" ht="13.5" customHeight="1">
      <c r="A5" s="131">
        <v>2</v>
      </c>
      <c r="B5" s="76"/>
      <c r="C5" s="79" t="s">
        <v>15</v>
      </c>
      <c r="D5" s="76">
        <v>19</v>
      </c>
      <c r="E5" s="90">
        <v>224</v>
      </c>
      <c r="F5" s="90">
        <v>1641762</v>
      </c>
      <c r="G5" s="78"/>
      <c r="I5" s="6">
        <v>19</v>
      </c>
      <c r="J5" s="6">
        <v>225</v>
      </c>
      <c r="K5" s="6">
        <v>1560160</v>
      </c>
      <c r="L5" s="134"/>
    </row>
    <row r="6" spans="1:12" ht="13.5" customHeight="1">
      <c r="A6" s="131"/>
      <c r="B6" s="76"/>
      <c r="C6" s="79" t="s">
        <v>16</v>
      </c>
      <c r="D6" s="76">
        <v>15</v>
      </c>
      <c r="E6" s="90">
        <v>143</v>
      </c>
      <c r="F6" s="90">
        <v>2493210</v>
      </c>
      <c r="G6" s="78"/>
      <c r="I6" s="6">
        <v>15</v>
      </c>
      <c r="J6" s="6">
        <v>166</v>
      </c>
      <c r="K6" s="6">
        <v>2312583</v>
      </c>
      <c r="L6" s="134"/>
    </row>
    <row r="7" spans="2:12" ht="13.5" customHeight="1">
      <c r="B7" s="76"/>
      <c r="C7" s="79" t="s">
        <v>17</v>
      </c>
      <c r="D7" s="76">
        <v>19</v>
      </c>
      <c r="E7" s="90">
        <v>144</v>
      </c>
      <c r="F7" s="90">
        <v>1391900</v>
      </c>
      <c r="G7" s="78"/>
      <c r="I7" s="6">
        <v>19</v>
      </c>
      <c r="J7" s="6">
        <v>156</v>
      </c>
      <c r="K7" s="6">
        <v>931000</v>
      </c>
      <c r="L7" s="134"/>
    </row>
    <row r="8" spans="2:12" ht="13.5">
      <c r="B8" s="76"/>
      <c r="C8" s="79" t="s">
        <v>18</v>
      </c>
      <c r="D8" s="76">
        <v>12</v>
      </c>
      <c r="E8" s="90">
        <v>116</v>
      </c>
      <c r="F8" s="90">
        <v>449000</v>
      </c>
      <c r="G8" s="78"/>
      <c r="I8" s="6">
        <v>12</v>
      </c>
      <c r="J8" s="6">
        <v>142</v>
      </c>
      <c r="K8" s="6">
        <v>659800</v>
      </c>
      <c r="L8" s="134"/>
    </row>
    <row r="9" spans="2:12" ht="13.5">
      <c r="B9" s="76"/>
      <c r="C9" s="79" t="s">
        <v>19</v>
      </c>
      <c r="D9" s="76">
        <v>12</v>
      </c>
      <c r="E9" s="90">
        <v>137</v>
      </c>
      <c r="F9" s="90">
        <v>1145189</v>
      </c>
      <c r="G9" s="78"/>
      <c r="I9" s="6">
        <v>12</v>
      </c>
      <c r="J9" s="6">
        <v>162</v>
      </c>
      <c r="K9" s="6">
        <v>1481771</v>
      </c>
      <c r="L9" s="134"/>
    </row>
    <row r="10" spans="2:12" ht="13.5">
      <c r="B10" s="76"/>
      <c r="C10" s="91" t="s">
        <v>68</v>
      </c>
      <c r="D10" s="76">
        <v>15</v>
      </c>
      <c r="E10" s="90">
        <v>129</v>
      </c>
      <c r="F10" s="90">
        <v>416145</v>
      </c>
      <c r="G10" s="78"/>
      <c r="I10" s="6">
        <v>15</v>
      </c>
      <c r="J10" s="6">
        <v>152</v>
      </c>
      <c r="K10" s="6">
        <v>963346</v>
      </c>
      <c r="L10" s="134"/>
    </row>
    <row r="11" spans="2:12" ht="14.25" thickBot="1">
      <c r="B11" s="76"/>
      <c r="C11" s="91" t="s">
        <v>69</v>
      </c>
      <c r="D11" s="76">
        <v>12</v>
      </c>
      <c r="E11" s="90">
        <v>103</v>
      </c>
      <c r="F11" s="90">
        <v>1057337</v>
      </c>
      <c r="G11" s="78"/>
      <c r="I11" s="148">
        <v>12</v>
      </c>
      <c r="J11" s="148">
        <v>121</v>
      </c>
      <c r="K11" s="148">
        <v>1632398</v>
      </c>
      <c r="L11" s="135"/>
    </row>
    <row r="12" spans="2:12" ht="14.25" thickBot="1">
      <c r="B12" s="76"/>
      <c r="C12" s="81"/>
      <c r="D12" s="74">
        <f>SUM(D4:D11)</f>
        <v>123</v>
      </c>
      <c r="E12" s="85">
        <f>SUM(E4:E11)</f>
        <v>1224</v>
      </c>
      <c r="F12" s="85">
        <f>SUM(F4:F11)</f>
        <v>10903373</v>
      </c>
      <c r="G12" s="25">
        <f>F12/E12</f>
        <v>8907.984477124182</v>
      </c>
      <c r="I12" s="136">
        <f>SUM(I4:I11)</f>
        <v>123</v>
      </c>
      <c r="J12" s="137">
        <f>SUM(J4:J11)</f>
        <v>1343</v>
      </c>
      <c r="K12" s="137">
        <f>SUM(K4:K11)</f>
        <v>11642352</v>
      </c>
      <c r="L12" s="138">
        <f>K12/J12</f>
        <v>8668.914370811615</v>
      </c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  <row r="15" spans="9:12" ht="13.5">
      <c r="I15" s="113"/>
      <c r="J15" s="113"/>
      <c r="K15" s="113"/>
      <c r="L15" s="113"/>
    </row>
    <row r="16" spans="9:12" ht="13.5">
      <c r="I16" s="113"/>
      <c r="J16" s="113"/>
      <c r="K16" s="113"/>
      <c r="L16" s="113"/>
    </row>
    <row r="17" spans="9:12" ht="13.5">
      <c r="I17" s="113"/>
      <c r="J17" s="113"/>
      <c r="K17" s="113"/>
      <c r="L17" s="113"/>
    </row>
    <row r="18" spans="9:12" ht="13.5">
      <c r="I18" s="113"/>
      <c r="J18" s="113"/>
      <c r="K18" s="113"/>
      <c r="L18" s="113"/>
    </row>
  </sheetData>
  <mergeCells count="2">
    <mergeCell ref="I2:L2"/>
    <mergeCell ref="D2:G2"/>
  </mergeCells>
  <dataValidations count="1">
    <dataValidation allowBlank="1" showInputMessage="1" showErrorMessage="1" imeMode="hiragana" sqref="C10:C11"/>
  </dataValidations>
  <printOptions/>
  <pageMargins left="0.75" right="0.75" top="1" bottom="1" header="0.512" footer="0.512"/>
  <pageSetup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M8"/>
  <sheetViews>
    <sheetView zoomScale="75" zoomScaleNormal="75" workbookViewId="0" topLeftCell="E1">
      <pane ySplit="3" topLeftCell="BM4" activePane="bottomLeft" state="frozen"/>
      <selection pane="topLeft" activeCell="A1" sqref="A1"/>
      <selection pane="bottomLeft" activeCell="E1" sqref="A1:IV5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1.253906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3" s="72" customFormat="1" ht="13.5" customHeight="1" thickBot="1">
      <c r="A3" s="129" t="s">
        <v>129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</row>
    <row r="4" spans="1:13" ht="13.5" customHeight="1">
      <c r="A4" s="130">
        <v>1</v>
      </c>
      <c r="B4" s="76" t="s">
        <v>5</v>
      </c>
      <c r="C4" s="79"/>
      <c r="D4" s="93"/>
      <c r="E4" s="93"/>
      <c r="F4" s="93"/>
      <c r="G4" s="77" t="s">
        <v>22</v>
      </c>
      <c r="I4" s="125"/>
      <c r="J4" s="125"/>
      <c r="K4" s="125"/>
      <c r="L4" s="156"/>
      <c r="M4" s="113"/>
    </row>
    <row r="5" spans="9:12" ht="13.5">
      <c r="I5" s="113"/>
      <c r="J5" s="113"/>
      <c r="K5" s="113"/>
      <c r="L5" s="113"/>
    </row>
    <row r="6" spans="9:12" ht="13.5">
      <c r="I6" s="113"/>
      <c r="J6" s="113"/>
      <c r="K6" s="113"/>
      <c r="L6" s="113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</sheetData>
  <mergeCells count="2">
    <mergeCell ref="I2:L2"/>
    <mergeCell ref="D2:G2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L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:IV5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375" style="14" bestFit="1" customWidth="1"/>
    <col min="5" max="5" width="23.875" style="14" bestFit="1" customWidth="1"/>
    <col min="6" max="6" width="17.75390625" style="14" bestFit="1" customWidth="1"/>
    <col min="7" max="7" width="21.87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130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</row>
    <row r="4" spans="1:12" ht="13.5">
      <c r="A4" s="130">
        <v>1</v>
      </c>
      <c r="B4" s="76" t="s">
        <v>5</v>
      </c>
      <c r="C4" s="79"/>
      <c r="D4" s="78"/>
      <c r="E4" s="78"/>
      <c r="F4" s="78"/>
      <c r="G4" s="78" t="s">
        <v>103</v>
      </c>
      <c r="I4" s="125"/>
      <c r="J4" s="125"/>
      <c r="K4" s="125"/>
      <c r="L4" s="125"/>
    </row>
    <row r="5" spans="9:12" ht="13.5">
      <c r="I5" s="113"/>
      <c r="J5" s="113"/>
      <c r="K5" s="113"/>
      <c r="L5" s="113"/>
    </row>
    <row r="6" spans="9:12" ht="13.5">
      <c r="I6" s="113"/>
      <c r="J6" s="113"/>
      <c r="K6" s="113"/>
      <c r="L6" s="113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  <row r="9" spans="9:12" ht="13.5">
      <c r="I9" s="113"/>
      <c r="J9" s="113"/>
      <c r="K9" s="113"/>
      <c r="L9" s="113"/>
    </row>
  </sheetData>
  <mergeCells count="2">
    <mergeCell ref="I2:L2"/>
    <mergeCell ref="D2:G2"/>
  </mergeCells>
  <conditionalFormatting sqref="E1:E65536">
    <cfRule type="cellIs" priority="1" dxfId="0" operator="greaterThan" stopIfTrue="1">
      <formula>D1*1.5*12</formula>
    </cfRule>
  </conditionalFormatting>
  <printOptions/>
  <pageMargins left="0.75" right="0.75" top="1" bottom="1" header="0.512" footer="0.512"/>
  <pageSetup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L15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14" sqref="C14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131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</row>
    <row r="4" spans="1:12" ht="13.5" customHeight="1">
      <c r="A4" s="130">
        <v>1</v>
      </c>
      <c r="B4" s="76" t="s">
        <v>5</v>
      </c>
      <c r="C4" s="79" t="s">
        <v>20</v>
      </c>
      <c r="D4" s="76">
        <v>30</v>
      </c>
      <c r="E4" s="89">
        <v>311</v>
      </c>
      <c r="F4" s="89">
        <v>2281185</v>
      </c>
      <c r="G4" s="77">
        <f>G9</f>
        <v>11561.471405228758</v>
      </c>
      <c r="I4" s="6">
        <v>30</v>
      </c>
      <c r="J4" s="6">
        <v>188</v>
      </c>
      <c r="K4" s="6">
        <v>1990029</v>
      </c>
      <c r="L4" s="151">
        <f>L9</f>
        <v>9919.031617647059</v>
      </c>
    </row>
    <row r="5" spans="1:12" ht="13.5" customHeight="1">
      <c r="A5" s="131">
        <v>2</v>
      </c>
      <c r="B5" s="76"/>
      <c r="C5" s="91" t="s">
        <v>174</v>
      </c>
      <c r="D5" s="76">
        <v>20</v>
      </c>
      <c r="E5" s="89">
        <v>205</v>
      </c>
      <c r="F5" s="89">
        <v>5607749</v>
      </c>
      <c r="G5" s="78"/>
      <c r="I5" s="6">
        <v>20</v>
      </c>
      <c r="J5" s="6">
        <v>193</v>
      </c>
      <c r="K5" s="6">
        <v>5260767</v>
      </c>
      <c r="L5" s="151"/>
    </row>
    <row r="6" spans="1:12" ht="13.5" customHeight="1">
      <c r="A6" s="131"/>
      <c r="B6" s="76"/>
      <c r="C6" s="91" t="s">
        <v>54</v>
      </c>
      <c r="D6" s="76">
        <v>20</v>
      </c>
      <c r="E6" s="89">
        <v>148</v>
      </c>
      <c r="F6" s="89">
        <v>832573</v>
      </c>
      <c r="G6" s="78"/>
      <c r="I6" s="6">
        <v>20</v>
      </c>
      <c r="J6" s="6">
        <v>161</v>
      </c>
      <c r="K6" s="6">
        <v>879010</v>
      </c>
      <c r="L6" s="152"/>
    </row>
    <row r="7" spans="2:12" ht="13.5" customHeight="1">
      <c r="B7" s="76"/>
      <c r="C7" s="91" t="s">
        <v>56</v>
      </c>
      <c r="D7" s="76">
        <v>25</v>
      </c>
      <c r="E7" s="89">
        <v>321</v>
      </c>
      <c r="F7" s="89">
        <v>3559734</v>
      </c>
      <c r="G7" s="78"/>
      <c r="I7" s="6">
        <v>25</v>
      </c>
      <c r="J7" s="6">
        <v>365</v>
      </c>
      <c r="K7" s="6">
        <v>3365877</v>
      </c>
      <c r="L7" s="151"/>
    </row>
    <row r="8" spans="2:12" ht="14.25" customHeight="1" thickBot="1">
      <c r="B8" s="76"/>
      <c r="C8" s="91" t="s">
        <v>173</v>
      </c>
      <c r="D8" s="76">
        <v>20</v>
      </c>
      <c r="E8" s="89">
        <v>239</v>
      </c>
      <c r="F8" s="89">
        <v>1870000</v>
      </c>
      <c r="G8" s="80"/>
      <c r="I8" s="148">
        <v>20</v>
      </c>
      <c r="J8" s="148">
        <v>453</v>
      </c>
      <c r="K8" s="153">
        <v>1994200</v>
      </c>
      <c r="L8" s="154"/>
    </row>
    <row r="9" spans="2:12" ht="14.25" customHeight="1" thickBot="1">
      <c r="B9" s="76"/>
      <c r="C9" s="81"/>
      <c r="D9" s="74">
        <f>SUM(D4:D8)</f>
        <v>115</v>
      </c>
      <c r="E9" s="85">
        <f>SUM(E4:E8)</f>
        <v>1224</v>
      </c>
      <c r="F9" s="85">
        <f>SUM(F4:F8)</f>
        <v>14151241</v>
      </c>
      <c r="G9" s="25">
        <f>F9/E9</f>
        <v>11561.471405228758</v>
      </c>
      <c r="I9" s="136">
        <f>SUM(I4:I8)</f>
        <v>115</v>
      </c>
      <c r="J9" s="137">
        <f>SUM(J4:J8)</f>
        <v>1360</v>
      </c>
      <c r="K9" s="137">
        <f>SUM(K4:K8)</f>
        <v>13489883</v>
      </c>
      <c r="L9" s="155">
        <f>K9/J9</f>
        <v>9919.031617647059</v>
      </c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  <row r="12" spans="9:12" ht="13.5">
      <c r="I12" s="113"/>
      <c r="J12" s="113"/>
      <c r="K12" s="113"/>
      <c r="L12" s="113"/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  <row r="15" spans="9:12" ht="13.5">
      <c r="I15" s="113"/>
      <c r="J15" s="113"/>
      <c r="K15" s="113"/>
      <c r="L15" s="113"/>
    </row>
  </sheetData>
  <mergeCells count="2">
    <mergeCell ref="I2:L2"/>
    <mergeCell ref="D2:G2"/>
  </mergeCells>
  <conditionalFormatting sqref="E1:E3 E10:E65536">
    <cfRule type="cellIs" priority="1" dxfId="0" operator="greaterThan" stopIfTrue="1">
      <formula>D1*1.5*12</formula>
    </cfRule>
  </conditionalFormatting>
  <printOptions/>
  <pageMargins left="0.75" right="0.75" top="1" bottom="1" header="0.512" footer="0.512"/>
  <pageSetup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M14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D1" sqref="A1:IV10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3" s="72" customFormat="1" ht="13.5" customHeight="1" thickBot="1">
      <c r="A3" s="129" t="s">
        <v>125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</row>
    <row r="4" spans="1:13" ht="13.5" customHeight="1">
      <c r="A4" s="130">
        <v>1</v>
      </c>
      <c r="B4" s="76" t="s">
        <v>5</v>
      </c>
      <c r="C4" s="91" t="s">
        <v>57</v>
      </c>
      <c r="D4" s="76">
        <v>19</v>
      </c>
      <c r="E4" s="76">
        <v>150</v>
      </c>
      <c r="F4" s="89">
        <v>727028</v>
      </c>
      <c r="G4" s="78">
        <f>G9</f>
        <v>6148.36301369863</v>
      </c>
      <c r="I4" s="6">
        <v>19</v>
      </c>
      <c r="J4" s="6">
        <v>174</v>
      </c>
      <c r="K4" s="6">
        <v>944745</v>
      </c>
      <c r="L4" s="134">
        <f>L9</f>
        <v>5663.0224719101125</v>
      </c>
      <c r="M4" s="102"/>
    </row>
    <row r="5" spans="1:13" ht="13.5" customHeight="1">
      <c r="A5" s="131">
        <v>2</v>
      </c>
      <c r="B5" s="76"/>
      <c r="C5" s="91" t="s">
        <v>154</v>
      </c>
      <c r="D5" s="76">
        <v>19</v>
      </c>
      <c r="E5" s="76">
        <v>67</v>
      </c>
      <c r="F5" s="89">
        <v>99493</v>
      </c>
      <c r="G5" s="78"/>
      <c r="I5" s="6">
        <v>19</v>
      </c>
      <c r="J5" s="6">
        <v>150</v>
      </c>
      <c r="K5" s="6">
        <v>315706</v>
      </c>
      <c r="L5" s="134"/>
      <c r="M5" s="113"/>
    </row>
    <row r="6" spans="1:13" ht="13.5" customHeight="1">
      <c r="A6" s="130">
        <v>3</v>
      </c>
      <c r="B6" s="76"/>
      <c r="C6" s="91" t="s">
        <v>58</v>
      </c>
      <c r="D6" s="76">
        <v>19</v>
      </c>
      <c r="E6" s="76">
        <v>168</v>
      </c>
      <c r="F6" s="89">
        <v>793658</v>
      </c>
      <c r="G6" s="78"/>
      <c r="I6" s="6">
        <v>19</v>
      </c>
      <c r="J6" s="6">
        <v>150</v>
      </c>
      <c r="K6" s="6">
        <v>768247</v>
      </c>
      <c r="L6" s="134"/>
      <c r="M6" s="113"/>
    </row>
    <row r="7" spans="1:13" ht="14.25" customHeight="1">
      <c r="A7" s="131">
        <v>4</v>
      </c>
      <c r="B7" s="76"/>
      <c r="C7" s="91" t="s">
        <v>59</v>
      </c>
      <c r="D7" s="76">
        <v>19</v>
      </c>
      <c r="E7" s="76">
        <v>212</v>
      </c>
      <c r="F7" s="89">
        <v>1781583</v>
      </c>
      <c r="G7" s="78"/>
      <c r="I7" s="6">
        <v>19</v>
      </c>
      <c r="J7" s="6">
        <v>131</v>
      </c>
      <c r="K7" s="6">
        <v>1420535</v>
      </c>
      <c r="L7" s="134"/>
      <c r="M7" s="113"/>
    </row>
    <row r="8" spans="1:13" ht="14.25" customHeight="1" thickBot="1">
      <c r="A8" s="130">
        <v>5</v>
      </c>
      <c r="B8" s="76"/>
      <c r="C8" s="91" t="s">
        <v>60</v>
      </c>
      <c r="D8" s="76">
        <v>19</v>
      </c>
      <c r="E8" s="76">
        <v>133</v>
      </c>
      <c r="F8" s="89">
        <v>1086543</v>
      </c>
      <c r="G8" s="80"/>
      <c r="I8" s="148">
        <v>19</v>
      </c>
      <c r="J8" s="148">
        <v>285</v>
      </c>
      <c r="K8" s="148">
        <v>1590857</v>
      </c>
      <c r="L8" s="135"/>
      <c r="M8" s="113"/>
    </row>
    <row r="9" spans="2:13" ht="14.25" customHeight="1" thickBot="1">
      <c r="B9" s="76"/>
      <c r="C9" s="81"/>
      <c r="D9" s="74">
        <f>SUM(D4:D8)</f>
        <v>95</v>
      </c>
      <c r="E9" s="85">
        <f>SUM(E4:E8)</f>
        <v>730</v>
      </c>
      <c r="F9" s="85">
        <f>SUM(F4:F8)</f>
        <v>4488305</v>
      </c>
      <c r="G9" s="25">
        <f>F9/E9</f>
        <v>6148.36301369863</v>
      </c>
      <c r="I9" s="136">
        <f>SUM(I4:I8)</f>
        <v>95</v>
      </c>
      <c r="J9" s="137">
        <f>SUM(J4:J8)</f>
        <v>890</v>
      </c>
      <c r="K9" s="137">
        <f>SUM(K4:K8)</f>
        <v>5040090</v>
      </c>
      <c r="L9" s="138">
        <f>K9/J9</f>
        <v>5663.0224719101125</v>
      </c>
      <c r="M9" s="113"/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  <row r="12" spans="9:12" ht="13.5">
      <c r="I12" s="113"/>
      <c r="J12" s="113"/>
      <c r="K12" s="113"/>
      <c r="L12" s="113"/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</sheetData>
  <mergeCells count="2">
    <mergeCell ref="I2:L2"/>
    <mergeCell ref="D2:G2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L1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:IV5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5.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123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</row>
    <row r="4" spans="1:12" ht="13.5" customHeight="1">
      <c r="A4" s="130">
        <v>1</v>
      </c>
      <c r="B4" s="76" t="s">
        <v>5</v>
      </c>
      <c r="C4" s="79"/>
      <c r="D4" s="77"/>
      <c r="E4" s="77"/>
      <c r="F4" s="77"/>
      <c r="G4" s="77" t="s">
        <v>89</v>
      </c>
      <c r="I4" s="125"/>
      <c r="J4" s="125"/>
      <c r="K4" s="125"/>
      <c r="L4" s="125"/>
    </row>
    <row r="5" spans="9:12" ht="13.5">
      <c r="I5" s="113"/>
      <c r="J5" s="113"/>
      <c r="K5" s="113"/>
      <c r="L5" s="113"/>
    </row>
    <row r="6" spans="9:12" ht="13.5">
      <c r="I6" s="113"/>
      <c r="J6" s="113"/>
      <c r="K6" s="113"/>
      <c r="L6" s="113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  <row r="9" spans="9:12" ht="13.5">
      <c r="I9" s="113"/>
      <c r="J9" s="113"/>
      <c r="K9" s="113"/>
      <c r="L9" s="113"/>
    </row>
    <row r="10" spans="9:12" ht="13.5">
      <c r="I10" s="113"/>
      <c r="J10" s="113"/>
      <c r="K10" s="113"/>
      <c r="L10" s="113"/>
    </row>
  </sheetData>
  <mergeCells count="2">
    <mergeCell ref="I2:L2"/>
    <mergeCell ref="D2:G2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170"/>
  <sheetViews>
    <sheetView workbookViewId="0" topLeftCell="A73">
      <selection activeCell="E26" sqref="E26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75390625" style="3" customWidth="1"/>
    <col min="4" max="4" width="7.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1:7" s="1" customFormat="1" ht="13.5" customHeight="1" thickBot="1">
      <c r="A1" s="1" t="s">
        <v>156</v>
      </c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124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171</v>
      </c>
      <c r="I3" s="123" t="s">
        <v>2</v>
      </c>
      <c r="J3" s="123" t="s">
        <v>1</v>
      </c>
      <c r="K3" s="123" t="s">
        <v>3</v>
      </c>
      <c r="L3" s="124" t="s">
        <v>170</v>
      </c>
    </row>
    <row r="4" spans="1:13" ht="14.25" thickBot="1">
      <c r="A4" s="130">
        <v>1</v>
      </c>
      <c r="B4" s="76" t="s">
        <v>5</v>
      </c>
      <c r="C4" s="91" t="s">
        <v>70</v>
      </c>
      <c r="D4" s="94">
        <v>15</v>
      </c>
      <c r="E4" s="95">
        <v>162</v>
      </c>
      <c r="F4" s="95">
        <v>1766360</v>
      </c>
      <c r="G4" s="80">
        <f>G5</f>
        <v>10903.456790123457</v>
      </c>
      <c r="I4" s="157">
        <v>20</v>
      </c>
      <c r="J4" s="157">
        <v>225</v>
      </c>
      <c r="K4" s="157">
        <v>8530161</v>
      </c>
      <c r="L4" s="135">
        <f>L5</f>
        <v>37911.82666666667</v>
      </c>
      <c r="M4" s="113"/>
    </row>
    <row r="5" spans="1:13" ht="14.25" thickBot="1">
      <c r="A5" s="131">
        <v>2</v>
      </c>
      <c r="B5" s="76"/>
      <c r="C5" s="81"/>
      <c r="D5" s="74">
        <f>SUM(D4)</f>
        <v>15</v>
      </c>
      <c r="E5" s="85">
        <f>SUM(E4)</f>
        <v>162</v>
      </c>
      <c r="F5" s="85">
        <f>SUM(F4)</f>
        <v>1766360</v>
      </c>
      <c r="G5" s="25">
        <f>F5/E5</f>
        <v>10903.456790123457</v>
      </c>
      <c r="I5" s="127">
        <f>SUM(I4)</f>
        <v>20</v>
      </c>
      <c r="J5" s="128">
        <f>SUM(J4)</f>
        <v>225</v>
      </c>
      <c r="K5" s="128">
        <f>SUM(K4)</f>
        <v>8530161</v>
      </c>
      <c r="L5" s="138">
        <f>K5/J5</f>
        <v>37911.82666666667</v>
      </c>
      <c r="M5" s="113"/>
    </row>
    <row r="6" spans="9:12" ht="13.5">
      <c r="I6" s="113"/>
      <c r="J6" s="113"/>
      <c r="K6" s="113"/>
      <c r="L6" s="113"/>
    </row>
    <row r="7" spans="1:7" s="1" customFormat="1" ht="13.5" customHeight="1" thickBot="1">
      <c r="A7" s="1" t="s">
        <v>157</v>
      </c>
      <c r="B7" s="41"/>
      <c r="C7" s="4"/>
      <c r="D7" s="13"/>
      <c r="E7" s="13"/>
      <c r="F7" s="13"/>
      <c r="G7" s="13"/>
    </row>
    <row r="8" spans="2:12" s="1" customFormat="1" ht="13.5" customHeight="1" thickBot="1">
      <c r="B8" s="41"/>
      <c r="C8" s="4"/>
      <c r="D8" s="173" t="s">
        <v>122</v>
      </c>
      <c r="E8" s="174"/>
      <c r="F8" s="174"/>
      <c r="G8" s="175"/>
      <c r="I8" s="170" t="s">
        <v>121</v>
      </c>
      <c r="J8" s="171"/>
      <c r="K8" s="171"/>
      <c r="L8" s="172"/>
    </row>
    <row r="9" spans="1:12" s="72" customFormat="1" ht="13.5" customHeight="1" thickBot="1">
      <c r="A9" s="129" t="s">
        <v>125</v>
      </c>
      <c r="B9" s="44" t="s">
        <v>4</v>
      </c>
      <c r="C9" s="9" t="s">
        <v>0</v>
      </c>
      <c r="D9" s="10" t="s">
        <v>2</v>
      </c>
      <c r="E9" s="10" t="s">
        <v>1</v>
      </c>
      <c r="F9" s="10" t="s">
        <v>3</v>
      </c>
      <c r="G9" s="11" t="s">
        <v>172</v>
      </c>
      <c r="I9" s="132" t="s">
        <v>2</v>
      </c>
      <c r="J9" s="10" t="s">
        <v>1</v>
      </c>
      <c r="K9" s="10" t="s">
        <v>3</v>
      </c>
      <c r="L9" s="11" t="s">
        <v>170</v>
      </c>
    </row>
    <row r="10" spans="1:20" ht="13.5" customHeight="1">
      <c r="A10" s="130">
        <v>1</v>
      </c>
      <c r="B10" s="76" t="s">
        <v>5</v>
      </c>
      <c r="C10" s="91" t="s">
        <v>71</v>
      </c>
      <c r="D10" s="104">
        <v>20</v>
      </c>
      <c r="E10" s="98">
        <v>160</v>
      </c>
      <c r="F10" s="98">
        <v>1387925</v>
      </c>
      <c r="G10" s="77">
        <f>F10/E10</f>
        <v>8674.53125</v>
      </c>
      <c r="I10" s="133">
        <v>20</v>
      </c>
      <c r="J10" s="133">
        <v>173</v>
      </c>
      <c r="K10" s="133">
        <v>2254375</v>
      </c>
      <c r="L10" s="133">
        <f>K10/J10</f>
        <v>13031.069364161849</v>
      </c>
      <c r="M10" s="100"/>
      <c r="N10" s="101"/>
      <c r="O10" s="101"/>
      <c r="P10" s="113"/>
      <c r="Q10" s="113"/>
      <c r="R10" s="101"/>
      <c r="S10" s="101"/>
      <c r="T10" s="113"/>
    </row>
    <row r="11" spans="1:20" ht="13.5" customHeight="1">
      <c r="A11" s="131">
        <v>2</v>
      </c>
      <c r="B11" s="76"/>
      <c r="C11" s="91" t="s">
        <v>114</v>
      </c>
      <c r="D11" s="76">
        <v>20</v>
      </c>
      <c r="E11" s="90">
        <v>141</v>
      </c>
      <c r="F11" s="90">
        <v>265017</v>
      </c>
      <c r="G11" s="77">
        <f aca="true" t="shared" si="0" ref="G11:G46">F11/E11</f>
        <v>1879.5531914893618</v>
      </c>
      <c r="I11" s="6">
        <v>20</v>
      </c>
      <c r="J11" s="6">
        <v>279</v>
      </c>
      <c r="K11" s="6">
        <v>1329137</v>
      </c>
      <c r="L11" s="133">
        <f aca="true" t="shared" si="1" ref="L11:L45">K11/J11</f>
        <v>4763.931899641577</v>
      </c>
      <c r="M11" s="100"/>
      <c r="N11" s="101"/>
      <c r="O11" s="101"/>
      <c r="P11" s="113"/>
      <c r="Q11" s="113"/>
      <c r="R11" s="101"/>
      <c r="S11" s="101"/>
      <c r="T11" s="113"/>
    </row>
    <row r="12" spans="1:20" ht="13.5" customHeight="1">
      <c r="A12" s="130">
        <v>3</v>
      </c>
      <c r="B12" s="76"/>
      <c r="C12" s="91" t="s">
        <v>72</v>
      </c>
      <c r="D12" s="76">
        <v>36</v>
      </c>
      <c r="E12" s="90">
        <v>423</v>
      </c>
      <c r="F12" s="90">
        <v>6086515</v>
      </c>
      <c r="G12" s="77">
        <f t="shared" si="0"/>
        <v>14388.924349881796</v>
      </c>
      <c r="I12" s="6">
        <v>36</v>
      </c>
      <c r="J12" s="6">
        <v>455</v>
      </c>
      <c r="K12" s="6">
        <v>5645778</v>
      </c>
      <c r="L12" s="133">
        <f t="shared" si="1"/>
        <v>12408.303296703296</v>
      </c>
      <c r="M12" s="100"/>
      <c r="N12" s="101"/>
      <c r="O12" s="101"/>
      <c r="P12" s="113"/>
      <c r="Q12" s="113"/>
      <c r="R12" s="101"/>
      <c r="S12" s="101"/>
      <c r="T12" s="113"/>
    </row>
    <row r="13" spans="1:20" ht="14.25" customHeight="1">
      <c r="A13" s="131">
        <v>4</v>
      </c>
      <c r="B13" s="76"/>
      <c r="C13" s="91" t="s">
        <v>73</v>
      </c>
      <c r="D13" s="76">
        <v>20</v>
      </c>
      <c r="E13" s="90">
        <v>85</v>
      </c>
      <c r="F13" s="90">
        <v>92500</v>
      </c>
      <c r="G13" s="77">
        <f t="shared" si="0"/>
        <v>1088.235294117647</v>
      </c>
      <c r="I13" s="139">
        <v>10</v>
      </c>
      <c r="J13" s="140">
        <v>20</v>
      </c>
      <c r="K13" s="140">
        <v>85500</v>
      </c>
      <c r="L13" s="133">
        <f t="shared" si="1"/>
        <v>4275</v>
      </c>
      <c r="M13" s="100"/>
      <c r="N13" s="101"/>
      <c r="O13" s="101"/>
      <c r="P13" s="113"/>
      <c r="Q13" s="113"/>
      <c r="R13" s="101"/>
      <c r="S13" s="101"/>
      <c r="T13" s="113"/>
    </row>
    <row r="14" spans="1:20" ht="13.5" customHeight="1">
      <c r="A14" s="130">
        <v>5</v>
      </c>
      <c r="B14" s="76"/>
      <c r="C14" s="91" t="s">
        <v>115</v>
      </c>
      <c r="D14" s="76">
        <v>20</v>
      </c>
      <c r="E14" s="90">
        <v>180</v>
      </c>
      <c r="F14" s="90">
        <v>1857725</v>
      </c>
      <c r="G14" s="77">
        <f t="shared" si="0"/>
        <v>10320.694444444445</v>
      </c>
      <c r="I14" s="6">
        <v>18</v>
      </c>
      <c r="J14" s="6">
        <v>215</v>
      </c>
      <c r="K14" s="6">
        <v>2573280</v>
      </c>
      <c r="L14" s="133">
        <f t="shared" si="1"/>
        <v>11968.744186046511</v>
      </c>
      <c r="M14" s="100"/>
      <c r="N14" s="101"/>
      <c r="O14" s="101"/>
      <c r="P14" s="113"/>
      <c r="Q14" s="113"/>
      <c r="R14" s="101"/>
      <c r="S14" s="101"/>
      <c r="T14" s="113"/>
    </row>
    <row r="15" spans="1:20" ht="13.5" customHeight="1">
      <c r="A15" s="131">
        <v>6</v>
      </c>
      <c r="B15" s="76"/>
      <c r="C15" s="91" t="s">
        <v>74</v>
      </c>
      <c r="D15" s="76">
        <v>26</v>
      </c>
      <c r="E15" s="90">
        <v>168</v>
      </c>
      <c r="F15" s="90">
        <v>1464350</v>
      </c>
      <c r="G15" s="77">
        <f t="shared" si="0"/>
        <v>8716.369047619048</v>
      </c>
      <c r="I15" s="6">
        <v>26</v>
      </c>
      <c r="J15" s="6">
        <v>225</v>
      </c>
      <c r="K15" s="6">
        <v>2382460</v>
      </c>
      <c r="L15" s="133">
        <f t="shared" si="1"/>
        <v>10588.711111111112</v>
      </c>
      <c r="M15" s="100"/>
      <c r="N15" s="101"/>
      <c r="O15" s="101"/>
      <c r="P15" s="113"/>
      <c r="Q15" s="113"/>
      <c r="R15" s="101"/>
      <c r="S15" s="101"/>
      <c r="T15" s="113"/>
    </row>
    <row r="16" spans="1:20" ht="13.5" customHeight="1">
      <c r="A16" s="130">
        <v>7</v>
      </c>
      <c r="B16" s="76"/>
      <c r="C16" s="91" t="s">
        <v>75</v>
      </c>
      <c r="D16" s="76">
        <v>20</v>
      </c>
      <c r="E16" s="90">
        <v>247</v>
      </c>
      <c r="F16" s="90">
        <v>1226678</v>
      </c>
      <c r="G16" s="77">
        <f t="shared" si="0"/>
        <v>4966.307692307692</v>
      </c>
      <c r="I16" s="6">
        <v>20</v>
      </c>
      <c r="J16" s="6">
        <v>151</v>
      </c>
      <c r="K16" s="6">
        <v>981088</v>
      </c>
      <c r="L16" s="133">
        <f t="shared" si="1"/>
        <v>6497.271523178808</v>
      </c>
      <c r="M16" s="100"/>
      <c r="N16" s="101"/>
      <c r="O16" s="101"/>
      <c r="P16" s="113"/>
      <c r="Q16" s="113"/>
      <c r="R16" s="101"/>
      <c r="S16" s="101"/>
      <c r="T16" s="113"/>
    </row>
    <row r="17" spans="1:20" ht="13.5" customHeight="1">
      <c r="A17" s="131">
        <v>8</v>
      </c>
      <c r="B17" s="76"/>
      <c r="C17" s="91" t="s">
        <v>116</v>
      </c>
      <c r="D17" s="76">
        <v>15</v>
      </c>
      <c r="E17" s="90">
        <v>168</v>
      </c>
      <c r="F17" s="90">
        <v>2896803</v>
      </c>
      <c r="G17" s="77">
        <f t="shared" si="0"/>
        <v>17242.875</v>
      </c>
      <c r="I17" s="6">
        <v>21</v>
      </c>
      <c r="J17" s="6">
        <v>203</v>
      </c>
      <c r="K17" s="6">
        <v>5387458</v>
      </c>
      <c r="L17" s="133">
        <f t="shared" si="1"/>
        <v>26539.20197044335</v>
      </c>
      <c r="M17" s="100"/>
      <c r="N17" s="101"/>
      <c r="O17" s="101"/>
      <c r="P17" s="113"/>
      <c r="Q17" s="113"/>
      <c r="R17" s="101"/>
      <c r="S17" s="101"/>
      <c r="T17" s="113"/>
    </row>
    <row r="18" spans="1:20" ht="14.25" customHeight="1">
      <c r="A18" s="130">
        <v>9</v>
      </c>
      <c r="B18" s="76"/>
      <c r="C18" s="91" t="s">
        <v>76</v>
      </c>
      <c r="D18" s="76">
        <v>25</v>
      </c>
      <c r="E18" s="90">
        <v>261</v>
      </c>
      <c r="F18" s="90">
        <v>1529100</v>
      </c>
      <c r="G18" s="77">
        <f t="shared" si="0"/>
        <v>5858.620689655172</v>
      </c>
      <c r="I18" s="6">
        <v>25</v>
      </c>
      <c r="J18" s="6">
        <v>242</v>
      </c>
      <c r="K18" s="6">
        <v>1453318</v>
      </c>
      <c r="L18" s="133">
        <f t="shared" si="1"/>
        <v>6005.446280991736</v>
      </c>
      <c r="M18" s="100"/>
      <c r="N18" s="101"/>
      <c r="O18" s="101"/>
      <c r="P18" s="113"/>
      <c r="Q18" s="113"/>
      <c r="R18" s="101"/>
      <c r="S18" s="101"/>
      <c r="T18" s="113"/>
    </row>
    <row r="19" spans="1:20" ht="13.5" customHeight="1">
      <c r="A19" s="131">
        <v>10</v>
      </c>
      <c r="B19" s="76"/>
      <c r="C19" s="91" t="s">
        <v>117</v>
      </c>
      <c r="D19" s="76">
        <v>20</v>
      </c>
      <c r="E19" s="90">
        <v>264</v>
      </c>
      <c r="F19" s="90">
        <v>3424365</v>
      </c>
      <c r="G19" s="77">
        <f t="shared" si="0"/>
        <v>12971.079545454546</v>
      </c>
      <c r="I19" s="6">
        <v>20</v>
      </c>
      <c r="J19" s="6">
        <v>296</v>
      </c>
      <c r="K19" s="6">
        <v>6557708</v>
      </c>
      <c r="L19" s="133">
        <f t="shared" si="1"/>
        <v>22154.41891891892</v>
      </c>
      <c r="M19" s="100"/>
      <c r="N19" s="101"/>
      <c r="O19" s="101"/>
      <c r="P19" s="113"/>
      <c r="Q19" s="113"/>
      <c r="R19" s="101"/>
      <c r="S19" s="101"/>
      <c r="T19" s="113"/>
    </row>
    <row r="20" spans="1:20" ht="13.5" customHeight="1">
      <c r="A20" s="130">
        <v>11</v>
      </c>
      <c r="B20" s="76"/>
      <c r="C20" s="91" t="s">
        <v>77</v>
      </c>
      <c r="D20" s="76">
        <v>38</v>
      </c>
      <c r="E20" s="90">
        <v>382</v>
      </c>
      <c r="F20" s="90">
        <v>1765110</v>
      </c>
      <c r="G20" s="77">
        <f t="shared" si="0"/>
        <v>4620.706806282723</v>
      </c>
      <c r="I20" s="6">
        <v>39</v>
      </c>
      <c r="J20" s="6">
        <v>424</v>
      </c>
      <c r="K20" s="6">
        <v>2154371</v>
      </c>
      <c r="L20" s="133">
        <f t="shared" si="1"/>
        <v>5081.063679245283</v>
      </c>
      <c r="M20" s="100"/>
      <c r="N20" s="101"/>
      <c r="O20" s="101"/>
      <c r="P20" s="113"/>
      <c r="Q20" s="113"/>
      <c r="R20" s="101"/>
      <c r="S20" s="101"/>
      <c r="T20" s="113"/>
    </row>
    <row r="21" spans="1:20" ht="13.5" customHeight="1">
      <c r="A21" s="131">
        <v>12</v>
      </c>
      <c r="B21" s="76"/>
      <c r="C21" s="91" t="s">
        <v>78</v>
      </c>
      <c r="D21" s="76">
        <v>20</v>
      </c>
      <c r="E21" s="90">
        <v>209</v>
      </c>
      <c r="F21" s="90">
        <v>1327889</v>
      </c>
      <c r="G21" s="77">
        <f t="shared" si="0"/>
        <v>6353.535885167464</v>
      </c>
      <c r="I21" s="6">
        <v>20</v>
      </c>
      <c r="J21" s="6">
        <v>159</v>
      </c>
      <c r="K21" s="141">
        <v>1088100</v>
      </c>
      <c r="L21" s="133">
        <f t="shared" si="1"/>
        <v>6843.396226415094</v>
      </c>
      <c r="M21" s="100"/>
      <c r="N21" s="101"/>
      <c r="O21" s="101"/>
      <c r="P21" s="113"/>
      <c r="Q21" s="113"/>
      <c r="R21" s="101"/>
      <c r="S21" s="101"/>
      <c r="T21" s="113"/>
    </row>
    <row r="22" spans="1:20" ht="13.5" customHeight="1">
      <c r="A22" s="130">
        <v>13</v>
      </c>
      <c r="B22" s="76"/>
      <c r="C22" s="91" t="s">
        <v>104</v>
      </c>
      <c r="D22" s="76">
        <v>18</v>
      </c>
      <c r="E22" s="90">
        <v>751</v>
      </c>
      <c r="F22" s="90">
        <v>17752402</v>
      </c>
      <c r="G22" s="77">
        <f t="shared" si="0"/>
        <v>23638.35153129161</v>
      </c>
      <c r="I22" s="6">
        <v>19</v>
      </c>
      <c r="J22" s="6">
        <v>250</v>
      </c>
      <c r="K22" s="6">
        <v>6659648</v>
      </c>
      <c r="L22" s="133">
        <f t="shared" si="1"/>
        <v>26638.592</v>
      </c>
      <c r="M22" s="100"/>
      <c r="N22" s="101"/>
      <c r="O22" s="101"/>
      <c r="P22" s="113"/>
      <c r="Q22" s="113"/>
      <c r="R22" s="101"/>
      <c r="S22" s="101"/>
      <c r="T22" s="113"/>
    </row>
    <row r="23" spans="1:20" ht="14.25" customHeight="1">
      <c r="A23" s="131">
        <v>14</v>
      </c>
      <c r="B23" s="76"/>
      <c r="C23" s="91" t="s">
        <v>105</v>
      </c>
      <c r="D23" s="76">
        <v>10</v>
      </c>
      <c r="E23" s="90">
        <v>54</v>
      </c>
      <c r="F23" s="90">
        <v>1276977</v>
      </c>
      <c r="G23" s="77">
        <f t="shared" si="0"/>
        <v>23647.722222222223</v>
      </c>
      <c r="I23" s="6">
        <v>10</v>
      </c>
      <c r="J23" s="6">
        <v>110</v>
      </c>
      <c r="K23" s="141">
        <v>3202672</v>
      </c>
      <c r="L23" s="133">
        <f t="shared" si="1"/>
        <v>29115.2</v>
      </c>
      <c r="M23" s="100"/>
      <c r="N23" s="101"/>
      <c r="O23" s="101"/>
      <c r="P23" s="113"/>
      <c r="Q23" s="113"/>
      <c r="R23" s="101"/>
      <c r="S23" s="101"/>
      <c r="T23" s="113"/>
    </row>
    <row r="24" spans="1:20" ht="13.5" customHeight="1">
      <c r="A24" s="130">
        <v>15</v>
      </c>
      <c r="B24" s="76"/>
      <c r="C24" s="91" t="s">
        <v>106</v>
      </c>
      <c r="D24" s="76">
        <v>30</v>
      </c>
      <c r="E24" s="90">
        <v>374</v>
      </c>
      <c r="F24" s="90">
        <v>3954385</v>
      </c>
      <c r="G24" s="77">
        <f t="shared" si="0"/>
        <v>10573.22192513369</v>
      </c>
      <c r="I24" s="6">
        <v>10</v>
      </c>
      <c r="J24" s="6">
        <v>127</v>
      </c>
      <c r="K24" s="6">
        <v>1027272</v>
      </c>
      <c r="L24" s="133">
        <f t="shared" si="1"/>
        <v>8088.755905511811</v>
      </c>
      <c r="M24" s="100"/>
      <c r="N24" s="101"/>
      <c r="O24" s="101"/>
      <c r="P24" s="113"/>
      <c r="Q24" s="113"/>
      <c r="R24" s="101"/>
      <c r="S24" s="101"/>
      <c r="T24" s="113"/>
    </row>
    <row r="25" spans="1:20" ht="13.5" customHeight="1">
      <c r="A25" s="131">
        <v>16</v>
      </c>
      <c r="B25" s="76"/>
      <c r="C25" s="91" t="s">
        <v>107</v>
      </c>
      <c r="D25" s="76">
        <v>20</v>
      </c>
      <c r="E25" s="90">
        <v>99</v>
      </c>
      <c r="F25" s="90">
        <v>664757</v>
      </c>
      <c r="G25" s="77">
        <f t="shared" si="0"/>
        <v>6714.717171717171</v>
      </c>
      <c r="I25" s="6">
        <v>20</v>
      </c>
      <c r="J25" s="6">
        <v>261</v>
      </c>
      <c r="K25" s="6">
        <v>1946790</v>
      </c>
      <c r="L25" s="133">
        <f t="shared" si="1"/>
        <v>7458.9655172413795</v>
      </c>
      <c r="M25" s="100"/>
      <c r="N25" s="101"/>
      <c r="O25" s="101"/>
      <c r="P25" s="113"/>
      <c r="Q25" s="113"/>
      <c r="R25" s="101"/>
      <c r="S25" s="101"/>
      <c r="T25" s="113"/>
    </row>
    <row r="26" spans="1:20" ht="13.5" customHeight="1">
      <c r="A26" s="130">
        <v>17</v>
      </c>
      <c r="B26" s="76"/>
      <c r="C26" s="91" t="s">
        <v>118</v>
      </c>
      <c r="D26" s="76">
        <v>10</v>
      </c>
      <c r="E26" s="90">
        <v>1</v>
      </c>
      <c r="F26" s="90">
        <v>3000</v>
      </c>
      <c r="G26" s="77">
        <f t="shared" si="0"/>
        <v>3000</v>
      </c>
      <c r="I26" s="6">
        <v>22</v>
      </c>
      <c r="J26" s="6">
        <v>144</v>
      </c>
      <c r="K26" s="141">
        <v>1600960</v>
      </c>
      <c r="L26" s="133">
        <f t="shared" si="1"/>
        <v>11117.777777777777</v>
      </c>
      <c r="M26" s="100"/>
      <c r="N26" s="101"/>
      <c r="O26" s="101"/>
      <c r="P26" s="113"/>
      <c r="Q26" s="113"/>
      <c r="R26" s="101"/>
      <c r="S26" s="101"/>
      <c r="T26" s="113"/>
    </row>
    <row r="27" spans="1:20" ht="13.5" customHeight="1">
      <c r="A27" s="131">
        <v>18</v>
      </c>
      <c r="B27" s="76"/>
      <c r="C27" s="91" t="s">
        <v>108</v>
      </c>
      <c r="D27" s="76">
        <v>25</v>
      </c>
      <c r="E27" s="90">
        <v>196</v>
      </c>
      <c r="F27" s="90">
        <v>3275732</v>
      </c>
      <c r="G27" s="77">
        <f t="shared" si="0"/>
        <v>16712.918367346938</v>
      </c>
      <c r="I27" s="6">
        <v>30</v>
      </c>
      <c r="J27" s="6">
        <v>317</v>
      </c>
      <c r="K27" s="6">
        <v>6090501</v>
      </c>
      <c r="L27" s="133">
        <f t="shared" si="1"/>
        <v>19212.93690851735</v>
      </c>
      <c r="M27" s="100"/>
      <c r="N27" s="101"/>
      <c r="O27" s="101"/>
      <c r="P27" s="113"/>
      <c r="Q27" s="113"/>
      <c r="R27" s="101"/>
      <c r="S27" s="101"/>
      <c r="T27" s="113"/>
    </row>
    <row r="28" spans="1:20" ht="14.25" customHeight="1">
      <c r="A28" s="130">
        <v>19</v>
      </c>
      <c r="B28" s="76"/>
      <c r="C28" s="91" t="s">
        <v>119</v>
      </c>
      <c r="D28" s="76">
        <v>20</v>
      </c>
      <c r="E28" s="90">
        <v>364</v>
      </c>
      <c r="F28" s="90">
        <v>3457030</v>
      </c>
      <c r="G28" s="77">
        <f t="shared" si="0"/>
        <v>9497.335164835165</v>
      </c>
      <c r="I28" s="6">
        <v>20</v>
      </c>
      <c r="J28" s="6">
        <v>283</v>
      </c>
      <c r="K28" s="6">
        <v>2174792</v>
      </c>
      <c r="L28" s="133">
        <f t="shared" si="1"/>
        <v>7684.777385159011</v>
      </c>
      <c r="M28" s="100"/>
      <c r="N28" s="101"/>
      <c r="O28" s="101"/>
      <c r="P28" s="113"/>
      <c r="Q28" s="113"/>
      <c r="R28" s="101"/>
      <c r="S28" s="101"/>
      <c r="T28" s="113"/>
    </row>
    <row r="29" spans="1:20" ht="13.5">
      <c r="A29" s="131">
        <v>20</v>
      </c>
      <c r="B29" s="76"/>
      <c r="C29" s="91" t="s">
        <v>109</v>
      </c>
      <c r="D29" s="76">
        <v>19</v>
      </c>
      <c r="E29" s="90">
        <v>204</v>
      </c>
      <c r="F29" s="90">
        <v>1878705</v>
      </c>
      <c r="G29" s="77">
        <f t="shared" si="0"/>
        <v>9209.338235294117</v>
      </c>
      <c r="I29" s="6">
        <v>20</v>
      </c>
      <c r="J29" s="6">
        <v>235</v>
      </c>
      <c r="K29" s="6">
        <v>2152102</v>
      </c>
      <c r="L29" s="133">
        <f t="shared" si="1"/>
        <v>9157.88085106383</v>
      </c>
      <c r="M29" s="100"/>
      <c r="N29" s="101"/>
      <c r="O29" s="101"/>
      <c r="P29" s="113"/>
      <c r="Q29" s="113"/>
      <c r="R29" s="101"/>
      <c r="S29" s="101"/>
      <c r="T29" s="113"/>
    </row>
    <row r="30" spans="1:20" ht="13.5">
      <c r="A30" s="130">
        <v>21</v>
      </c>
      <c r="B30" s="76"/>
      <c r="C30" s="91" t="s">
        <v>110</v>
      </c>
      <c r="D30" s="76">
        <v>38</v>
      </c>
      <c r="E30" s="90">
        <v>435</v>
      </c>
      <c r="F30" s="90">
        <v>1854870</v>
      </c>
      <c r="G30" s="77">
        <f t="shared" si="0"/>
        <v>4264.068965517241</v>
      </c>
      <c r="I30" s="6">
        <v>20</v>
      </c>
      <c r="J30" s="6">
        <v>215</v>
      </c>
      <c r="K30" s="6">
        <v>1482860</v>
      </c>
      <c r="L30" s="133">
        <f t="shared" si="1"/>
        <v>6897.023255813953</v>
      </c>
      <c r="M30" s="100"/>
      <c r="N30" s="101"/>
      <c r="O30" s="101"/>
      <c r="P30" s="113"/>
      <c r="Q30" s="113"/>
      <c r="R30" s="101"/>
      <c r="S30" s="101"/>
      <c r="T30" s="113"/>
    </row>
    <row r="31" spans="1:20" ht="13.5">
      <c r="A31" s="131">
        <v>22</v>
      </c>
      <c r="B31" s="76"/>
      <c r="C31" s="91" t="s">
        <v>111</v>
      </c>
      <c r="D31" s="76">
        <v>19</v>
      </c>
      <c r="E31" s="90">
        <v>133</v>
      </c>
      <c r="F31" s="90">
        <v>529646</v>
      </c>
      <c r="G31" s="77">
        <f t="shared" si="0"/>
        <v>3982.3007518796994</v>
      </c>
      <c r="I31" s="6">
        <v>20</v>
      </c>
      <c r="J31" s="6">
        <v>248</v>
      </c>
      <c r="K31" s="6">
        <v>1883822</v>
      </c>
      <c r="L31" s="133">
        <f t="shared" si="1"/>
        <v>7596.056451612903</v>
      </c>
      <c r="M31" s="100"/>
      <c r="N31" s="101"/>
      <c r="O31" s="101"/>
      <c r="P31" s="113"/>
      <c r="Q31" s="113"/>
      <c r="R31" s="101"/>
      <c r="S31" s="101"/>
      <c r="T31" s="113"/>
    </row>
    <row r="32" spans="1:20" ht="13.5">
      <c r="A32" s="130">
        <v>23</v>
      </c>
      <c r="B32" s="76"/>
      <c r="C32" s="91" t="s">
        <v>112</v>
      </c>
      <c r="D32" s="76">
        <v>20</v>
      </c>
      <c r="E32" s="90">
        <v>66</v>
      </c>
      <c r="F32" s="90">
        <v>225600</v>
      </c>
      <c r="G32" s="77">
        <f t="shared" si="0"/>
        <v>3418.181818181818</v>
      </c>
      <c r="I32" s="6">
        <v>20</v>
      </c>
      <c r="J32" s="6">
        <v>156</v>
      </c>
      <c r="K32" s="6">
        <v>476400</v>
      </c>
      <c r="L32" s="133">
        <f t="shared" si="1"/>
        <v>3053.846153846154</v>
      </c>
      <c r="M32" s="100"/>
      <c r="N32" s="101"/>
      <c r="O32" s="101"/>
      <c r="P32" s="113"/>
      <c r="Q32" s="113"/>
      <c r="R32" s="101"/>
      <c r="S32" s="101"/>
      <c r="T32" s="113"/>
    </row>
    <row r="33" spans="1:20" ht="13.5">
      <c r="A33" s="131">
        <v>24</v>
      </c>
      <c r="B33" s="76"/>
      <c r="C33" s="142" t="s">
        <v>113</v>
      </c>
      <c r="D33" s="76">
        <v>10</v>
      </c>
      <c r="E33" s="90">
        <v>120</v>
      </c>
      <c r="F33" s="90">
        <v>1064336</v>
      </c>
      <c r="G33" s="77">
        <f t="shared" si="0"/>
        <v>8869.466666666667</v>
      </c>
      <c r="I33" s="135"/>
      <c r="J33" s="135" t="s">
        <v>132</v>
      </c>
      <c r="K33" s="135"/>
      <c r="L33" s="133" t="e">
        <f t="shared" si="1"/>
        <v>#VALUE!</v>
      </c>
      <c r="M33" s="100"/>
      <c r="N33" s="101"/>
      <c r="O33" s="101"/>
      <c r="P33" s="113"/>
      <c r="Q33" s="113"/>
      <c r="R33" s="101"/>
      <c r="S33" s="101"/>
      <c r="T33" s="113"/>
    </row>
    <row r="34" spans="1:20" ht="13.5">
      <c r="A34" s="130">
        <v>25</v>
      </c>
      <c r="B34" s="76"/>
      <c r="C34" s="144" t="s">
        <v>133</v>
      </c>
      <c r="D34" s="76"/>
      <c r="E34" s="90" t="s">
        <v>145</v>
      </c>
      <c r="F34" s="90"/>
      <c r="G34" s="77"/>
      <c r="I34" s="6">
        <v>25</v>
      </c>
      <c r="J34" s="6">
        <v>257</v>
      </c>
      <c r="K34" s="6">
        <v>6289863</v>
      </c>
      <c r="L34" s="133">
        <f t="shared" si="1"/>
        <v>24474.175097276264</v>
      </c>
      <c r="M34" s="100"/>
      <c r="N34" s="101"/>
      <c r="O34" s="101"/>
      <c r="P34" s="113"/>
      <c r="Q34" s="113"/>
      <c r="R34" s="101"/>
      <c r="S34" s="101"/>
      <c r="T34" s="113"/>
    </row>
    <row r="35" spans="1:20" ht="13.5">
      <c r="A35" s="131">
        <v>26</v>
      </c>
      <c r="B35" s="76"/>
      <c r="C35" s="144" t="s">
        <v>134</v>
      </c>
      <c r="D35" s="76"/>
      <c r="E35" s="90" t="s">
        <v>145</v>
      </c>
      <c r="F35" s="90"/>
      <c r="G35" s="77"/>
      <c r="I35" s="6">
        <v>20</v>
      </c>
      <c r="J35" s="6">
        <v>132</v>
      </c>
      <c r="K35" s="6">
        <v>352500</v>
      </c>
      <c r="L35" s="133">
        <f t="shared" si="1"/>
        <v>2670.4545454545455</v>
      </c>
      <c r="M35" s="100"/>
      <c r="N35" s="101"/>
      <c r="O35" s="101"/>
      <c r="P35" s="113"/>
      <c r="Q35" s="113"/>
      <c r="R35" s="101"/>
      <c r="S35" s="101"/>
      <c r="T35" s="113"/>
    </row>
    <row r="36" spans="1:20" ht="13.5">
      <c r="A36" s="130">
        <v>27</v>
      </c>
      <c r="B36" s="76"/>
      <c r="C36" s="144" t="s">
        <v>135</v>
      </c>
      <c r="D36" s="76"/>
      <c r="E36" s="90" t="s">
        <v>145</v>
      </c>
      <c r="F36" s="90"/>
      <c r="G36" s="77"/>
      <c r="I36" s="6">
        <v>20</v>
      </c>
      <c r="J36" s="6">
        <v>137</v>
      </c>
      <c r="K36" s="6">
        <v>3988500</v>
      </c>
      <c r="L36" s="133">
        <f t="shared" si="1"/>
        <v>29113.138686131388</v>
      </c>
      <c r="M36" s="100"/>
      <c r="N36" s="101"/>
      <c r="O36" s="101"/>
      <c r="P36" s="113"/>
      <c r="Q36" s="113"/>
      <c r="R36" s="101"/>
      <c r="S36" s="101"/>
      <c r="T36" s="113"/>
    </row>
    <row r="37" spans="1:20" ht="13.5">
      <c r="A37" s="131">
        <v>28</v>
      </c>
      <c r="B37" s="76"/>
      <c r="C37" s="144" t="s">
        <v>136</v>
      </c>
      <c r="D37" s="76"/>
      <c r="E37" s="90" t="s">
        <v>145</v>
      </c>
      <c r="F37" s="90"/>
      <c r="G37" s="77"/>
      <c r="I37" s="6">
        <v>10</v>
      </c>
      <c r="J37" s="6">
        <v>47</v>
      </c>
      <c r="K37" s="6">
        <v>723000</v>
      </c>
      <c r="L37" s="133">
        <f t="shared" si="1"/>
        <v>15382.978723404256</v>
      </c>
      <c r="M37" s="100"/>
      <c r="N37" s="101"/>
      <c r="O37" s="101"/>
      <c r="P37" s="113"/>
      <c r="Q37" s="113"/>
      <c r="R37" s="101"/>
      <c r="S37" s="101"/>
      <c r="T37" s="113"/>
    </row>
    <row r="38" spans="1:20" ht="13.5">
      <c r="A38" s="130">
        <v>29</v>
      </c>
      <c r="B38" s="76"/>
      <c r="C38" s="144" t="s">
        <v>137</v>
      </c>
      <c r="D38" s="76"/>
      <c r="E38" s="90" t="s">
        <v>145</v>
      </c>
      <c r="F38" s="90"/>
      <c r="G38" s="77"/>
      <c r="I38" s="6">
        <v>10</v>
      </c>
      <c r="J38" s="6">
        <v>58</v>
      </c>
      <c r="K38" s="6">
        <v>166375</v>
      </c>
      <c r="L38" s="133">
        <f t="shared" si="1"/>
        <v>2868.5344827586205</v>
      </c>
      <c r="M38" s="100"/>
      <c r="N38" s="101"/>
      <c r="O38" s="101"/>
      <c r="P38" s="113"/>
      <c r="Q38" s="113"/>
      <c r="R38" s="101"/>
      <c r="S38" s="101"/>
      <c r="T38" s="113"/>
    </row>
    <row r="39" spans="1:20" ht="13.5">
      <c r="A39" s="131">
        <v>30</v>
      </c>
      <c r="B39" s="76"/>
      <c r="C39" s="144" t="s">
        <v>138</v>
      </c>
      <c r="D39" s="76"/>
      <c r="E39" s="90" t="s">
        <v>145</v>
      </c>
      <c r="F39" s="90"/>
      <c r="G39" s="77"/>
      <c r="I39" s="6">
        <v>20</v>
      </c>
      <c r="J39" s="6">
        <v>202</v>
      </c>
      <c r="K39" s="6">
        <v>1914073</v>
      </c>
      <c r="L39" s="133">
        <f t="shared" si="1"/>
        <v>9475.60891089109</v>
      </c>
      <c r="M39" s="100"/>
      <c r="N39" s="101"/>
      <c r="O39" s="101"/>
      <c r="P39" s="113"/>
      <c r="Q39" s="113"/>
      <c r="R39" s="101"/>
      <c r="S39" s="101"/>
      <c r="T39" s="113"/>
    </row>
    <row r="40" spans="1:20" ht="13.5">
      <c r="A40" s="130">
        <v>31</v>
      </c>
      <c r="B40" s="76"/>
      <c r="C40" s="144" t="s">
        <v>139</v>
      </c>
      <c r="D40" s="76"/>
      <c r="E40" s="90" t="s">
        <v>153</v>
      </c>
      <c r="F40" s="90"/>
      <c r="G40" s="77"/>
      <c r="I40" s="6">
        <v>30</v>
      </c>
      <c r="J40" s="6">
        <v>311</v>
      </c>
      <c r="K40" s="6">
        <v>1131750</v>
      </c>
      <c r="L40" s="133">
        <f t="shared" si="1"/>
        <v>3639.0675241157555</v>
      </c>
      <c r="M40" s="100"/>
      <c r="N40" s="101"/>
      <c r="O40" s="101"/>
      <c r="P40" s="113"/>
      <c r="Q40" s="113"/>
      <c r="R40" s="101"/>
      <c r="S40" s="101"/>
      <c r="T40" s="113"/>
    </row>
    <row r="41" spans="1:20" ht="13.5">
      <c r="A41" s="131">
        <v>32</v>
      </c>
      <c r="B41" s="76"/>
      <c r="C41" s="145" t="s">
        <v>140</v>
      </c>
      <c r="D41" s="76"/>
      <c r="E41" s="90" t="s">
        <v>150</v>
      </c>
      <c r="F41" s="90"/>
      <c r="G41" s="77"/>
      <c r="I41" s="6">
        <v>20</v>
      </c>
      <c r="J41" s="6">
        <v>77</v>
      </c>
      <c r="K41" s="6">
        <v>231000</v>
      </c>
      <c r="L41" s="133">
        <f t="shared" si="1"/>
        <v>3000</v>
      </c>
      <c r="M41" s="100"/>
      <c r="N41" s="101"/>
      <c r="O41" s="101"/>
      <c r="P41" s="113"/>
      <c r="Q41" s="113"/>
      <c r="R41" s="101"/>
      <c r="S41" s="101"/>
      <c r="T41" s="113"/>
    </row>
    <row r="42" spans="1:20" ht="13.5">
      <c r="A42" s="130">
        <v>33</v>
      </c>
      <c r="B42" s="76"/>
      <c r="C42" s="144" t="s">
        <v>141</v>
      </c>
      <c r="D42" s="76"/>
      <c r="E42" s="90" t="s">
        <v>145</v>
      </c>
      <c r="F42" s="90"/>
      <c r="G42" s="77"/>
      <c r="I42" s="6">
        <v>20</v>
      </c>
      <c r="J42" s="6">
        <v>110</v>
      </c>
      <c r="K42" s="6">
        <v>342800</v>
      </c>
      <c r="L42" s="133">
        <f t="shared" si="1"/>
        <v>3116.3636363636365</v>
      </c>
      <c r="M42" s="100"/>
      <c r="N42" s="101"/>
      <c r="O42" s="101"/>
      <c r="P42" s="113"/>
      <c r="Q42" s="113"/>
      <c r="R42" s="101"/>
      <c r="S42" s="101"/>
      <c r="T42" s="113"/>
    </row>
    <row r="43" spans="1:20" ht="13.5">
      <c r="A43" s="131">
        <v>34</v>
      </c>
      <c r="B43" s="76"/>
      <c r="C43" s="146" t="s">
        <v>142</v>
      </c>
      <c r="D43" s="76"/>
      <c r="E43" s="90" t="s">
        <v>145</v>
      </c>
      <c r="F43" s="90"/>
      <c r="G43" s="77"/>
      <c r="I43" s="6">
        <v>30</v>
      </c>
      <c r="J43" s="6">
        <v>294</v>
      </c>
      <c r="K43" s="6">
        <v>896883</v>
      </c>
      <c r="L43" s="133">
        <f t="shared" si="1"/>
        <v>3050.622448979592</v>
      </c>
      <c r="M43" s="100"/>
      <c r="N43" s="101"/>
      <c r="O43" s="101"/>
      <c r="P43" s="113"/>
      <c r="Q43" s="113"/>
      <c r="R43" s="101"/>
      <c r="S43" s="101"/>
      <c r="T43" s="113"/>
    </row>
    <row r="44" spans="1:20" ht="13.5">
      <c r="A44" s="130">
        <v>35</v>
      </c>
      <c r="B44" s="76"/>
      <c r="C44" s="146" t="s">
        <v>143</v>
      </c>
      <c r="D44" s="76"/>
      <c r="E44" s="90" t="s">
        <v>146</v>
      </c>
      <c r="F44" s="90"/>
      <c r="G44" s="77"/>
      <c r="I44" s="6">
        <v>65</v>
      </c>
      <c r="J44" s="6">
        <v>764</v>
      </c>
      <c r="K44" s="6">
        <v>5708542</v>
      </c>
      <c r="L44" s="133">
        <f t="shared" si="1"/>
        <v>7471.913612565445</v>
      </c>
      <c r="M44" s="100"/>
      <c r="N44" s="101"/>
      <c r="O44" s="101"/>
      <c r="P44" s="113"/>
      <c r="Q44" s="113"/>
      <c r="R44" s="101"/>
      <c r="S44" s="101"/>
      <c r="T44" s="113"/>
    </row>
    <row r="45" spans="1:20" ht="14.25" thickBot="1">
      <c r="A45" s="131">
        <v>36</v>
      </c>
      <c r="B45" s="157"/>
      <c r="C45" s="160" t="s">
        <v>144</v>
      </c>
      <c r="D45" s="157"/>
      <c r="E45" s="99" t="s">
        <v>147</v>
      </c>
      <c r="F45" s="99"/>
      <c r="G45" s="161"/>
      <c r="I45" s="6">
        <v>10</v>
      </c>
      <c r="J45" s="6">
        <v>96</v>
      </c>
      <c r="K45" s="6">
        <v>1747679</v>
      </c>
      <c r="L45" s="133">
        <f t="shared" si="1"/>
        <v>18204.989583333332</v>
      </c>
      <c r="M45" s="100"/>
      <c r="N45" s="101"/>
      <c r="O45" s="101"/>
      <c r="P45" s="113"/>
      <c r="Q45" s="113"/>
      <c r="R45" s="101"/>
      <c r="S45" s="101"/>
      <c r="T45" s="113"/>
    </row>
    <row r="46" spans="2:20" ht="14.25" thickBot="1">
      <c r="B46" s="162"/>
      <c r="C46" s="163"/>
      <c r="D46" s="74">
        <f>SUM(D10:D33)</f>
        <v>519</v>
      </c>
      <c r="E46" s="85">
        <f>SUM(E10:E33)</f>
        <v>5485</v>
      </c>
      <c r="F46" s="85">
        <f>SUM(F10:F33)</f>
        <v>59261417</v>
      </c>
      <c r="G46" s="164">
        <f t="shared" si="0"/>
        <v>10804.269279854148</v>
      </c>
      <c r="I46" s="136">
        <f>SUM(I10:I45)</f>
        <v>766</v>
      </c>
      <c r="J46" s="137">
        <f>SUM(J10:J45)</f>
        <v>7673</v>
      </c>
      <c r="K46" s="137">
        <f>SUM(K10:K45)</f>
        <v>84083357</v>
      </c>
      <c r="L46" s="138">
        <f>K46/J46</f>
        <v>10958.341848038577</v>
      </c>
      <c r="M46" s="100"/>
      <c r="N46" s="101"/>
      <c r="O46" s="101"/>
      <c r="P46" s="113"/>
      <c r="Q46" s="113"/>
      <c r="R46" s="101"/>
      <c r="S46" s="101"/>
      <c r="T46" s="113"/>
    </row>
    <row r="47" spans="9:20" ht="13.5"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17" s="41" customFormat="1" ht="13.5" customHeight="1" thickBot="1">
      <c r="A48" s="41" t="s">
        <v>159</v>
      </c>
      <c r="C48" s="42"/>
      <c r="D48" s="43"/>
      <c r="E48" s="43"/>
      <c r="F48" s="43"/>
      <c r="G48" s="43"/>
      <c r="I48" s="1"/>
      <c r="J48" s="1"/>
      <c r="K48" s="1"/>
      <c r="L48" s="1"/>
      <c r="M48" s="70"/>
      <c r="N48" s="70"/>
      <c r="O48" s="70"/>
      <c r="P48" s="70"/>
      <c r="Q48" s="70"/>
    </row>
    <row r="49" spans="3:17" s="41" customFormat="1" ht="13.5" customHeight="1" thickBot="1">
      <c r="C49" s="42"/>
      <c r="D49" s="173" t="s">
        <v>122</v>
      </c>
      <c r="E49" s="174"/>
      <c r="F49" s="174"/>
      <c r="G49" s="175"/>
      <c r="I49" s="170" t="s">
        <v>121</v>
      </c>
      <c r="J49" s="171"/>
      <c r="K49" s="171"/>
      <c r="L49" s="172"/>
      <c r="M49" s="70"/>
      <c r="N49" s="70"/>
      <c r="O49" s="70"/>
      <c r="P49" s="70"/>
      <c r="Q49" s="70"/>
    </row>
    <row r="50" spans="1:17" s="48" customFormat="1" ht="13.5" customHeight="1" thickBot="1">
      <c r="A50" s="129" t="s">
        <v>125</v>
      </c>
      <c r="B50" s="44" t="s">
        <v>4</v>
      </c>
      <c r="C50" s="45" t="s">
        <v>0</v>
      </c>
      <c r="D50" s="46" t="s">
        <v>2</v>
      </c>
      <c r="E50" s="46" t="s">
        <v>1</v>
      </c>
      <c r="F50" s="106" t="s">
        <v>3</v>
      </c>
      <c r="G50" s="47" t="s">
        <v>170</v>
      </c>
      <c r="I50" s="123" t="s">
        <v>2</v>
      </c>
      <c r="J50" s="123" t="s">
        <v>1</v>
      </c>
      <c r="K50" s="123" t="s">
        <v>3</v>
      </c>
      <c r="L50" s="124" t="s">
        <v>170</v>
      </c>
      <c r="M50" s="120"/>
      <c r="N50" s="120"/>
      <c r="O50" s="120"/>
      <c r="P50" s="120"/>
      <c r="Q50" s="120"/>
    </row>
    <row r="51" spans="1:17" s="49" customFormat="1" ht="15" customHeight="1">
      <c r="A51" s="130">
        <v>1</v>
      </c>
      <c r="B51" s="76" t="s">
        <v>5</v>
      </c>
      <c r="C51" s="79" t="s">
        <v>158</v>
      </c>
      <c r="D51" s="98">
        <v>30</v>
      </c>
      <c r="E51" s="98">
        <v>360</v>
      </c>
      <c r="F51" s="98">
        <v>1156291</v>
      </c>
      <c r="G51" s="77">
        <f>F51/E51</f>
        <v>3211.9194444444443</v>
      </c>
      <c r="I51" s="6">
        <v>30</v>
      </c>
      <c r="J51" s="6">
        <v>357</v>
      </c>
      <c r="K51" s="6">
        <v>1130611</v>
      </c>
      <c r="L51" s="134">
        <f>K51/J51</f>
        <v>3166.9775910364147</v>
      </c>
      <c r="M51" s="71"/>
      <c r="N51" s="71"/>
      <c r="O51" s="71"/>
      <c r="P51" s="71"/>
      <c r="Q51" s="86"/>
    </row>
    <row r="52" spans="1:17" s="49" customFormat="1" ht="15" customHeight="1" thickBot="1">
      <c r="A52" s="131">
        <v>2</v>
      </c>
      <c r="B52" s="76"/>
      <c r="C52" s="79" t="s">
        <v>29</v>
      </c>
      <c r="D52" s="99">
        <v>60</v>
      </c>
      <c r="E52" s="99">
        <v>689</v>
      </c>
      <c r="F52" s="99">
        <v>2068312</v>
      </c>
      <c r="G52" s="161">
        <f>F52/E52</f>
        <v>3001.9042089985487</v>
      </c>
      <c r="I52" s="148">
        <v>60</v>
      </c>
      <c r="J52" s="148">
        <v>634</v>
      </c>
      <c r="K52" s="148">
        <v>1762378</v>
      </c>
      <c r="L52" s="134">
        <f>K52/J52</f>
        <v>2779.776025236593</v>
      </c>
      <c r="M52" s="71"/>
      <c r="N52" s="71"/>
      <c r="O52" s="71"/>
      <c r="P52" s="71"/>
      <c r="Q52" s="105"/>
    </row>
    <row r="53" spans="1:17" s="49" customFormat="1" ht="15" customHeight="1" thickBot="1">
      <c r="A53" s="131"/>
      <c r="B53" s="76"/>
      <c r="C53" s="81"/>
      <c r="D53" s="74">
        <f>SUM(D51:D52)</f>
        <v>90</v>
      </c>
      <c r="E53" s="85">
        <f>SUM(E51:E52)</f>
        <v>1049</v>
      </c>
      <c r="F53" s="85">
        <f>SUM(F51:F52)</f>
        <v>3224603</v>
      </c>
      <c r="G53" s="164">
        <f>F53/E53</f>
        <v>3073.97807435653</v>
      </c>
      <c r="I53" s="136">
        <f>SUM(I51:I52)</f>
        <v>90</v>
      </c>
      <c r="J53" s="137">
        <f>SUM(J51:J52)</f>
        <v>991</v>
      </c>
      <c r="K53" s="137">
        <f>SUM(K51:K52)</f>
        <v>2892989</v>
      </c>
      <c r="L53" s="138">
        <f>K53/J53</f>
        <v>2919.262361251261</v>
      </c>
      <c r="M53" s="92"/>
      <c r="N53" s="92"/>
      <c r="O53" s="71"/>
      <c r="P53" s="71"/>
      <c r="Q53" s="105"/>
    </row>
    <row r="54" spans="3:12" s="49" customFormat="1" ht="13.5">
      <c r="C54" s="51"/>
      <c r="D54" s="50"/>
      <c r="E54" s="50"/>
      <c r="F54" s="50"/>
      <c r="G54" s="50"/>
      <c r="I54" s="113"/>
      <c r="J54" s="113"/>
      <c r="K54" s="113"/>
      <c r="L54" s="113"/>
    </row>
    <row r="55" spans="1:15" s="41" customFormat="1" ht="13.5" customHeight="1" thickBot="1">
      <c r="A55" s="41" t="s">
        <v>160</v>
      </c>
      <c r="C55" s="42"/>
      <c r="D55" s="43"/>
      <c r="E55" s="43"/>
      <c r="F55" s="43"/>
      <c r="G55" s="43"/>
      <c r="I55" s="1"/>
      <c r="J55" s="1"/>
      <c r="K55" s="1"/>
      <c r="L55" s="1"/>
      <c r="M55" s="70"/>
      <c r="N55" s="70"/>
      <c r="O55" s="70"/>
    </row>
    <row r="56" spans="3:15" s="41" customFormat="1" ht="13.5" customHeight="1" thickBot="1">
      <c r="C56" s="42"/>
      <c r="D56" s="173" t="s">
        <v>122</v>
      </c>
      <c r="E56" s="174"/>
      <c r="F56" s="174"/>
      <c r="G56" s="175"/>
      <c r="I56" s="170" t="s">
        <v>121</v>
      </c>
      <c r="J56" s="171"/>
      <c r="K56" s="171"/>
      <c r="L56" s="172"/>
      <c r="M56" s="70"/>
      <c r="N56" s="70"/>
      <c r="O56" s="70"/>
    </row>
    <row r="57" spans="1:15" s="48" customFormat="1" ht="13.5" customHeight="1" thickBot="1">
      <c r="A57" s="129" t="s">
        <v>126</v>
      </c>
      <c r="B57" s="44" t="s">
        <v>4</v>
      </c>
      <c r="C57" s="45" t="s">
        <v>0</v>
      </c>
      <c r="D57" s="46" t="s">
        <v>2</v>
      </c>
      <c r="E57" s="46" t="s">
        <v>1</v>
      </c>
      <c r="F57" s="46" t="s">
        <v>3</v>
      </c>
      <c r="G57" s="47" t="s">
        <v>170</v>
      </c>
      <c r="I57" s="123" t="s">
        <v>2</v>
      </c>
      <c r="J57" s="123" t="s">
        <v>1</v>
      </c>
      <c r="K57" s="123" t="s">
        <v>3</v>
      </c>
      <c r="L57" s="124" t="s">
        <v>170</v>
      </c>
      <c r="M57" s="120"/>
      <c r="N57" s="120"/>
      <c r="O57" s="120"/>
    </row>
    <row r="58" spans="1:15" s="49" customFormat="1" ht="13.5" customHeight="1">
      <c r="A58" s="130">
        <v>1</v>
      </c>
      <c r="B58" s="76" t="s">
        <v>5</v>
      </c>
      <c r="C58" s="79" t="s">
        <v>23</v>
      </c>
      <c r="D58" s="90">
        <v>20</v>
      </c>
      <c r="E58" s="90">
        <v>210</v>
      </c>
      <c r="F58" s="90">
        <v>9571622</v>
      </c>
      <c r="G58" s="77">
        <f aca="true" t="shared" si="2" ref="G58:G63">F58/E58</f>
        <v>45579.15238095238</v>
      </c>
      <c r="I58" s="6">
        <v>20</v>
      </c>
      <c r="J58" s="6">
        <v>195</v>
      </c>
      <c r="K58" s="6">
        <v>9060234</v>
      </c>
      <c r="L58" s="134">
        <f>K58/J58</f>
        <v>46462.73846153846</v>
      </c>
      <c r="M58" s="92"/>
      <c r="N58" s="71"/>
      <c r="O58" s="71"/>
    </row>
    <row r="59" spans="1:15" s="49" customFormat="1" ht="13.5" customHeight="1">
      <c r="A59" s="131">
        <v>2</v>
      </c>
      <c r="B59" s="76"/>
      <c r="C59" s="79" t="s">
        <v>24</v>
      </c>
      <c r="D59" s="90">
        <v>20</v>
      </c>
      <c r="E59" s="90">
        <v>183</v>
      </c>
      <c r="F59" s="90">
        <v>423018</v>
      </c>
      <c r="G59" s="77">
        <f t="shared" si="2"/>
        <v>2311.5737704918033</v>
      </c>
      <c r="I59" s="6">
        <v>20</v>
      </c>
      <c r="J59" s="6">
        <v>194</v>
      </c>
      <c r="K59" s="6">
        <v>451571</v>
      </c>
      <c r="L59" s="134">
        <f>K59/J59</f>
        <v>2327.685567010309</v>
      </c>
      <c r="M59" s="92"/>
      <c r="N59" s="71"/>
      <c r="O59" s="71"/>
    </row>
    <row r="60" spans="1:15" s="49" customFormat="1" ht="13.5" customHeight="1">
      <c r="A60" s="131">
        <v>3</v>
      </c>
      <c r="B60" s="76"/>
      <c r="C60" s="79" t="s">
        <v>25</v>
      </c>
      <c r="D60" s="90">
        <v>30</v>
      </c>
      <c r="E60" s="90">
        <v>372</v>
      </c>
      <c r="F60" s="90">
        <v>2600695</v>
      </c>
      <c r="G60" s="77">
        <f t="shared" si="2"/>
        <v>6991.115591397849</v>
      </c>
      <c r="I60" s="125"/>
      <c r="J60" s="125" t="s">
        <v>148</v>
      </c>
      <c r="K60" s="125"/>
      <c r="L60" s="134"/>
      <c r="M60" s="71"/>
      <c r="N60" s="71"/>
      <c r="O60" s="71"/>
    </row>
    <row r="61" spans="1:15" s="49" customFormat="1" ht="14.25" customHeight="1">
      <c r="A61" s="167">
        <v>4</v>
      </c>
      <c r="B61" s="76"/>
      <c r="C61" s="79" t="s">
        <v>26</v>
      </c>
      <c r="D61" s="90">
        <v>20</v>
      </c>
      <c r="E61" s="90">
        <v>277</v>
      </c>
      <c r="F61" s="90">
        <v>5618923</v>
      </c>
      <c r="G61" s="77">
        <f t="shared" si="2"/>
        <v>20284.92057761733</v>
      </c>
      <c r="I61" s="6">
        <v>20</v>
      </c>
      <c r="J61" s="6">
        <v>292</v>
      </c>
      <c r="K61" s="6">
        <v>6162522</v>
      </c>
      <c r="L61" s="134">
        <f>K61/J61</f>
        <v>21104.527397260274</v>
      </c>
      <c r="M61" s="71"/>
      <c r="N61" s="71"/>
      <c r="O61" s="71"/>
    </row>
    <row r="62" spans="1:15" s="49" customFormat="1" ht="14.25" customHeight="1" thickBot="1">
      <c r="A62" s="167">
        <v>5</v>
      </c>
      <c r="B62" s="157"/>
      <c r="C62" s="165" t="s">
        <v>27</v>
      </c>
      <c r="D62" s="99">
        <v>20</v>
      </c>
      <c r="E62" s="99">
        <v>218</v>
      </c>
      <c r="F62" s="99">
        <v>12691943</v>
      </c>
      <c r="G62" s="161">
        <f t="shared" si="2"/>
        <v>58219.922018348625</v>
      </c>
      <c r="I62" s="148">
        <v>20</v>
      </c>
      <c r="J62" s="148">
        <v>258</v>
      </c>
      <c r="K62" s="148">
        <v>14459163</v>
      </c>
      <c r="L62" s="135">
        <f>K62/J62</f>
        <v>56043.267441860466</v>
      </c>
      <c r="M62" s="71"/>
      <c r="N62" s="71"/>
      <c r="O62" s="71"/>
    </row>
    <row r="63" spans="1:15" s="49" customFormat="1" ht="14.25" customHeight="1" thickBot="1">
      <c r="A63" s="166"/>
      <c r="B63" s="76"/>
      <c r="C63" s="103"/>
      <c r="D63" s="74">
        <f>SUM(D58:D62)</f>
        <v>110</v>
      </c>
      <c r="E63" s="85">
        <f>SUM(E58:E62)</f>
        <v>1260</v>
      </c>
      <c r="F63" s="85">
        <f>SUM(F58:F62)</f>
        <v>30906201</v>
      </c>
      <c r="G63" s="164">
        <f t="shared" si="2"/>
        <v>24528.730952380953</v>
      </c>
      <c r="I63" s="136">
        <f>SUM(I58:I62)</f>
        <v>80</v>
      </c>
      <c r="J63" s="137">
        <f>SUM(J58:J62)</f>
        <v>939</v>
      </c>
      <c r="K63" s="137">
        <f>SUM(K58:K62)</f>
        <v>30133490</v>
      </c>
      <c r="L63" s="138">
        <f>K63/J63</f>
        <v>32091.043663471777</v>
      </c>
      <c r="M63" s="71"/>
      <c r="N63" s="71"/>
      <c r="O63" s="71"/>
    </row>
    <row r="64" spans="3:12" s="49" customFormat="1" ht="13.5">
      <c r="C64" s="51"/>
      <c r="D64" s="50"/>
      <c r="E64" s="50"/>
      <c r="F64" s="50"/>
      <c r="G64" s="50"/>
      <c r="I64" s="113"/>
      <c r="J64" s="113"/>
      <c r="K64" s="113"/>
      <c r="L64" s="113"/>
    </row>
    <row r="65" spans="1:16" s="1" customFormat="1" ht="13.5" customHeight="1" thickBot="1">
      <c r="A65" s="1" t="s">
        <v>161</v>
      </c>
      <c r="B65" s="41"/>
      <c r="C65" s="4"/>
      <c r="D65" s="13"/>
      <c r="E65" s="13"/>
      <c r="F65" s="13"/>
      <c r="G65" s="13"/>
      <c r="M65" s="118"/>
      <c r="N65" s="118"/>
      <c r="O65" s="118"/>
      <c r="P65" s="118"/>
    </row>
    <row r="66" spans="2:16" s="1" customFormat="1" ht="13.5" customHeight="1" thickBot="1">
      <c r="B66" s="41"/>
      <c r="C66" s="4"/>
      <c r="D66" s="173" t="s">
        <v>122</v>
      </c>
      <c r="E66" s="174"/>
      <c r="F66" s="174"/>
      <c r="G66" s="175"/>
      <c r="I66" s="170" t="s">
        <v>121</v>
      </c>
      <c r="J66" s="171"/>
      <c r="K66" s="171"/>
      <c r="L66" s="172"/>
      <c r="M66" s="118"/>
      <c r="N66" s="118"/>
      <c r="O66" s="118"/>
      <c r="P66" s="118"/>
    </row>
    <row r="67" spans="1:16" s="72" customFormat="1" ht="13.5" customHeight="1" thickBot="1">
      <c r="A67" s="129" t="s">
        <v>125</v>
      </c>
      <c r="B67" s="44" t="s">
        <v>4</v>
      </c>
      <c r="C67" s="9" t="s">
        <v>0</v>
      </c>
      <c r="D67" s="10" t="s">
        <v>2</v>
      </c>
      <c r="E67" s="10" t="s">
        <v>1</v>
      </c>
      <c r="F67" s="10" t="s">
        <v>3</v>
      </c>
      <c r="G67" s="11" t="s">
        <v>170</v>
      </c>
      <c r="I67" s="123" t="s">
        <v>2</v>
      </c>
      <c r="J67" s="123" t="s">
        <v>1</v>
      </c>
      <c r="K67" s="123" t="s">
        <v>3</v>
      </c>
      <c r="L67" s="124" t="s">
        <v>170</v>
      </c>
      <c r="M67" s="119"/>
      <c r="N67" s="119"/>
      <c r="O67" s="119"/>
      <c r="P67" s="119"/>
    </row>
    <row r="68" spans="1:16" ht="13.5">
      <c r="A68" s="130">
        <v>1</v>
      </c>
      <c r="B68" s="76" t="s">
        <v>5</v>
      </c>
      <c r="C68" s="79" t="s">
        <v>9</v>
      </c>
      <c r="D68" s="90">
        <v>19</v>
      </c>
      <c r="E68" s="90">
        <v>204</v>
      </c>
      <c r="F68" s="90">
        <v>1327864</v>
      </c>
      <c r="G68" s="77">
        <f aca="true" t="shared" si="3" ref="G68:G73">F68/E68</f>
        <v>6509.137254901961</v>
      </c>
      <c r="I68" s="6">
        <v>19</v>
      </c>
      <c r="J68" s="6">
        <v>186</v>
      </c>
      <c r="K68" s="6">
        <v>1896945</v>
      </c>
      <c r="L68" s="134">
        <f>K68/J68</f>
        <v>10198.629032258064</v>
      </c>
      <c r="M68" s="113"/>
      <c r="N68" s="113"/>
      <c r="O68" s="113"/>
      <c r="P68" s="113"/>
    </row>
    <row r="69" spans="1:16" ht="13.5">
      <c r="A69" s="131">
        <v>2</v>
      </c>
      <c r="B69" s="76"/>
      <c r="C69" s="79" t="s">
        <v>10</v>
      </c>
      <c r="D69" s="90">
        <v>19</v>
      </c>
      <c r="E69" s="90">
        <v>144</v>
      </c>
      <c r="F69" s="90">
        <v>1321222</v>
      </c>
      <c r="G69" s="77">
        <f t="shared" si="3"/>
        <v>9175.152777777777</v>
      </c>
      <c r="I69" s="6">
        <v>19</v>
      </c>
      <c r="J69" s="6">
        <v>162</v>
      </c>
      <c r="K69" s="6">
        <v>938593</v>
      </c>
      <c r="L69" s="134">
        <f>K69/J69</f>
        <v>5793.783950617284</v>
      </c>
      <c r="M69" s="113"/>
      <c r="N69" s="113"/>
      <c r="O69" s="113"/>
      <c r="P69" s="113"/>
    </row>
    <row r="70" spans="1:16" ht="13.5">
      <c r="A70" s="130">
        <v>3</v>
      </c>
      <c r="B70" s="76"/>
      <c r="C70" s="79" t="s">
        <v>11</v>
      </c>
      <c r="D70" s="90">
        <v>19</v>
      </c>
      <c r="E70" s="90">
        <v>102</v>
      </c>
      <c r="F70" s="90">
        <v>2727436</v>
      </c>
      <c r="G70" s="77">
        <f t="shared" si="3"/>
        <v>26739.56862745098</v>
      </c>
      <c r="I70" s="6">
        <v>19</v>
      </c>
      <c r="J70" s="6">
        <v>123</v>
      </c>
      <c r="K70" s="141">
        <v>91556</v>
      </c>
      <c r="L70" s="134">
        <f>K70/J70</f>
        <v>744.3577235772358</v>
      </c>
      <c r="M70" s="113"/>
      <c r="N70" s="113"/>
      <c r="O70" s="113"/>
      <c r="P70" s="113"/>
    </row>
    <row r="71" spans="1:16" ht="13.5" customHeight="1">
      <c r="A71" s="131">
        <v>4</v>
      </c>
      <c r="B71" s="76"/>
      <c r="C71" s="79" t="s">
        <v>12</v>
      </c>
      <c r="D71" s="90">
        <v>15</v>
      </c>
      <c r="E71" s="90">
        <v>98</v>
      </c>
      <c r="F71" s="90">
        <v>520800</v>
      </c>
      <c r="G71" s="77">
        <f t="shared" si="3"/>
        <v>5314.285714285715</v>
      </c>
      <c r="I71" s="6">
        <v>15</v>
      </c>
      <c r="J71" s="6">
        <v>119</v>
      </c>
      <c r="K71" s="6">
        <v>653500</v>
      </c>
      <c r="L71" s="134">
        <f>K71/J71</f>
        <v>5491.596638655462</v>
      </c>
      <c r="M71" s="113"/>
      <c r="N71" s="113"/>
      <c r="O71" s="113"/>
      <c r="P71" s="113"/>
    </row>
    <row r="72" spans="1:16" ht="14.25" thickBot="1">
      <c r="A72" s="130">
        <v>5</v>
      </c>
      <c r="B72" s="76"/>
      <c r="C72" s="79" t="s">
        <v>13</v>
      </c>
      <c r="D72" s="99">
        <v>15</v>
      </c>
      <c r="E72" s="99">
        <v>194</v>
      </c>
      <c r="F72" s="99">
        <v>2458000</v>
      </c>
      <c r="G72" s="161">
        <f t="shared" si="3"/>
        <v>12670.103092783505</v>
      </c>
      <c r="I72" s="126"/>
      <c r="J72" s="126" t="s">
        <v>149</v>
      </c>
      <c r="K72" s="126"/>
      <c r="L72" s="135"/>
      <c r="M72" s="113"/>
      <c r="N72" s="113"/>
      <c r="O72" s="113"/>
      <c r="P72" s="113"/>
    </row>
    <row r="73" spans="2:16" ht="14.25" thickBot="1">
      <c r="B73" s="76"/>
      <c r="C73" s="81"/>
      <c r="D73" s="74">
        <f>SUM(D68:D72)</f>
        <v>87</v>
      </c>
      <c r="E73" s="85">
        <f>SUM(E68:E72)</f>
        <v>742</v>
      </c>
      <c r="F73" s="85">
        <f>SUM(F68:F72)</f>
        <v>8355322</v>
      </c>
      <c r="G73" s="164">
        <f t="shared" si="3"/>
        <v>11260.541778975741</v>
      </c>
      <c r="I73" s="136">
        <f>SUM(I68:I72)</f>
        <v>72</v>
      </c>
      <c r="J73" s="137">
        <f>SUM(J68:J72)</f>
        <v>590</v>
      </c>
      <c r="K73" s="137">
        <f>SUM(K68:K72)</f>
        <v>3580594</v>
      </c>
      <c r="L73" s="138">
        <f>K73/J73</f>
        <v>6068.803389830508</v>
      </c>
      <c r="M73" s="113"/>
      <c r="N73" s="113"/>
      <c r="O73" s="113"/>
      <c r="P73" s="113"/>
    </row>
    <row r="74" spans="9:12" ht="13.5">
      <c r="I74" s="113"/>
      <c r="J74" s="113"/>
      <c r="K74" s="113"/>
      <c r="L74" s="113"/>
    </row>
    <row r="75" spans="1:15" s="1" customFormat="1" ht="13.5" customHeight="1" thickBot="1">
      <c r="A75" s="1" t="s">
        <v>162</v>
      </c>
      <c r="B75" s="41"/>
      <c r="C75" s="4"/>
      <c r="D75" s="13"/>
      <c r="E75" s="13"/>
      <c r="F75" s="13"/>
      <c r="G75" s="13"/>
      <c r="M75" s="118"/>
      <c r="N75" s="118"/>
      <c r="O75" s="118"/>
    </row>
    <row r="76" spans="2:15" s="1" customFormat="1" ht="13.5" customHeight="1" thickBot="1">
      <c r="B76" s="41"/>
      <c r="C76" s="4"/>
      <c r="D76" s="173" t="s">
        <v>122</v>
      </c>
      <c r="E76" s="174"/>
      <c r="F76" s="174"/>
      <c r="G76" s="175"/>
      <c r="I76" s="170" t="s">
        <v>121</v>
      </c>
      <c r="J76" s="171"/>
      <c r="K76" s="171"/>
      <c r="L76" s="172"/>
      <c r="M76" s="118"/>
      <c r="N76" s="118"/>
      <c r="O76" s="118"/>
    </row>
    <row r="77" spans="1:15" s="72" customFormat="1" ht="13.5" customHeight="1" thickBot="1">
      <c r="A77" s="129" t="s">
        <v>125</v>
      </c>
      <c r="B77" s="44" t="s">
        <v>4</v>
      </c>
      <c r="C77" s="9" t="s">
        <v>0</v>
      </c>
      <c r="D77" s="10" t="s">
        <v>2</v>
      </c>
      <c r="E77" s="10" t="s">
        <v>1</v>
      </c>
      <c r="F77" s="10" t="s">
        <v>3</v>
      </c>
      <c r="G77" s="11" t="s">
        <v>170</v>
      </c>
      <c r="I77" s="123" t="s">
        <v>2</v>
      </c>
      <c r="J77" s="123" t="s">
        <v>1</v>
      </c>
      <c r="K77" s="123" t="s">
        <v>3</v>
      </c>
      <c r="L77" s="124" t="s">
        <v>170</v>
      </c>
      <c r="M77" s="119"/>
      <c r="N77" s="119"/>
      <c r="O77" s="119"/>
    </row>
    <row r="78" spans="1:15" ht="14.25" customHeight="1">
      <c r="A78" s="130">
        <v>1</v>
      </c>
      <c r="B78" s="76" t="s">
        <v>5</v>
      </c>
      <c r="C78" s="79"/>
      <c r="D78" s="93"/>
      <c r="E78" s="93"/>
      <c r="F78" s="93"/>
      <c r="G78" s="77" t="s">
        <v>79</v>
      </c>
      <c r="I78" s="125"/>
      <c r="J78" s="125"/>
      <c r="K78" s="125"/>
      <c r="L78" s="125"/>
      <c r="M78" s="92"/>
      <c r="N78" s="113"/>
      <c r="O78" s="113"/>
    </row>
    <row r="79" spans="9:12" ht="13.5">
      <c r="I79" s="113"/>
      <c r="J79" s="113"/>
      <c r="K79" s="113"/>
      <c r="L79" s="113"/>
    </row>
    <row r="81" spans="1:7" s="1" customFormat="1" ht="13.5" customHeight="1" thickBot="1">
      <c r="A81" s="1" t="s">
        <v>163</v>
      </c>
      <c r="B81" s="41"/>
      <c r="C81" s="4"/>
      <c r="D81" s="13"/>
      <c r="E81" s="13"/>
      <c r="F81" s="13"/>
      <c r="G81" s="13"/>
    </row>
    <row r="82" spans="2:12" s="1" customFormat="1" ht="13.5" customHeight="1" thickBot="1">
      <c r="B82" s="41"/>
      <c r="C82" s="4"/>
      <c r="D82" s="173" t="s">
        <v>122</v>
      </c>
      <c r="E82" s="174"/>
      <c r="F82" s="174"/>
      <c r="G82" s="175"/>
      <c r="I82" s="170" t="s">
        <v>121</v>
      </c>
      <c r="J82" s="171"/>
      <c r="K82" s="171"/>
      <c r="L82" s="172"/>
    </row>
    <row r="83" spans="1:13" s="72" customFormat="1" ht="13.5" customHeight="1" thickBot="1">
      <c r="A83" s="129" t="s">
        <v>125</v>
      </c>
      <c r="B83" s="44" t="s">
        <v>4</v>
      </c>
      <c r="C83" s="9" t="s">
        <v>0</v>
      </c>
      <c r="D83" s="10" t="s">
        <v>2</v>
      </c>
      <c r="E83" s="10" t="s">
        <v>1</v>
      </c>
      <c r="F83" s="10" t="s">
        <v>3</v>
      </c>
      <c r="G83" s="11" t="s">
        <v>170</v>
      </c>
      <c r="I83" s="123" t="s">
        <v>2</v>
      </c>
      <c r="J83" s="123" t="s">
        <v>1</v>
      </c>
      <c r="K83" s="123" t="s">
        <v>3</v>
      </c>
      <c r="L83" s="124" t="s">
        <v>170</v>
      </c>
      <c r="M83" s="119"/>
    </row>
    <row r="84" spans="1:13" ht="13.5" customHeight="1">
      <c r="A84" s="130">
        <v>1</v>
      </c>
      <c r="B84" s="76" t="s">
        <v>5</v>
      </c>
      <c r="C84" s="79" t="s">
        <v>49</v>
      </c>
      <c r="D84" s="76">
        <v>50</v>
      </c>
      <c r="E84" s="90">
        <v>716</v>
      </c>
      <c r="F84" s="90">
        <v>5316915</v>
      </c>
      <c r="G84" s="77">
        <f>F84/E84</f>
        <v>7425.858938547486</v>
      </c>
      <c r="I84" s="125"/>
      <c r="J84" s="125" t="s">
        <v>151</v>
      </c>
      <c r="K84" s="125"/>
      <c r="L84" s="134"/>
      <c r="M84" s="113"/>
    </row>
    <row r="85" spans="1:13" ht="13.5" customHeight="1">
      <c r="A85" s="131">
        <v>2</v>
      </c>
      <c r="B85" s="76"/>
      <c r="C85" s="79" t="s">
        <v>50</v>
      </c>
      <c r="D85" s="76">
        <v>50</v>
      </c>
      <c r="E85" s="90">
        <v>567</v>
      </c>
      <c r="F85" s="90">
        <v>9123695</v>
      </c>
      <c r="G85" s="77">
        <f aca="true" t="shared" si="4" ref="G85:G91">F85/E85</f>
        <v>16091.172839506173</v>
      </c>
      <c r="I85" s="6">
        <v>50</v>
      </c>
      <c r="J85" s="6">
        <v>555</v>
      </c>
      <c r="K85" s="6">
        <v>10654055</v>
      </c>
      <c r="L85" s="134">
        <f aca="true" t="shared" si="5" ref="L85:L91">K85/J85</f>
        <v>19196.495495495496</v>
      </c>
      <c r="M85" s="102"/>
    </row>
    <row r="86" spans="1:13" ht="13.5" customHeight="1">
      <c r="A86" s="130">
        <v>3</v>
      </c>
      <c r="B86" s="76"/>
      <c r="C86" s="79" t="s">
        <v>51</v>
      </c>
      <c r="D86" s="76">
        <v>49</v>
      </c>
      <c r="E86" s="90">
        <v>599</v>
      </c>
      <c r="F86" s="90">
        <v>6796730</v>
      </c>
      <c r="G86" s="77">
        <f t="shared" si="4"/>
        <v>11346.79465776294</v>
      </c>
      <c r="I86" s="6">
        <v>49</v>
      </c>
      <c r="J86" s="6">
        <v>684</v>
      </c>
      <c r="K86" s="6">
        <v>6442892</v>
      </c>
      <c r="L86" s="134">
        <f t="shared" si="5"/>
        <v>9419.43274853801</v>
      </c>
      <c r="M86" s="102"/>
    </row>
    <row r="87" spans="1:13" ht="14.25" customHeight="1">
      <c r="A87" s="131">
        <v>4</v>
      </c>
      <c r="B87" s="76"/>
      <c r="C87" s="79" t="s">
        <v>6</v>
      </c>
      <c r="D87" s="76">
        <v>64</v>
      </c>
      <c r="E87" s="90">
        <v>755</v>
      </c>
      <c r="F87" s="90">
        <v>12800000</v>
      </c>
      <c r="G87" s="77">
        <f t="shared" si="4"/>
        <v>16953.64238410596</v>
      </c>
      <c r="I87" s="6">
        <v>64</v>
      </c>
      <c r="J87" s="6">
        <v>812</v>
      </c>
      <c r="K87" s="6">
        <v>12166400</v>
      </c>
      <c r="L87" s="134">
        <f t="shared" si="5"/>
        <v>14983.251231527094</v>
      </c>
      <c r="M87" s="113"/>
    </row>
    <row r="88" spans="1:13" ht="13.5" customHeight="1">
      <c r="A88" s="130">
        <v>5</v>
      </c>
      <c r="B88" s="76"/>
      <c r="C88" s="79" t="s">
        <v>7</v>
      </c>
      <c r="D88" s="76">
        <v>109</v>
      </c>
      <c r="E88" s="90">
        <v>1274</v>
      </c>
      <c r="F88" s="90">
        <v>30419744</v>
      </c>
      <c r="G88" s="77">
        <f t="shared" si="4"/>
        <v>23877.350078492935</v>
      </c>
      <c r="I88" s="6">
        <v>109</v>
      </c>
      <c r="J88" s="6">
        <v>1045</v>
      </c>
      <c r="K88" s="6">
        <v>25684987</v>
      </c>
      <c r="L88" s="134">
        <f t="shared" si="5"/>
        <v>24578.934928229664</v>
      </c>
      <c r="M88" s="113"/>
    </row>
    <row r="89" spans="1:13" ht="14.25" customHeight="1">
      <c r="A89" s="131">
        <v>6</v>
      </c>
      <c r="B89" s="76"/>
      <c r="C89" s="79" t="s">
        <v>8</v>
      </c>
      <c r="D89" s="76">
        <v>50</v>
      </c>
      <c r="E89" s="90">
        <v>524</v>
      </c>
      <c r="F89" s="90">
        <v>2474437</v>
      </c>
      <c r="G89" s="77">
        <f t="shared" si="4"/>
        <v>4722.208015267175</v>
      </c>
      <c r="I89" s="6">
        <v>50</v>
      </c>
      <c r="J89" s="6">
        <v>533</v>
      </c>
      <c r="K89" s="6">
        <v>2364840</v>
      </c>
      <c r="L89" s="134">
        <f t="shared" si="5"/>
        <v>4436.848030018762</v>
      </c>
      <c r="M89" s="113"/>
    </row>
    <row r="90" spans="1:13" ht="14.25" customHeight="1" thickBot="1">
      <c r="A90" s="130">
        <v>7</v>
      </c>
      <c r="B90" s="76"/>
      <c r="C90" s="81" t="s">
        <v>120</v>
      </c>
      <c r="D90" s="157">
        <v>55</v>
      </c>
      <c r="E90" s="121">
        <v>612</v>
      </c>
      <c r="F90" s="121">
        <v>2870750</v>
      </c>
      <c r="G90" s="161">
        <f t="shared" si="4"/>
        <v>4690.767973856209</v>
      </c>
      <c r="I90" s="148">
        <v>55</v>
      </c>
      <c r="J90" s="148">
        <v>595</v>
      </c>
      <c r="K90" s="148">
        <v>2899350</v>
      </c>
      <c r="L90" s="135">
        <f t="shared" si="5"/>
        <v>4872.857142857143</v>
      </c>
      <c r="M90" s="113"/>
    </row>
    <row r="91" spans="2:13" ht="14.25" customHeight="1" thickBot="1">
      <c r="B91" s="76"/>
      <c r="C91" s="81"/>
      <c r="D91" s="74">
        <f>SUM(D84:D90)</f>
        <v>427</v>
      </c>
      <c r="E91" s="85">
        <f>SUM(E84:E90)</f>
        <v>5047</v>
      </c>
      <c r="F91" s="85">
        <f>SUM(F84:F90)</f>
        <v>69802271</v>
      </c>
      <c r="G91" s="164">
        <f t="shared" si="4"/>
        <v>13830.4479889043</v>
      </c>
      <c r="I91" s="136">
        <f>SUM(I85:I90)</f>
        <v>377</v>
      </c>
      <c r="J91" s="137">
        <f>SUM(J85:J90)</f>
        <v>4224</v>
      </c>
      <c r="K91" s="137">
        <f>SUM(K85:K90)</f>
        <v>60212524</v>
      </c>
      <c r="L91" s="138">
        <f t="shared" si="5"/>
        <v>14254.858901515152</v>
      </c>
      <c r="M91" s="113"/>
    </row>
    <row r="92" spans="9:12" ht="13.5">
      <c r="I92" s="113"/>
      <c r="J92" s="113"/>
      <c r="K92" s="113"/>
      <c r="L92" s="113"/>
    </row>
    <row r="93" spans="1:7" s="1" customFormat="1" ht="13.5" customHeight="1" thickBot="1">
      <c r="A93" s="1" t="s">
        <v>164</v>
      </c>
      <c r="B93" s="41"/>
      <c r="C93" s="4"/>
      <c r="D93" s="15"/>
      <c r="E93" s="13"/>
      <c r="F93" s="13"/>
      <c r="G93" s="13"/>
    </row>
    <row r="94" spans="2:12" s="1" customFormat="1" ht="13.5" customHeight="1" thickBot="1">
      <c r="B94" s="41"/>
      <c r="C94" s="4"/>
      <c r="D94" s="173" t="s">
        <v>122</v>
      </c>
      <c r="E94" s="174"/>
      <c r="F94" s="174"/>
      <c r="G94" s="175"/>
      <c r="I94" s="170" t="s">
        <v>121</v>
      </c>
      <c r="J94" s="171"/>
      <c r="K94" s="171"/>
      <c r="L94" s="172"/>
    </row>
    <row r="95" spans="1:13" s="72" customFormat="1" ht="13.5" customHeight="1" thickBot="1">
      <c r="A95" s="129" t="s">
        <v>127</v>
      </c>
      <c r="B95" s="44" t="s">
        <v>4</v>
      </c>
      <c r="C95" s="9" t="s">
        <v>0</v>
      </c>
      <c r="D95" s="12" t="s">
        <v>2</v>
      </c>
      <c r="E95" s="10" t="s">
        <v>1</v>
      </c>
      <c r="F95" s="112" t="s">
        <v>3</v>
      </c>
      <c r="G95" s="11" t="s">
        <v>170</v>
      </c>
      <c r="I95" s="123" t="s">
        <v>2</v>
      </c>
      <c r="J95" s="123" t="s">
        <v>1</v>
      </c>
      <c r="K95" s="123" t="s">
        <v>3</v>
      </c>
      <c r="L95" s="124" t="s">
        <v>170</v>
      </c>
      <c r="M95" s="119"/>
    </row>
    <row r="96" spans="1:13" ht="13.5" customHeight="1">
      <c r="A96" s="130">
        <v>1</v>
      </c>
      <c r="B96" s="76" t="s">
        <v>5</v>
      </c>
      <c r="C96" s="79" t="s">
        <v>30</v>
      </c>
      <c r="D96" s="76">
        <v>40</v>
      </c>
      <c r="E96" s="90">
        <v>463</v>
      </c>
      <c r="F96" s="90">
        <v>6549144</v>
      </c>
      <c r="G96" s="77">
        <f>F96/E96</f>
        <v>14145.019438444924</v>
      </c>
      <c r="I96" s="6">
        <v>40</v>
      </c>
      <c r="J96" s="6">
        <v>470</v>
      </c>
      <c r="K96" s="6">
        <v>7111291</v>
      </c>
      <c r="L96" s="134">
        <f>K96/J96</f>
        <v>15130.406382978723</v>
      </c>
      <c r="M96" s="102"/>
    </row>
    <row r="97" spans="1:13" ht="13.5" customHeight="1">
      <c r="A97" s="131">
        <v>2</v>
      </c>
      <c r="B97" s="76"/>
      <c r="C97" s="79" t="s">
        <v>31</v>
      </c>
      <c r="D97" s="76">
        <v>40</v>
      </c>
      <c r="E97" s="90">
        <v>476</v>
      </c>
      <c r="F97" s="90">
        <v>2018547</v>
      </c>
      <c r="G97" s="77">
        <f aca="true" t="shared" si="6" ref="G97:G120">F97/E97</f>
        <v>4240.644957983193</v>
      </c>
      <c r="I97" s="6">
        <v>40</v>
      </c>
      <c r="J97" s="6">
        <v>511</v>
      </c>
      <c r="K97" s="6">
        <v>2051617</v>
      </c>
      <c r="L97" s="134">
        <f aca="true" t="shared" si="7" ref="L97:L120">K97/J97</f>
        <v>4014.9060665362035</v>
      </c>
      <c r="M97" s="102"/>
    </row>
    <row r="98" spans="1:13" ht="13.5" customHeight="1">
      <c r="A98" s="130">
        <v>3</v>
      </c>
      <c r="B98" s="76"/>
      <c r="C98" s="79" t="s">
        <v>32</v>
      </c>
      <c r="D98" s="76">
        <v>30</v>
      </c>
      <c r="E98" s="90">
        <v>192</v>
      </c>
      <c r="F98" s="90">
        <v>996500</v>
      </c>
      <c r="G98" s="77">
        <f t="shared" si="6"/>
        <v>5190.104166666667</v>
      </c>
      <c r="I98" s="6">
        <v>30</v>
      </c>
      <c r="J98" s="6">
        <v>195</v>
      </c>
      <c r="K98" s="6">
        <v>1025000</v>
      </c>
      <c r="L98" s="134">
        <f t="shared" si="7"/>
        <v>5256.410256410257</v>
      </c>
      <c r="M98" s="102"/>
    </row>
    <row r="99" spans="1:13" ht="13.5" customHeight="1">
      <c r="A99" s="131">
        <v>4</v>
      </c>
      <c r="B99" s="76"/>
      <c r="C99" s="79" t="s">
        <v>33</v>
      </c>
      <c r="D99" s="76">
        <v>20</v>
      </c>
      <c r="E99" s="90">
        <v>252</v>
      </c>
      <c r="F99" s="90">
        <v>1898668</v>
      </c>
      <c r="G99" s="77">
        <f t="shared" si="6"/>
        <v>7534.396825396825</v>
      </c>
      <c r="I99" s="6">
        <v>20</v>
      </c>
      <c r="J99" s="148">
        <v>259</v>
      </c>
      <c r="K99" s="6">
        <v>2654180</v>
      </c>
      <c r="L99" s="134">
        <f t="shared" si="7"/>
        <v>10247.799227799227</v>
      </c>
      <c r="M99" s="113"/>
    </row>
    <row r="100" spans="1:13" ht="13.5" customHeight="1">
      <c r="A100" s="130">
        <v>5</v>
      </c>
      <c r="B100" s="76"/>
      <c r="C100" s="79" t="s">
        <v>34</v>
      </c>
      <c r="D100" s="76">
        <v>40</v>
      </c>
      <c r="E100" s="90">
        <v>449</v>
      </c>
      <c r="F100" s="90">
        <v>3062764</v>
      </c>
      <c r="G100" s="77">
        <f t="shared" si="6"/>
        <v>6821.300668151448</v>
      </c>
      <c r="I100" s="141">
        <v>40</v>
      </c>
      <c r="J100" s="6">
        <v>434</v>
      </c>
      <c r="K100" s="147">
        <v>3399610</v>
      </c>
      <c r="L100" s="134">
        <f t="shared" si="7"/>
        <v>7833.202764976959</v>
      </c>
      <c r="M100" s="113"/>
    </row>
    <row r="101" spans="1:13" ht="13.5" customHeight="1">
      <c r="A101" s="131">
        <v>6</v>
      </c>
      <c r="B101" s="76"/>
      <c r="C101" s="79" t="s">
        <v>35</v>
      </c>
      <c r="D101" s="76">
        <v>40</v>
      </c>
      <c r="E101" s="90">
        <v>495</v>
      </c>
      <c r="F101" s="90">
        <v>10737277</v>
      </c>
      <c r="G101" s="77">
        <f t="shared" si="6"/>
        <v>21691.468686868688</v>
      </c>
      <c r="I101" s="6">
        <v>40</v>
      </c>
      <c r="J101" s="149">
        <v>519</v>
      </c>
      <c r="K101" s="6">
        <v>9579338</v>
      </c>
      <c r="L101" s="134">
        <f t="shared" si="7"/>
        <v>18457.298651252408</v>
      </c>
      <c r="M101" s="113"/>
    </row>
    <row r="102" spans="1:13" ht="13.5" customHeight="1">
      <c r="A102" s="130">
        <v>7</v>
      </c>
      <c r="B102" s="76"/>
      <c r="C102" s="79" t="s">
        <v>36</v>
      </c>
      <c r="D102" s="76">
        <v>20</v>
      </c>
      <c r="E102" s="90">
        <v>435</v>
      </c>
      <c r="F102" s="90">
        <v>4436500</v>
      </c>
      <c r="G102" s="77">
        <f t="shared" si="6"/>
        <v>10198.850574712644</v>
      </c>
      <c r="I102" s="6">
        <v>20</v>
      </c>
      <c r="J102" s="6">
        <v>264</v>
      </c>
      <c r="K102" s="6">
        <v>4187500</v>
      </c>
      <c r="L102" s="134">
        <f t="shared" si="7"/>
        <v>15861.742424242424</v>
      </c>
      <c r="M102" s="113"/>
    </row>
    <row r="103" spans="1:13" ht="13.5" customHeight="1">
      <c r="A103" s="131">
        <v>8</v>
      </c>
      <c r="B103" s="76"/>
      <c r="C103" s="79" t="s">
        <v>37</v>
      </c>
      <c r="D103" s="76">
        <v>20</v>
      </c>
      <c r="E103" s="90">
        <v>180</v>
      </c>
      <c r="F103" s="90">
        <v>861400</v>
      </c>
      <c r="G103" s="77">
        <f t="shared" si="6"/>
        <v>4785.555555555556</v>
      </c>
      <c r="I103" s="76">
        <v>20</v>
      </c>
      <c r="J103" s="76">
        <v>276</v>
      </c>
      <c r="K103" s="76">
        <v>1425600</v>
      </c>
      <c r="L103" s="134">
        <f t="shared" si="7"/>
        <v>5165.217391304348</v>
      </c>
      <c r="M103" s="113"/>
    </row>
    <row r="104" spans="1:13" ht="13.5" customHeight="1">
      <c r="A104" s="130">
        <v>9</v>
      </c>
      <c r="B104" s="76"/>
      <c r="C104" s="79" t="s">
        <v>38</v>
      </c>
      <c r="D104" s="76">
        <v>30</v>
      </c>
      <c r="E104" s="90">
        <v>266</v>
      </c>
      <c r="F104" s="90">
        <v>5160950</v>
      </c>
      <c r="G104" s="77">
        <f t="shared" si="6"/>
        <v>19402.06766917293</v>
      </c>
      <c r="I104" s="6">
        <v>30</v>
      </c>
      <c r="J104" s="6">
        <v>257</v>
      </c>
      <c r="K104" s="6">
        <v>4816250</v>
      </c>
      <c r="L104" s="134">
        <f t="shared" si="7"/>
        <v>18740.272373540854</v>
      </c>
      <c r="M104" s="113"/>
    </row>
    <row r="105" spans="1:13" ht="13.5" customHeight="1">
      <c r="A105" s="131">
        <v>10</v>
      </c>
      <c r="B105" s="76"/>
      <c r="C105" s="79" t="s">
        <v>39</v>
      </c>
      <c r="D105" s="76">
        <v>30</v>
      </c>
      <c r="E105" s="90">
        <v>344</v>
      </c>
      <c r="F105" s="90">
        <v>1225970</v>
      </c>
      <c r="G105" s="77">
        <f t="shared" si="6"/>
        <v>3563.8662790697676</v>
      </c>
      <c r="I105" s="125"/>
      <c r="J105" s="125" t="s">
        <v>152</v>
      </c>
      <c r="K105" s="125"/>
      <c r="L105" s="134" t="e">
        <f t="shared" si="7"/>
        <v>#VALUE!</v>
      </c>
      <c r="M105" s="113"/>
    </row>
    <row r="106" spans="1:13" ht="13.5" customHeight="1">
      <c r="A106" s="130">
        <v>11</v>
      </c>
      <c r="B106" s="76"/>
      <c r="C106" s="79" t="s">
        <v>40</v>
      </c>
      <c r="D106" s="76">
        <v>54</v>
      </c>
      <c r="E106" s="90">
        <v>720</v>
      </c>
      <c r="F106" s="90">
        <v>12551785</v>
      </c>
      <c r="G106" s="77">
        <f t="shared" si="6"/>
        <v>17433.034722222223</v>
      </c>
      <c r="I106" s="6">
        <v>54</v>
      </c>
      <c r="J106" s="6">
        <v>721</v>
      </c>
      <c r="K106" s="6">
        <v>14689534</v>
      </c>
      <c r="L106" s="134">
        <f t="shared" si="7"/>
        <v>20373.833564493758</v>
      </c>
      <c r="M106" s="113"/>
    </row>
    <row r="107" spans="1:13" ht="13.5" customHeight="1">
      <c r="A107" s="131">
        <v>12</v>
      </c>
      <c r="B107" s="76"/>
      <c r="C107" s="79" t="s">
        <v>41</v>
      </c>
      <c r="D107" s="76">
        <v>100</v>
      </c>
      <c r="E107" s="90">
        <v>1200</v>
      </c>
      <c r="F107" s="90">
        <v>14799777</v>
      </c>
      <c r="G107" s="77">
        <f t="shared" si="6"/>
        <v>12333.1475</v>
      </c>
      <c r="I107" s="6">
        <v>100</v>
      </c>
      <c r="J107" s="6">
        <v>1291</v>
      </c>
      <c r="K107" s="6">
        <v>14686743</v>
      </c>
      <c r="L107" s="134">
        <f t="shared" si="7"/>
        <v>11376.253292021689</v>
      </c>
      <c r="M107" s="113"/>
    </row>
    <row r="108" spans="1:13" ht="13.5" customHeight="1">
      <c r="A108" s="130">
        <v>13</v>
      </c>
      <c r="B108" s="76"/>
      <c r="C108" s="79" t="s">
        <v>42</v>
      </c>
      <c r="D108" s="76">
        <v>88</v>
      </c>
      <c r="E108" s="90">
        <v>1046</v>
      </c>
      <c r="F108" s="90">
        <v>17340658</v>
      </c>
      <c r="G108" s="77">
        <f t="shared" si="6"/>
        <v>16578.066921606118</v>
      </c>
      <c r="I108" s="6">
        <v>88</v>
      </c>
      <c r="J108" s="6">
        <v>971</v>
      </c>
      <c r="K108" s="6">
        <v>20045986</v>
      </c>
      <c r="L108" s="134">
        <f t="shared" si="7"/>
        <v>20644.681771369724</v>
      </c>
      <c r="M108" s="113"/>
    </row>
    <row r="109" spans="1:13" ht="13.5" customHeight="1">
      <c r="A109" s="131">
        <v>14</v>
      </c>
      <c r="B109" s="76"/>
      <c r="C109" s="79" t="s">
        <v>43</v>
      </c>
      <c r="D109" s="76">
        <v>30</v>
      </c>
      <c r="E109" s="90">
        <v>300</v>
      </c>
      <c r="F109" s="90">
        <v>2964927</v>
      </c>
      <c r="G109" s="77">
        <f t="shared" si="6"/>
        <v>9883.09</v>
      </c>
      <c r="I109" s="6">
        <v>30</v>
      </c>
      <c r="J109" s="6">
        <v>324</v>
      </c>
      <c r="K109" s="6">
        <v>2720585</v>
      </c>
      <c r="L109" s="134">
        <f t="shared" si="7"/>
        <v>8396.867283950618</v>
      </c>
      <c r="M109" s="113"/>
    </row>
    <row r="110" spans="1:13" ht="13.5" customHeight="1">
      <c r="A110" s="130">
        <v>15</v>
      </c>
      <c r="B110" s="76"/>
      <c r="C110" s="79" t="s">
        <v>44</v>
      </c>
      <c r="D110" s="76">
        <v>50</v>
      </c>
      <c r="E110" s="90">
        <v>639</v>
      </c>
      <c r="F110" s="90">
        <v>16080515</v>
      </c>
      <c r="G110" s="77">
        <f t="shared" si="6"/>
        <v>25165.125195618155</v>
      </c>
      <c r="I110" s="6">
        <v>50</v>
      </c>
      <c r="J110" s="148">
        <v>648</v>
      </c>
      <c r="K110" s="6">
        <v>17132284</v>
      </c>
      <c r="L110" s="134">
        <f t="shared" si="7"/>
        <v>26438.70987654321</v>
      </c>
      <c r="M110" s="113"/>
    </row>
    <row r="111" spans="1:13" ht="13.5" customHeight="1">
      <c r="A111" s="131">
        <v>16</v>
      </c>
      <c r="B111" s="76"/>
      <c r="C111" s="79" t="s">
        <v>45</v>
      </c>
      <c r="D111" s="76">
        <v>50</v>
      </c>
      <c r="E111" s="90">
        <v>443</v>
      </c>
      <c r="F111" s="90">
        <v>5003651</v>
      </c>
      <c r="G111" s="77">
        <f t="shared" si="6"/>
        <v>11294.923250564334</v>
      </c>
      <c r="I111" s="6">
        <v>50</v>
      </c>
      <c r="J111" s="6">
        <v>396</v>
      </c>
      <c r="K111" s="6">
        <v>5979980</v>
      </c>
      <c r="L111" s="134">
        <f t="shared" si="7"/>
        <v>15100.959595959595</v>
      </c>
      <c r="M111" s="113"/>
    </row>
    <row r="112" spans="1:13" ht="13.5" customHeight="1">
      <c r="A112" s="130">
        <v>17</v>
      </c>
      <c r="B112" s="76"/>
      <c r="C112" s="79" t="s">
        <v>46</v>
      </c>
      <c r="D112" s="76">
        <v>50</v>
      </c>
      <c r="E112" s="90">
        <v>601</v>
      </c>
      <c r="F112" s="90">
        <v>3607726</v>
      </c>
      <c r="G112" s="77">
        <f t="shared" si="6"/>
        <v>6002.871880199667</v>
      </c>
      <c r="I112" s="6">
        <v>50</v>
      </c>
      <c r="J112" s="6">
        <v>593</v>
      </c>
      <c r="K112" s="6">
        <v>3862689</v>
      </c>
      <c r="L112" s="134">
        <f t="shared" si="7"/>
        <v>6513.809443507588</v>
      </c>
      <c r="M112" s="113"/>
    </row>
    <row r="113" spans="1:13" ht="13.5" customHeight="1">
      <c r="A113" s="131">
        <v>18</v>
      </c>
      <c r="B113" s="76"/>
      <c r="C113" s="79" t="s">
        <v>47</v>
      </c>
      <c r="D113" s="76">
        <v>50</v>
      </c>
      <c r="E113" s="90">
        <v>588</v>
      </c>
      <c r="F113" s="90">
        <v>3896536</v>
      </c>
      <c r="G113" s="77">
        <f t="shared" si="6"/>
        <v>6626.761904761905</v>
      </c>
      <c r="I113" s="6">
        <v>50</v>
      </c>
      <c r="J113" s="6">
        <v>585</v>
      </c>
      <c r="K113" s="6">
        <v>4084110</v>
      </c>
      <c r="L113" s="134">
        <f t="shared" si="7"/>
        <v>6981.384615384615</v>
      </c>
      <c r="M113" s="113"/>
    </row>
    <row r="114" spans="1:13" ht="13.5" customHeight="1">
      <c r="A114" s="130">
        <v>19</v>
      </c>
      <c r="B114" s="76"/>
      <c r="C114" s="79" t="s">
        <v>48</v>
      </c>
      <c r="D114" s="76">
        <v>40</v>
      </c>
      <c r="E114" s="90">
        <v>526</v>
      </c>
      <c r="F114" s="90">
        <v>4027955</v>
      </c>
      <c r="G114" s="77">
        <f t="shared" si="6"/>
        <v>7657.709125475285</v>
      </c>
      <c r="I114" s="6">
        <v>40</v>
      </c>
      <c r="J114" s="6">
        <v>436</v>
      </c>
      <c r="K114" s="6">
        <v>3843995</v>
      </c>
      <c r="L114" s="134">
        <f t="shared" si="7"/>
        <v>8816.502293577982</v>
      </c>
      <c r="M114" s="113"/>
    </row>
    <row r="115" spans="1:13" ht="13.5" customHeight="1">
      <c r="A115" s="131">
        <v>20</v>
      </c>
      <c r="B115" s="76"/>
      <c r="C115" s="91" t="s">
        <v>67</v>
      </c>
      <c r="D115" s="76">
        <v>35</v>
      </c>
      <c r="E115" s="90">
        <v>214</v>
      </c>
      <c r="F115" s="90">
        <v>1169350</v>
      </c>
      <c r="G115" s="77">
        <f t="shared" si="6"/>
        <v>5464.252336448598</v>
      </c>
      <c r="I115" s="6">
        <v>35</v>
      </c>
      <c r="J115" s="6">
        <v>446</v>
      </c>
      <c r="K115" s="6">
        <v>2769080</v>
      </c>
      <c r="L115" s="134">
        <f t="shared" si="7"/>
        <v>6208.699551569507</v>
      </c>
      <c r="M115" s="113"/>
    </row>
    <row r="116" spans="1:12" ht="13.5" customHeight="1">
      <c r="A116" s="130">
        <v>21</v>
      </c>
      <c r="B116" s="76"/>
      <c r="C116" s="91" t="s">
        <v>66</v>
      </c>
      <c r="D116" s="76">
        <v>40</v>
      </c>
      <c r="E116" s="90">
        <v>400</v>
      </c>
      <c r="F116" s="90">
        <v>3118530</v>
      </c>
      <c r="G116" s="77">
        <f t="shared" si="6"/>
        <v>7796.325</v>
      </c>
      <c r="I116" s="6">
        <v>40</v>
      </c>
      <c r="J116" s="6">
        <v>453</v>
      </c>
      <c r="K116" s="6">
        <v>3403722</v>
      </c>
      <c r="L116" s="134">
        <f t="shared" si="7"/>
        <v>7513.735099337749</v>
      </c>
    </row>
    <row r="117" spans="1:12" ht="13.5">
      <c r="A117" s="131">
        <v>22</v>
      </c>
      <c r="B117" s="76"/>
      <c r="C117" s="91" t="s">
        <v>65</v>
      </c>
      <c r="D117" s="76">
        <v>30</v>
      </c>
      <c r="E117" s="90">
        <v>432</v>
      </c>
      <c r="F117" s="90">
        <v>3955935</v>
      </c>
      <c r="G117" s="77">
        <f t="shared" si="6"/>
        <v>9157.256944444445</v>
      </c>
      <c r="I117" s="6">
        <v>30</v>
      </c>
      <c r="J117" s="6">
        <v>415</v>
      </c>
      <c r="K117" s="6">
        <v>4443358</v>
      </c>
      <c r="L117" s="134">
        <f t="shared" si="7"/>
        <v>10706.886746987951</v>
      </c>
    </row>
    <row r="118" spans="1:12" ht="13.5">
      <c r="A118" s="130">
        <v>23</v>
      </c>
      <c r="B118" s="76"/>
      <c r="C118" s="91" t="s">
        <v>64</v>
      </c>
      <c r="D118" s="76">
        <v>30</v>
      </c>
      <c r="E118" s="90">
        <v>370</v>
      </c>
      <c r="F118" s="90">
        <v>8314031</v>
      </c>
      <c r="G118" s="77">
        <f t="shared" si="6"/>
        <v>22470.354054054053</v>
      </c>
      <c r="I118" s="6">
        <v>30</v>
      </c>
      <c r="J118" s="6">
        <v>386</v>
      </c>
      <c r="K118" s="6">
        <v>8603658</v>
      </c>
      <c r="L118" s="134">
        <f t="shared" si="7"/>
        <v>22289.269430051812</v>
      </c>
    </row>
    <row r="119" spans="1:12" ht="14.25" thickBot="1">
      <c r="A119" s="131">
        <v>24</v>
      </c>
      <c r="B119" s="76"/>
      <c r="C119" s="91" t="s">
        <v>63</v>
      </c>
      <c r="D119" s="157">
        <v>20</v>
      </c>
      <c r="E119" s="99">
        <v>240</v>
      </c>
      <c r="F119" s="99">
        <v>2196100</v>
      </c>
      <c r="G119" s="161">
        <f t="shared" si="6"/>
        <v>9150.416666666666</v>
      </c>
      <c r="I119" s="148">
        <v>20</v>
      </c>
      <c r="J119" s="169">
        <v>266</v>
      </c>
      <c r="K119" s="148">
        <v>2304970</v>
      </c>
      <c r="L119" s="135">
        <f t="shared" si="7"/>
        <v>8665.300751879699</v>
      </c>
    </row>
    <row r="120" spans="2:12" ht="14.25" thickBot="1">
      <c r="B120" s="76"/>
      <c r="C120" s="81"/>
      <c r="D120" s="82">
        <f>SUM(D96:D119)</f>
        <v>977</v>
      </c>
      <c r="E120" s="111">
        <f>SUM(E96:E119)</f>
        <v>11271</v>
      </c>
      <c r="F120" s="111">
        <f>SUM(F96:F119)</f>
        <v>135975196</v>
      </c>
      <c r="G120" s="164">
        <f t="shared" si="6"/>
        <v>12064.164315499957</v>
      </c>
      <c r="I120" s="136">
        <f>SUM(I96:I119)</f>
        <v>947</v>
      </c>
      <c r="J120" s="137">
        <f>SUM(J96:J119)</f>
        <v>11116</v>
      </c>
      <c r="K120" s="137">
        <f>SUM(K96:K119)</f>
        <v>144821080</v>
      </c>
      <c r="L120" s="138">
        <f t="shared" si="7"/>
        <v>13028.164807484707</v>
      </c>
    </row>
    <row r="121" spans="4:12" ht="13.5">
      <c r="D121" s="110"/>
      <c r="I121" s="113"/>
      <c r="J121" s="113"/>
      <c r="K121" s="113"/>
      <c r="L121" s="113"/>
    </row>
    <row r="122" spans="1:7" s="1" customFormat="1" ht="13.5" customHeight="1" thickBot="1">
      <c r="A122" s="1" t="s">
        <v>165</v>
      </c>
      <c r="B122" s="41"/>
      <c r="C122" s="4"/>
      <c r="D122" s="13"/>
      <c r="E122" s="13"/>
      <c r="F122" s="13"/>
      <c r="G122" s="13"/>
    </row>
    <row r="123" spans="2:12" s="1" customFormat="1" ht="13.5" customHeight="1" thickBot="1">
      <c r="B123" s="41"/>
      <c r="C123" s="4"/>
      <c r="D123" s="173" t="s">
        <v>122</v>
      </c>
      <c r="E123" s="174"/>
      <c r="F123" s="174"/>
      <c r="G123" s="175"/>
      <c r="I123" s="170" t="s">
        <v>121</v>
      </c>
      <c r="J123" s="171"/>
      <c r="K123" s="171"/>
      <c r="L123" s="172"/>
    </row>
    <row r="124" spans="1:12" s="72" customFormat="1" ht="13.5" customHeight="1" thickBot="1">
      <c r="A124" s="129" t="s">
        <v>128</v>
      </c>
      <c r="B124" s="44" t="s">
        <v>4</v>
      </c>
      <c r="C124" s="9" t="s">
        <v>0</v>
      </c>
      <c r="D124" s="10" t="s">
        <v>2</v>
      </c>
      <c r="E124" s="10" t="s">
        <v>1</v>
      </c>
      <c r="F124" s="10" t="s">
        <v>3</v>
      </c>
      <c r="G124" s="11" t="s">
        <v>170</v>
      </c>
      <c r="I124" s="123" t="s">
        <v>2</v>
      </c>
      <c r="J124" s="123" t="s">
        <v>1</v>
      </c>
      <c r="K124" s="123" t="s">
        <v>3</v>
      </c>
      <c r="L124" s="124" t="s">
        <v>170</v>
      </c>
    </row>
    <row r="125" spans="1:12" ht="13.5" customHeight="1">
      <c r="A125" s="159">
        <v>1</v>
      </c>
      <c r="B125" s="158" t="s">
        <v>5</v>
      </c>
      <c r="C125" s="79" t="s">
        <v>14</v>
      </c>
      <c r="D125" s="76">
        <v>19</v>
      </c>
      <c r="E125" s="90">
        <v>228</v>
      </c>
      <c r="F125" s="90">
        <v>2308830</v>
      </c>
      <c r="G125" s="77">
        <f>F125/E125</f>
        <v>10126.447368421053</v>
      </c>
      <c r="I125" s="6">
        <v>19</v>
      </c>
      <c r="J125" s="6">
        <v>219</v>
      </c>
      <c r="K125" s="6">
        <v>2101294</v>
      </c>
      <c r="L125" s="134">
        <f>K125/J125</f>
        <v>9594.949771689498</v>
      </c>
    </row>
    <row r="126" spans="1:12" ht="13.5" customHeight="1">
      <c r="A126" s="131">
        <v>2</v>
      </c>
      <c r="B126" s="158"/>
      <c r="C126" s="79" t="s">
        <v>15</v>
      </c>
      <c r="D126" s="76">
        <v>19</v>
      </c>
      <c r="E126" s="90">
        <v>224</v>
      </c>
      <c r="F126" s="90">
        <v>1641762</v>
      </c>
      <c r="G126" s="77">
        <f aca="true" t="shared" si="8" ref="G126:G133">F126/E126</f>
        <v>7329.294642857143</v>
      </c>
      <c r="I126" s="6">
        <v>19</v>
      </c>
      <c r="J126" s="6">
        <v>225</v>
      </c>
      <c r="K126" s="6">
        <v>1560160</v>
      </c>
      <c r="L126" s="134">
        <f aca="true" t="shared" si="9" ref="L126:L133">K126/J126</f>
        <v>6934.044444444445</v>
      </c>
    </row>
    <row r="127" spans="1:12" ht="13.5" customHeight="1">
      <c r="A127" s="131">
        <v>3</v>
      </c>
      <c r="B127" s="158"/>
      <c r="C127" s="79" t="s">
        <v>16</v>
      </c>
      <c r="D127" s="76">
        <v>15</v>
      </c>
      <c r="E127" s="90">
        <v>143</v>
      </c>
      <c r="F127" s="90">
        <v>2493210</v>
      </c>
      <c r="G127" s="77">
        <f t="shared" si="8"/>
        <v>17435.034965034964</v>
      </c>
      <c r="I127" s="6">
        <v>15</v>
      </c>
      <c r="J127" s="6">
        <v>166</v>
      </c>
      <c r="K127" s="6">
        <v>2312583</v>
      </c>
      <c r="L127" s="134">
        <f t="shared" si="9"/>
        <v>13931.222891566265</v>
      </c>
    </row>
    <row r="128" spans="1:12" ht="13.5" customHeight="1">
      <c r="A128" s="131">
        <v>4</v>
      </c>
      <c r="B128" s="158"/>
      <c r="C128" s="79" t="s">
        <v>17</v>
      </c>
      <c r="D128" s="76">
        <v>19</v>
      </c>
      <c r="E128" s="90">
        <v>144</v>
      </c>
      <c r="F128" s="90">
        <v>1391900</v>
      </c>
      <c r="G128" s="77">
        <f t="shared" si="8"/>
        <v>9665.972222222223</v>
      </c>
      <c r="I128" s="6">
        <v>19</v>
      </c>
      <c r="J128" s="6">
        <v>156</v>
      </c>
      <c r="K128" s="6">
        <v>931000</v>
      </c>
      <c r="L128" s="134">
        <f t="shared" si="9"/>
        <v>5967.948717948718</v>
      </c>
    </row>
    <row r="129" spans="1:12" ht="13.5">
      <c r="A129" s="131">
        <v>5</v>
      </c>
      <c r="B129" s="158"/>
      <c r="C129" s="79" t="s">
        <v>18</v>
      </c>
      <c r="D129" s="76">
        <v>12</v>
      </c>
      <c r="E129" s="90">
        <v>116</v>
      </c>
      <c r="F129" s="90">
        <v>449000</v>
      </c>
      <c r="G129" s="77">
        <f t="shared" si="8"/>
        <v>3870.689655172414</v>
      </c>
      <c r="I129" s="6">
        <v>12</v>
      </c>
      <c r="J129" s="6">
        <v>142</v>
      </c>
      <c r="K129" s="6">
        <v>659800</v>
      </c>
      <c r="L129" s="134">
        <f t="shared" si="9"/>
        <v>4646.478873239436</v>
      </c>
    </row>
    <row r="130" spans="1:12" ht="13.5">
      <c r="A130" s="131">
        <v>6</v>
      </c>
      <c r="B130" s="158"/>
      <c r="C130" s="79" t="s">
        <v>19</v>
      </c>
      <c r="D130" s="76">
        <v>12</v>
      </c>
      <c r="E130" s="90">
        <v>137</v>
      </c>
      <c r="F130" s="90">
        <v>1145189</v>
      </c>
      <c r="G130" s="77">
        <f t="shared" si="8"/>
        <v>8359.043795620439</v>
      </c>
      <c r="I130" s="6">
        <v>12</v>
      </c>
      <c r="J130" s="6">
        <v>162</v>
      </c>
      <c r="K130" s="6">
        <v>1481771</v>
      </c>
      <c r="L130" s="134">
        <f t="shared" si="9"/>
        <v>9146.734567901234</v>
      </c>
    </row>
    <row r="131" spans="1:12" ht="13.5">
      <c r="A131" s="131">
        <v>7</v>
      </c>
      <c r="B131" s="158"/>
      <c r="C131" s="91" t="s">
        <v>68</v>
      </c>
      <c r="D131" s="76">
        <v>15</v>
      </c>
      <c r="E131" s="90">
        <v>129</v>
      </c>
      <c r="F131" s="90">
        <v>416145</v>
      </c>
      <c r="G131" s="77">
        <f t="shared" si="8"/>
        <v>3225.9302325581393</v>
      </c>
      <c r="I131" s="6">
        <v>15</v>
      </c>
      <c r="J131" s="6">
        <v>152</v>
      </c>
      <c r="K131" s="6">
        <v>963346</v>
      </c>
      <c r="L131" s="134">
        <f t="shared" si="9"/>
        <v>6337.8026315789475</v>
      </c>
    </row>
    <row r="132" spans="1:12" ht="14.25" thickBot="1">
      <c r="A132" s="131">
        <v>8</v>
      </c>
      <c r="B132" s="158"/>
      <c r="C132" s="91" t="s">
        <v>69</v>
      </c>
      <c r="D132" s="157">
        <v>12</v>
      </c>
      <c r="E132" s="99">
        <v>103</v>
      </c>
      <c r="F132" s="99">
        <v>1057337</v>
      </c>
      <c r="G132" s="161">
        <f t="shared" si="8"/>
        <v>10265.40776699029</v>
      </c>
      <c r="I132" s="148">
        <v>12</v>
      </c>
      <c r="J132" s="148">
        <v>121</v>
      </c>
      <c r="K132" s="148">
        <v>1632398</v>
      </c>
      <c r="L132" s="135">
        <f t="shared" si="9"/>
        <v>13490.892561983472</v>
      </c>
    </row>
    <row r="133" spans="1:12" ht="14.25" thickBot="1">
      <c r="A133" s="131">
        <v>9</v>
      </c>
      <c r="B133" s="158"/>
      <c r="C133" s="81"/>
      <c r="D133" s="74">
        <f>SUM(D125:D132)</f>
        <v>123</v>
      </c>
      <c r="E133" s="85">
        <f>SUM(E125:E132)</f>
        <v>1224</v>
      </c>
      <c r="F133" s="85">
        <f>SUM(F125:F132)</f>
        <v>10903373</v>
      </c>
      <c r="G133" s="164">
        <f t="shared" si="8"/>
        <v>8907.984477124182</v>
      </c>
      <c r="I133" s="136">
        <f>SUM(I125:I132)</f>
        <v>123</v>
      </c>
      <c r="J133" s="137">
        <f>SUM(J125:J132)</f>
        <v>1343</v>
      </c>
      <c r="K133" s="137">
        <f>SUM(K125:K132)</f>
        <v>11642352</v>
      </c>
      <c r="L133" s="138">
        <f t="shared" si="9"/>
        <v>8668.914370811615</v>
      </c>
    </row>
    <row r="134" spans="9:12" ht="13.5">
      <c r="I134" s="113"/>
      <c r="J134" s="113"/>
      <c r="K134" s="113"/>
      <c r="L134" s="113"/>
    </row>
    <row r="135" spans="1:7" s="1" customFormat="1" ht="13.5" customHeight="1" thickBot="1">
      <c r="A135" s="1" t="s">
        <v>166</v>
      </c>
      <c r="B135" s="41"/>
      <c r="C135" s="4"/>
      <c r="D135" s="13"/>
      <c r="E135" s="13"/>
      <c r="F135" s="13"/>
      <c r="G135" s="13"/>
    </row>
    <row r="136" spans="2:12" s="1" customFormat="1" ht="13.5" customHeight="1" thickBot="1">
      <c r="B136" s="41"/>
      <c r="C136" s="4"/>
      <c r="D136" s="173" t="s">
        <v>122</v>
      </c>
      <c r="E136" s="174"/>
      <c r="F136" s="174"/>
      <c r="G136" s="175"/>
      <c r="I136" s="170" t="s">
        <v>121</v>
      </c>
      <c r="J136" s="171"/>
      <c r="K136" s="171"/>
      <c r="L136" s="172"/>
    </row>
    <row r="137" spans="1:13" s="72" customFormat="1" ht="13.5" customHeight="1" thickBot="1">
      <c r="A137" s="129" t="s">
        <v>129</v>
      </c>
      <c r="B137" s="44" t="s">
        <v>4</v>
      </c>
      <c r="C137" s="9" t="s">
        <v>0</v>
      </c>
      <c r="D137" s="10" t="s">
        <v>2</v>
      </c>
      <c r="E137" s="10" t="s">
        <v>1</v>
      </c>
      <c r="F137" s="10" t="s">
        <v>3</v>
      </c>
      <c r="G137" s="11" t="s">
        <v>170</v>
      </c>
      <c r="I137" s="123" t="s">
        <v>2</v>
      </c>
      <c r="J137" s="123" t="s">
        <v>1</v>
      </c>
      <c r="K137" s="123" t="s">
        <v>3</v>
      </c>
      <c r="L137" s="124" t="s">
        <v>170</v>
      </c>
      <c r="M137" s="119"/>
    </row>
    <row r="138" spans="1:13" ht="13.5" customHeight="1">
      <c r="A138" s="130">
        <v>1</v>
      </c>
      <c r="B138" s="76" t="s">
        <v>5</v>
      </c>
      <c r="C138" s="79"/>
      <c r="D138" s="93"/>
      <c r="E138" s="93"/>
      <c r="F138" s="93"/>
      <c r="G138" s="77" t="s">
        <v>22</v>
      </c>
      <c r="I138" s="125"/>
      <c r="J138" s="125"/>
      <c r="K138" s="125"/>
      <c r="L138" s="156"/>
      <c r="M138" s="113"/>
    </row>
    <row r="139" spans="9:12" ht="13.5">
      <c r="I139" s="113"/>
      <c r="J139" s="113"/>
      <c r="K139" s="113"/>
      <c r="L139" s="113"/>
    </row>
    <row r="140" spans="1:7" s="1" customFormat="1" ht="13.5" customHeight="1" thickBot="1">
      <c r="A140" s="1" t="s">
        <v>100</v>
      </c>
      <c r="B140" s="41"/>
      <c r="C140" s="4"/>
      <c r="D140" s="13"/>
      <c r="E140" s="13"/>
      <c r="F140" s="13"/>
      <c r="G140" s="13"/>
    </row>
    <row r="141" spans="2:12" s="1" customFormat="1" ht="13.5" customHeight="1" thickBot="1">
      <c r="B141" s="41"/>
      <c r="C141" s="4"/>
      <c r="D141" s="173" t="s">
        <v>122</v>
      </c>
      <c r="E141" s="174"/>
      <c r="F141" s="174"/>
      <c r="G141" s="175"/>
      <c r="I141" s="170" t="s">
        <v>121</v>
      </c>
      <c r="J141" s="171"/>
      <c r="K141" s="171"/>
      <c r="L141" s="172"/>
    </row>
    <row r="142" spans="1:12" s="72" customFormat="1" ht="13.5" customHeight="1" thickBot="1">
      <c r="A142" s="129" t="s">
        <v>130</v>
      </c>
      <c r="B142" s="44" t="s">
        <v>4</v>
      </c>
      <c r="C142" s="9" t="s">
        <v>0</v>
      </c>
      <c r="D142" s="10" t="s">
        <v>2</v>
      </c>
      <c r="E142" s="10" t="s">
        <v>1</v>
      </c>
      <c r="F142" s="10" t="s">
        <v>3</v>
      </c>
      <c r="G142" s="11" t="s">
        <v>170</v>
      </c>
      <c r="I142" s="123" t="s">
        <v>2</v>
      </c>
      <c r="J142" s="123" t="s">
        <v>1</v>
      </c>
      <c r="K142" s="123" t="s">
        <v>3</v>
      </c>
      <c r="L142" s="124" t="s">
        <v>170</v>
      </c>
    </row>
    <row r="143" spans="1:12" ht="13.5">
      <c r="A143" s="130">
        <v>1</v>
      </c>
      <c r="B143" s="76" t="s">
        <v>5</v>
      </c>
      <c r="C143" s="79"/>
      <c r="D143" s="78"/>
      <c r="E143" s="78"/>
      <c r="F143" s="78"/>
      <c r="G143" s="78" t="s">
        <v>103</v>
      </c>
      <c r="I143" s="125"/>
      <c r="J143" s="125"/>
      <c r="K143" s="125"/>
      <c r="L143" s="125"/>
    </row>
    <row r="144" spans="9:12" ht="13.5">
      <c r="I144" s="113"/>
      <c r="J144" s="113"/>
      <c r="K144" s="113"/>
      <c r="L144" s="113"/>
    </row>
    <row r="146" spans="1:7" s="1" customFormat="1" ht="13.5" customHeight="1" thickBot="1">
      <c r="A146" s="1" t="s">
        <v>167</v>
      </c>
      <c r="B146" s="41"/>
      <c r="C146" s="4"/>
      <c r="D146" s="13"/>
      <c r="E146" s="13"/>
      <c r="F146" s="13"/>
      <c r="G146" s="13"/>
    </row>
    <row r="147" spans="2:12" s="1" customFormat="1" ht="13.5" customHeight="1" thickBot="1">
      <c r="B147" s="41"/>
      <c r="C147" s="4"/>
      <c r="D147" s="173" t="s">
        <v>122</v>
      </c>
      <c r="E147" s="174"/>
      <c r="F147" s="174"/>
      <c r="G147" s="175"/>
      <c r="I147" s="170" t="s">
        <v>121</v>
      </c>
      <c r="J147" s="171"/>
      <c r="K147" s="171"/>
      <c r="L147" s="172"/>
    </row>
    <row r="148" spans="1:12" s="72" customFormat="1" ht="13.5" customHeight="1" thickBot="1">
      <c r="A148" s="129" t="s">
        <v>131</v>
      </c>
      <c r="B148" s="44" t="s">
        <v>4</v>
      </c>
      <c r="C148" s="9" t="s">
        <v>0</v>
      </c>
      <c r="D148" s="10" t="s">
        <v>2</v>
      </c>
      <c r="E148" s="10" t="s">
        <v>1</v>
      </c>
      <c r="F148" s="10" t="s">
        <v>3</v>
      </c>
      <c r="G148" s="11" t="s">
        <v>170</v>
      </c>
      <c r="I148" s="123" t="s">
        <v>2</v>
      </c>
      <c r="J148" s="123" t="s">
        <v>1</v>
      </c>
      <c r="K148" s="123" t="s">
        <v>3</v>
      </c>
      <c r="L148" s="124" t="s">
        <v>170</v>
      </c>
    </row>
    <row r="149" spans="1:12" ht="13.5" customHeight="1">
      <c r="A149" s="159">
        <v>1</v>
      </c>
      <c r="B149" s="76" t="s">
        <v>5</v>
      </c>
      <c r="C149" s="79" t="s">
        <v>20</v>
      </c>
      <c r="D149" s="76">
        <v>30</v>
      </c>
      <c r="E149" s="89">
        <v>311</v>
      </c>
      <c r="F149" s="89">
        <v>2281185</v>
      </c>
      <c r="G149" s="77">
        <f aca="true" t="shared" si="10" ref="G149:G154">F149/E149</f>
        <v>7335</v>
      </c>
      <c r="I149" s="6">
        <v>30</v>
      </c>
      <c r="J149" s="6">
        <v>188</v>
      </c>
      <c r="K149" s="6">
        <v>1990029</v>
      </c>
      <c r="L149" s="151">
        <f aca="true" t="shared" si="11" ref="L149:L154">K149/J149</f>
        <v>10585.260638297872</v>
      </c>
    </row>
    <row r="150" spans="1:12" ht="13.5" customHeight="1">
      <c r="A150" s="131">
        <v>2</v>
      </c>
      <c r="B150" s="76"/>
      <c r="C150" s="91" t="s">
        <v>53</v>
      </c>
      <c r="D150" s="76">
        <v>20</v>
      </c>
      <c r="E150" s="89">
        <v>205</v>
      </c>
      <c r="F150" s="89">
        <v>5607749</v>
      </c>
      <c r="G150" s="77">
        <f t="shared" si="10"/>
        <v>27354.873170731706</v>
      </c>
      <c r="I150" s="6">
        <v>20</v>
      </c>
      <c r="J150" s="6">
        <v>193</v>
      </c>
      <c r="K150" s="6">
        <v>5260767</v>
      </c>
      <c r="L150" s="151">
        <f t="shared" si="11"/>
        <v>27257.860103626943</v>
      </c>
    </row>
    <row r="151" spans="1:12" ht="13.5" customHeight="1">
      <c r="A151" s="131">
        <v>3</v>
      </c>
      <c r="B151" s="76"/>
      <c r="C151" s="91" t="s">
        <v>54</v>
      </c>
      <c r="D151" s="76">
        <v>20</v>
      </c>
      <c r="E151" s="89">
        <v>148</v>
      </c>
      <c r="F151" s="89">
        <v>832573</v>
      </c>
      <c r="G151" s="77">
        <f t="shared" si="10"/>
        <v>5625.493243243243</v>
      </c>
      <c r="I151" s="6">
        <v>20</v>
      </c>
      <c r="J151" s="6">
        <v>161</v>
      </c>
      <c r="K151" s="6">
        <v>879010</v>
      </c>
      <c r="L151" s="151">
        <f t="shared" si="11"/>
        <v>5459.689440993789</v>
      </c>
    </row>
    <row r="152" spans="1:12" ht="13.5" customHeight="1">
      <c r="A152" s="131">
        <v>4</v>
      </c>
      <c r="B152" s="76"/>
      <c r="C152" s="91" t="s">
        <v>56</v>
      </c>
      <c r="D152" s="76">
        <v>25</v>
      </c>
      <c r="E152" s="89">
        <v>321</v>
      </c>
      <c r="F152" s="89">
        <v>3559734</v>
      </c>
      <c r="G152" s="77">
        <f t="shared" si="10"/>
        <v>11089.514018691589</v>
      </c>
      <c r="I152" s="6">
        <v>25</v>
      </c>
      <c r="J152" s="6">
        <v>365</v>
      </c>
      <c r="K152" s="6">
        <v>3365877</v>
      </c>
      <c r="L152" s="151">
        <f t="shared" si="11"/>
        <v>9221.580821917809</v>
      </c>
    </row>
    <row r="153" spans="1:12" ht="14.25" customHeight="1" thickBot="1">
      <c r="A153" s="131">
        <v>5</v>
      </c>
      <c r="B153" s="76"/>
      <c r="C153" s="91" t="s">
        <v>55</v>
      </c>
      <c r="D153" s="157">
        <v>20</v>
      </c>
      <c r="E153" s="168">
        <v>239</v>
      </c>
      <c r="F153" s="168">
        <v>1870000</v>
      </c>
      <c r="G153" s="161">
        <f t="shared" si="10"/>
        <v>7824.2677824267785</v>
      </c>
      <c r="I153" s="148">
        <v>20</v>
      </c>
      <c r="J153" s="148">
        <v>453</v>
      </c>
      <c r="K153" s="153">
        <v>1994200</v>
      </c>
      <c r="L153" s="154">
        <f t="shared" si="11"/>
        <v>4402.207505518763</v>
      </c>
    </row>
    <row r="154" spans="1:12" ht="14.25" customHeight="1" thickBot="1">
      <c r="A154" s="125"/>
      <c r="B154" s="76"/>
      <c r="C154" s="81"/>
      <c r="D154" s="74">
        <f>SUM(D149:D153)</f>
        <v>115</v>
      </c>
      <c r="E154" s="85">
        <f>SUM(E149:E153)</f>
        <v>1224</v>
      </c>
      <c r="F154" s="85">
        <f>SUM(F149:F153)</f>
        <v>14151241</v>
      </c>
      <c r="G154" s="164">
        <f t="shared" si="10"/>
        <v>11561.471405228758</v>
      </c>
      <c r="I154" s="136">
        <f>SUM(I149:I153)</f>
        <v>115</v>
      </c>
      <c r="J154" s="137">
        <f>SUM(J149:J153)</f>
        <v>1360</v>
      </c>
      <c r="K154" s="137">
        <f>SUM(K149:K153)</f>
        <v>13489883</v>
      </c>
      <c r="L154" s="155">
        <f t="shared" si="11"/>
        <v>9919.031617647059</v>
      </c>
    </row>
    <row r="155" spans="9:12" ht="13.5">
      <c r="I155" s="113"/>
      <c r="J155" s="113"/>
      <c r="K155" s="113"/>
      <c r="L155" s="113"/>
    </row>
    <row r="156" spans="1:7" s="1" customFormat="1" ht="13.5" customHeight="1" thickBot="1">
      <c r="A156" s="1" t="s">
        <v>168</v>
      </c>
      <c r="B156" s="41"/>
      <c r="C156" s="4"/>
      <c r="D156" s="13"/>
      <c r="E156" s="13"/>
      <c r="F156" s="13"/>
      <c r="G156" s="13"/>
    </row>
    <row r="157" spans="2:12" s="1" customFormat="1" ht="13.5" customHeight="1" thickBot="1">
      <c r="B157" s="41"/>
      <c r="C157" s="4"/>
      <c r="D157" s="173" t="s">
        <v>122</v>
      </c>
      <c r="E157" s="174"/>
      <c r="F157" s="174"/>
      <c r="G157" s="175"/>
      <c r="I157" s="170" t="s">
        <v>121</v>
      </c>
      <c r="J157" s="171"/>
      <c r="K157" s="171"/>
      <c r="L157" s="172"/>
    </row>
    <row r="158" spans="1:13" s="72" customFormat="1" ht="13.5" customHeight="1" thickBot="1">
      <c r="A158" s="129" t="s">
        <v>125</v>
      </c>
      <c r="B158" s="44" t="s">
        <v>4</v>
      </c>
      <c r="C158" s="9" t="s">
        <v>0</v>
      </c>
      <c r="D158" s="10" t="s">
        <v>2</v>
      </c>
      <c r="E158" s="10" t="s">
        <v>1</v>
      </c>
      <c r="F158" s="10" t="s">
        <v>3</v>
      </c>
      <c r="G158" s="11" t="s">
        <v>170</v>
      </c>
      <c r="I158" s="123" t="s">
        <v>2</v>
      </c>
      <c r="J158" s="123" t="s">
        <v>1</v>
      </c>
      <c r="K158" s="123" t="s">
        <v>3</v>
      </c>
      <c r="L158" s="124" t="s">
        <v>170</v>
      </c>
      <c r="M158" s="119"/>
    </row>
    <row r="159" spans="1:13" ht="13.5" customHeight="1">
      <c r="A159" s="130">
        <v>1</v>
      </c>
      <c r="B159" s="76" t="s">
        <v>5</v>
      </c>
      <c r="C159" s="91" t="s">
        <v>57</v>
      </c>
      <c r="D159" s="76">
        <v>19</v>
      </c>
      <c r="E159" s="76">
        <v>150</v>
      </c>
      <c r="F159" s="89">
        <v>727028</v>
      </c>
      <c r="G159" s="78">
        <f aca="true" t="shared" si="12" ref="G159:G164">F159/E159</f>
        <v>4846.8533333333335</v>
      </c>
      <c r="I159" s="6">
        <v>19</v>
      </c>
      <c r="J159" s="6">
        <v>174</v>
      </c>
      <c r="K159" s="6">
        <v>944745</v>
      </c>
      <c r="L159" s="134">
        <f aca="true" t="shared" si="13" ref="L159:L164">K159/J159</f>
        <v>5429.568965517241</v>
      </c>
      <c r="M159" s="102"/>
    </row>
    <row r="160" spans="1:13" ht="13.5" customHeight="1">
      <c r="A160" s="131">
        <v>2</v>
      </c>
      <c r="B160" s="76"/>
      <c r="C160" s="91" t="s">
        <v>154</v>
      </c>
      <c r="D160" s="76">
        <v>19</v>
      </c>
      <c r="E160" s="76">
        <v>67</v>
      </c>
      <c r="F160" s="89">
        <v>99493</v>
      </c>
      <c r="G160" s="78">
        <f t="shared" si="12"/>
        <v>1484.9701492537313</v>
      </c>
      <c r="I160" s="6">
        <v>19</v>
      </c>
      <c r="J160" s="6">
        <v>150</v>
      </c>
      <c r="K160" s="6">
        <v>315706</v>
      </c>
      <c r="L160" s="134">
        <f t="shared" si="13"/>
        <v>2104.7066666666665</v>
      </c>
      <c r="M160" s="113"/>
    </row>
    <row r="161" spans="1:13" ht="13.5" customHeight="1">
      <c r="A161" s="130">
        <v>3</v>
      </c>
      <c r="B161" s="76"/>
      <c r="C161" s="91" t="s">
        <v>58</v>
      </c>
      <c r="D161" s="76">
        <v>19</v>
      </c>
      <c r="E161" s="76">
        <v>168</v>
      </c>
      <c r="F161" s="89">
        <v>793658</v>
      </c>
      <c r="G161" s="78">
        <f t="shared" si="12"/>
        <v>4724.1547619047615</v>
      </c>
      <c r="I161" s="6">
        <v>19</v>
      </c>
      <c r="J161" s="6">
        <v>150</v>
      </c>
      <c r="K161" s="6">
        <v>768247</v>
      </c>
      <c r="L161" s="134">
        <f t="shared" si="13"/>
        <v>5121.6466666666665</v>
      </c>
      <c r="M161" s="113"/>
    </row>
    <row r="162" spans="1:13" ht="14.25" customHeight="1">
      <c r="A162" s="131">
        <v>4</v>
      </c>
      <c r="B162" s="76"/>
      <c r="C162" s="91" t="s">
        <v>59</v>
      </c>
      <c r="D162" s="76">
        <v>19</v>
      </c>
      <c r="E162" s="76">
        <v>212</v>
      </c>
      <c r="F162" s="89">
        <v>1781583</v>
      </c>
      <c r="G162" s="78">
        <f t="shared" si="12"/>
        <v>8403.693396226416</v>
      </c>
      <c r="I162" s="6">
        <v>19</v>
      </c>
      <c r="J162" s="6">
        <v>131</v>
      </c>
      <c r="K162" s="6">
        <v>1420535</v>
      </c>
      <c r="L162" s="134">
        <f t="shared" si="13"/>
        <v>10843.778625954199</v>
      </c>
      <c r="M162" s="113"/>
    </row>
    <row r="163" spans="1:13" ht="14.25" customHeight="1" thickBot="1">
      <c r="A163" s="130">
        <v>5</v>
      </c>
      <c r="B163" s="76"/>
      <c r="C163" s="91" t="s">
        <v>60</v>
      </c>
      <c r="D163" s="76">
        <v>19</v>
      </c>
      <c r="E163" s="76">
        <v>133</v>
      </c>
      <c r="F163" s="89">
        <v>1086543</v>
      </c>
      <c r="G163" s="78">
        <f t="shared" si="12"/>
        <v>8169.496240601504</v>
      </c>
      <c r="I163" s="148">
        <v>19</v>
      </c>
      <c r="J163" s="148">
        <v>285</v>
      </c>
      <c r="K163" s="148">
        <v>1590857</v>
      </c>
      <c r="L163" s="135">
        <f t="shared" si="13"/>
        <v>5581.954385964912</v>
      </c>
      <c r="M163" s="113"/>
    </row>
    <row r="164" spans="2:13" ht="14.25" customHeight="1" thickBot="1">
      <c r="B164" s="76"/>
      <c r="C164" s="81"/>
      <c r="D164" s="74">
        <f>SUM(D159:D163)</f>
        <v>95</v>
      </c>
      <c r="E164" s="85">
        <f>SUM(E159:E163)</f>
        <v>730</v>
      </c>
      <c r="F164" s="85">
        <f>SUM(F159:F163)</f>
        <v>4488305</v>
      </c>
      <c r="G164" s="25">
        <f t="shared" si="12"/>
        <v>6148.36301369863</v>
      </c>
      <c r="I164" s="136">
        <f>SUM(I159:I163)</f>
        <v>95</v>
      </c>
      <c r="J164" s="137">
        <f>SUM(J159:J163)</f>
        <v>890</v>
      </c>
      <c r="K164" s="137">
        <f>SUM(K159:K163)</f>
        <v>5040090</v>
      </c>
      <c r="L164" s="138">
        <f t="shared" si="13"/>
        <v>5663.0224719101125</v>
      </c>
      <c r="M164" s="113"/>
    </row>
    <row r="165" spans="9:12" ht="13.5">
      <c r="I165" s="113"/>
      <c r="J165" s="113"/>
      <c r="K165" s="113"/>
      <c r="L165" s="113"/>
    </row>
    <row r="166" spans="1:7" s="1" customFormat="1" ht="13.5" customHeight="1" thickBot="1">
      <c r="A166" s="1" t="s">
        <v>169</v>
      </c>
      <c r="B166" s="41"/>
      <c r="C166" s="4"/>
      <c r="D166" s="13"/>
      <c r="E166" s="13"/>
      <c r="F166" s="13"/>
      <c r="G166" s="13"/>
    </row>
    <row r="167" spans="2:12" s="1" customFormat="1" ht="13.5" customHeight="1" thickBot="1">
      <c r="B167" s="41"/>
      <c r="C167" s="4"/>
      <c r="D167" s="173" t="s">
        <v>122</v>
      </c>
      <c r="E167" s="174"/>
      <c r="F167" s="174"/>
      <c r="G167" s="175"/>
      <c r="I167" s="170" t="s">
        <v>121</v>
      </c>
      <c r="J167" s="171"/>
      <c r="K167" s="171"/>
      <c r="L167" s="172"/>
    </row>
    <row r="168" spans="1:12" s="72" customFormat="1" ht="13.5" customHeight="1" thickBot="1">
      <c r="A168" s="129" t="s">
        <v>123</v>
      </c>
      <c r="B168" s="44" t="s">
        <v>4</v>
      </c>
      <c r="C168" s="9" t="s">
        <v>0</v>
      </c>
      <c r="D168" s="10" t="s">
        <v>2</v>
      </c>
      <c r="E168" s="10" t="s">
        <v>1</v>
      </c>
      <c r="F168" s="10" t="s">
        <v>3</v>
      </c>
      <c r="G168" s="11" t="s">
        <v>170</v>
      </c>
      <c r="I168" s="123" t="s">
        <v>2</v>
      </c>
      <c r="J168" s="123" t="s">
        <v>1</v>
      </c>
      <c r="K168" s="123" t="s">
        <v>3</v>
      </c>
      <c r="L168" s="124" t="s">
        <v>170</v>
      </c>
    </row>
    <row r="169" spans="1:12" ht="13.5" customHeight="1">
      <c r="A169" s="130">
        <v>1</v>
      </c>
      <c r="B169" s="76" t="s">
        <v>5</v>
      </c>
      <c r="C169" s="79"/>
      <c r="D169" s="77"/>
      <c r="E169" s="77"/>
      <c r="F169" s="77"/>
      <c r="G169" s="77" t="s">
        <v>89</v>
      </c>
      <c r="I169" s="125"/>
      <c r="J169" s="125"/>
      <c r="K169" s="125"/>
      <c r="L169" s="125"/>
    </row>
    <row r="170" spans="9:12" ht="13.5">
      <c r="I170" s="113"/>
      <c r="J170" s="113"/>
      <c r="K170" s="113"/>
      <c r="L170" s="113"/>
    </row>
  </sheetData>
  <mergeCells count="28">
    <mergeCell ref="D2:G2"/>
    <mergeCell ref="I2:L2"/>
    <mergeCell ref="D8:G8"/>
    <mergeCell ref="I8:L8"/>
    <mergeCell ref="D49:G49"/>
    <mergeCell ref="I49:L49"/>
    <mergeCell ref="D56:G56"/>
    <mergeCell ref="I56:L56"/>
    <mergeCell ref="D66:G66"/>
    <mergeCell ref="I66:L66"/>
    <mergeCell ref="D76:G76"/>
    <mergeCell ref="I76:L76"/>
    <mergeCell ref="D82:G82"/>
    <mergeCell ref="I82:L82"/>
    <mergeCell ref="D94:G94"/>
    <mergeCell ref="I94:L94"/>
    <mergeCell ref="D123:G123"/>
    <mergeCell ref="I123:L123"/>
    <mergeCell ref="D136:G136"/>
    <mergeCell ref="I136:L136"/>
    <mergeCell ref="D141:G141"/>
    <mergeCell ref="I141:L141"/>
    <mergeCell ref="D147:G147"/>
    <mergeCell ref="I147:L147"/>
    <mergeCell ref="D157:G157"/>
    <mergeCell ref="I157:L157"/>
    <mergeCell ref="D167:G167"/>
    <mergeCell ref="I167:L167"/>
  </mergeCells>
  <conditionalFormatting sqref="E48:E50 E54:E57 E64 E81:E83 E92:E95 E121 E140:E144 E146:E148 E155">
    <cfRule type="cellIs" priority="1" dxfId="0" operator="greaterThan" stopIfTrue="1">
      <formula>D48*1.5*12</formula>
    </cfRule>
  </conditionalFormatting>
  <dataValidations count="1">
    <dataValidation allowBlank="1" showInputMessage="1" showErrorMessage="1" imeMode="hiragana" sqref="C10:C31 C34:C42 C115:C119 C131:C132"/>
  </dataValidations>
  <printOptions/>
  <pageMargins left="0.75" right="0.75" top="1" bottom="1" header="0.512" footer="0.512"/>
  <pageSetup fitToHeight="4" fitToWidth="1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11"/>
  <sheetViews>
    <sheetView zoomScale="75" zoomScaleNormal="75" workbookViewId="0" topLeftCell="A1">
      <pane ySplit="3" topLeftCell="BM4" activePane="bottomLeft" state="frozen"/>
      <selection pane="topLeft" activeCell="A1" sqref="A1:A16384"/>
      <selection pane="bottomLeft" activeCell="A1" sqref="A1:IV16384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75390625" style="3" customWidth="1"/>
    <col min="4" max="4" width="7.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124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</row>
    <row r="4" spans="1:13" ht="14.25" thickBot="1">
      <c r="A4" s="130">
        <v>1</v>
      </c>
      <c r="B4" s="76" t="s">
        <v>5</v>
      </c>
      <c r="C4" s="91" t="s">
        <v>70</v>
      </c>
      <c r="D4" s="94">
        <v>15</v>
      </c>
      <c r="E4" s="95">
        <v>162</v>
      </c>
      <c r="F4" s="95">
        <v>1766360</v>
      </c>
      <c r="G4" s="80">
        <f>G5</f>
        <v>10903.456790123457</v>
      </c>
      <c r="I4" s="157">
        <v>20</v>
      </c>
      <c r="J4" s="157">
        <v>225</v>
      </c>
      <c r="K4" s="157">
        <v>8530161</v>
      </c>
      <c r="L4" s="135">
        <f>L5</f>
        <v>37911.82666666667</v>
      </c>
      <c r="M4" s="113"/>
    </row>
    <row r="5" spans="1:13" ht="14.25" thickBot="1">
      <c r="A5" s="131">
        <v>2</v>
      </c>
      <c r="B5" s="76"/>
      <c r="C5" s="81"/>
      <c r="D5" s="74">
        <f>SUM(D4)</f>
        <v>15</v>
      </c>
      <c r="E5" s="85">
        <f>SUM(E4)</f>
        <v>162</v>
      </c>
      <c r="F5" s="85">
        <f>SUM(F4)</f>
        <v>1766360</v>
      </c>
      <c r="G5" s="25">
        <f>F5/E5</f>
        <v>10903.456790123457</v>
      </c>
      <c r="I5" s="127">
        <f>SUM(I4)</f>
        <v>20</v>
      </c>
      <c r="J5" s="128">
        <f>SUM(J4)</f>
        <v>225</v>
      </c>
      <c r="K5" s="128">
        <f>SUM(K4)</f>
        <v>8530161</v>
      </c>
      <c r="L5" s="138">
        <f>K5/J5</f>
        <v>37911.82666666667</v>
      </c>
      <c r="M5" s="113"/>
    </row>
    <row r="6" spans="9:12" ht="13.5">
      <c r="I6" s="113"/>
      <c r="J6" s="113"/>
      <c r="K6" s="113"/>
      <c r="L6" s="113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  <row r="9" spans="9:12" ht="13.5">
      <c r="I9" s="113"/>
      <c r="J9" s="113"/>
      <c r="K9" s="113"/>
      <c r="L9" s="113"/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</sheetData>
  <mergeCells count="2">
    <mergeCell ref="I2:L2"/>
    <mergeCell ref="D2:G2"/>
  </mergeCells>
  <printOptions/>
  <pageMargins left="0.75" right="0.75" top="1" bottom="1" header="0.512" footer="0.512"/>
  <pageSetup fitToHeight="1" fitToWidth="1" horizontalDpi="300" verticalDpi="300" orientation="landscape" paperSize="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T46"/>
  <sheetViews>
    <sheetView zoomScale="75" zoomScaleNormal="75" workbookViewId="0" topLeftCell="A1">
      <selection activeCell="J40" sqref="J40:L41"/>
    </sheetView>
  </sheetViews>
  <sheetFormatPr defaultColWidth="9.00390625" defaultRowHeight="13.5"/>
  <cols>
    <col min="1" max="1" width="9.00390625" style="2" customWidth="1"/>
    <col min="2" max="2" width="11.00390625" style="49" hidden="1" customWidth="1"/>
    <col min="3" max="3" width="41.625" style="3" customWidth="1"/>
    <col min="4" max="4" width="7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4" width="9.00390625" style="2" customWidth="1"/>
    <col min="15" max="15" width="9.125" style="2" bestFit="1" customWidth="1"/>
    <col min="16" max="17" width="9.00390625" style="2" customWidth="1"/>
    <col min="18" max="18" width="9.625" style="2" bestFit="1" customWidth="1"/>
    <col min="19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2" s="72" customFormat="1" ht="13.5" customHeight="1" thickBot="1">
      <c r="A3" s="129" t="s">
        <v>125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32" t="s">
        <v>2</v>
      </c>
      <c r="J3" s="10" t="s">
        <v>1</v>
      </c>
      <c r="K3" s="10" t="s">
        <v>3</v>
      </c>
      <c r="L3" s="11" t="s">
        <v>90</v>
      </c>
    </row>
    <row r="4" spans="1:20" ht="13.5" customHeight="1">
      <c r="A4" s="130">
        <v>1</v>
      </c>
      <c r="B4" s="76" t="s">
        <v>5</v>
      </c>
      <c r="C4" s="91" t="s">
        <v>71</v>
      </c>
      <c r="D4" s="104">
        <v>20</v>
      </c>
      <c r="E4" s="98">
        <v>160</v>
      </c>
      <c r="F4" s="98">
        <v>1387925</v>
      </c>
      <c r="G4" s="77">
        <f>G40</f>
        <v>10804.269279854148</v>
      </c>
      <c r="I4" s="133">
        <v>20</v>
      </c>
      <c r="J4" s="133">
        <v>173</v>
      </c>
      <c r="K4" s="133">
        <v>2254375</v>
      </c>
      <c r="L4" s="133">
        <f>L40</f>
        <v>10958.341848038577</v>
      </c>
      <c r="M4" s="100"/>
      <c r="N4" s="101"/>
      <c r="O4" s="101"/>
      <c r="P4" s="113"/>
      <c r="Q4" s="113"/>
      <c r="R4" s="101"/>
      <c r="S4" s="101"/>
      <c r="T4" s="113"/>
    </row>
    <row r="5" spans="1:20" ht="13.5" customHeight="1">
      <c r="A5" s="131">
        <v>2</v>
      </c>
      <c r="B5" s="76"/>
      <c r="C5" s="91" t="s">
        <v>114</v>
      </c>
      <c r="D5" s="76">
        <v>20</v>
      </c>
      <c r="E5" s="90">
        <v>141</v>
      </c>
      <c r="F5" s="90">
        <v>265017</v>
      </c>
      <c r="G5" s="78"/>
      <c r="I5" s="6">
        <v>20</v>
      </c>
      <c r="J5" s="6">
        <v>279</v>
      </c>
      <c r="K5" s="6">
        <v>1329137</v>
      </c>
      <c r="L5" s="134"/>
      <c r="M5" s="100"/>
      <c r="N5" s="101"/>
      <c r="O5" s="101"/>
      <c r="P5" s="113"/>
      <c r="Q5" s="113"/>
      <c r="R5" s="101"/>
      <c r="S5" s="101"/>
      <c r="T5" s="113"/>
    </row>
    <row r="6" spans="1:20" ht="13.5" customHeight="1">
      <c r="A6" s="130">
        <v>3</v>
      </c>
      <c r="B6" s="76"/>
      <c r="C6" s="91" t="s">
        <v>72</v>
      </c>
      <c r="D6" s="76">
        <v>36</v>
      </c>
      <c r="E6" s="90">
        <v>423</v>
      </c>
      <c r="F6" s="90">
        <v>6086515</v>
      </c>
      <c r="G6" s="78"/>
      <c r="I6" s="6">
        <v>36</v>
      </c>
      <c r="J6" s="6">
        <v>455</v>
      </c>
      <c r="K6" s="6">
        <v>5645778</v>
      </c>
      <c r="L6" s="134"/>
      <c r="M6" s="100"/>
      <c r="N6" s="101"/>
      <c r="O6" s="101"/>
      <c r="P6" s="113"/>
      <c r="Q6" s="113"/>
      <c r="R6" s="101"/>
      <c r="S6" s="101"/>
      <c r="T6" s="113"/>
    </row>
    <row r="7" spans="1:20" ht="14.25" customHeight="1">
      <c r="A7" s="131">
        <v>4</v>
      </c>
      <c r="B7" s="76"/>
      <c r="C7" s="91" t="s">
        <v>73</v>
      </c>
      <c r="D7" s="76">
        <v>20</v>
      </c>
      <c r="E7" s="90">
        <v>85</v>
      </c>
      <c r="F7" s="90">
        <v>92500</v>
      </c>
      <c r="G7" s="78"/>
      <c r="I7" s="139">
        <v>10</v>
      </c>
      <c r="J7" s="140">
        <v>20</v>
      </c>
      <c r="K7" s="140">
        <v>85500</v>
      </c>
      <c r="L7" s="134"/>
      <c r="M7" s="100"/>
      <c r="N7" s="101"/>
      <c r="O7" s="101"/>
      <c r="P7" s="113"/>
      <c r="Q7" s="113"/>
      <c r="R7" s="101"/>
      <c r="S7" s="101"/>
      <c r="T7" s="113"/>
    </row>
    <row r="8" spans="1:20" ht="13.5" customHeight="1">
      <c r="A8" s="130">
        <v>5</v>
      </c>
      <c r="B8" s="76"/>
      <c r="C8" s="91" t="s">
        <v>115</v>
      </c>
      <c r="D8" s="76">
        <v>20</v>
      </c>
      <c r="E8" s="90">
        <v>180</v>
      </c>
      <c r="F8" s="90">
        <v>1857725</v>
      </c>
      <c r="G8" s="78"/>
      <c r="I8" s="6">
        <v>18</v>
      </c>
      <c r="J8" s="6">
        <v>215</v>
      </c>
      <c r="K8" s="6">
        <v>2573280</v>
      </c>
      <c r="L8" s="134"/>
      <c r="M8" s="100"/>
      <c r="N8" s="101"/>
      <c r="O8" s="101"/>
      <c r="P8" s="113"/>
      <c r="Q8" s="113"/>
      <c r="R8" s="101"/>
      <c r="S8" s="101"/>
      <c r="T8" s="113"/>
    </row>
    <row r="9" spans="1:20" ht="13.5" customHeight="1">
      <c r="A9" s="131">
        <v>6</v>
      </c>
      <c r="B9" s="76"/>
      <c r="C9" s="91" t="s">
        <v>74</v>
      </c>
      <c r="D9" s="76">
        <v>26</v>
      </c>
      <c r="E9" s="90">
        <v>168</v>
      </c>
      <c r="F9" s="90">
        <v>1464350</v>
      </c>
      <c r="G9" s="78"/>
      <c r="I9" s="6">
        <v>26</v>
      </c>
      <c r="J9" s="6">
        <v>225</v>
      </c>
      <c r="K9" s="6">
        <v>2382460</v>
      </c>
      <c r="L9" s="134"/>
      <c r="M9" s="100"/>
      <c r="N9" s="101"/>
      <c r="O9" s="101"/>
      <c r="P9" s="113"/>
      <c r="Q9" s="113"/>
      <c r="R9" s="101"/>
      <c r="S9" s="101"/>
      <c r="T9" s="113"/>
    </row>
    <row r="10" spans="1:20" ht="13.5" customHeight="1">
      <c r="A10" s="130">
        <v>7</v>
      </c>
      <c r="B10" s="76"/>
      <c r="C10" s="91" t="s">
        <v>75</v>
      </c>
      <c r="D10" s="76">
        <v>20</v>
      </c>
      <c r="E10" s="90">
        <v>247</v>
      </c>
      <c r="F10" s="90">
        <v>1226678</v>
      </c>
      <c r="G10" s="78"/>
      <c r="I10" s="6">
        <v>20</v>
      </c>
      <c r="J10" s="6">
        <v>151</v>
      </c>
      <c r="K10" s="6">
        <v>981088</v>
      </c>
      <c r="L10" s="134"/>
      <c r="M10" s="100"/>
      <c r="N10" s="101"/>
      <c r="O10" s="101"/>
      <c r="P10" s="113"/>
      <c r="Q10" s="113"/>
      <c r="R10" s="101"/>
      <c r="S10" s="101"/>
      <c r="T10" s="113"/>
    </row>
    <row r="11" spans="1:20" ht="13.5" customHeight="1">
      <c r="A11" s="131">
        <v>8</v>
      </c>
      <c r="B11" s="76"/>
      <c r="C11" s="91" t="s">
        <v>116</v>
      </c>
      <c r="D11" s="76">
        <v>15</v>
      </c>
      <c r="E11" s="90">
        <v>168</v>
      </c>
      <c r="F11" s="90">
        <v>2896803</v>
      </c>
      <c r="G11" s="78"/>
      <c r="I11" s="6">
        <v>21</v>
      </c>
      <c r="J11" s="6">
        <v>203</v>
      </c>
      <c r="K11" s="6">
        <v>5387458</v>
      </c>
      <c r="L11" s="134"/>
      <c r="M11" s="100"/>
      <c r="N11" s="101"/>
      <c r="O11" s="101"/>
      <c r="P11" s="113"/>
      <c r="Q11" s="113"/>
      <c r="R11" s="101"/>
      <c r="S11" s="101"/>
      <c r="T11" s="113"/>
    </row>
    <row r="12" spans="1:20" ht="14.25" customHeight="1">
      <c r="A12" s="130">
        <v>9</v>
      </c>
      <c r="B12" s="76"/>
      <c r="C12" s="91" t="s">
        <v>76</v>
      </c>
      <c r="D12" s="76">
        <v>25</v>
      </c>
      <c r="E12" s="90">
        <v>261</v>
      </c>
      <c r="F12" s="90">
        <v>1529100</v>
      </c>
      <c r="G12" s="78"/>
      <c r="I12" s="6">
        <v>25</v>
      </c>
      <c r="J12" s="6">
        <v>242</v>
      </c>
      <c r="K12" s="6">
        <v>1453318</v>
      </c>
      <c r="L12" s="134"/>
      <c r="M12" s="100"/>
      <c r="N12" s="101"/>
      <c r="O12" s="101"/>
      <c r="P12" s="113"/>
      <c r="Q12" s="113"/>
      <c r="R12" s="101"/>
      <c r="S12" s="101"/>
      <c r="T12" s="113"/>
    </row>
    <row r="13" spans="1:20" ht="13.5" customHeight="1">
      <c r="A13" s="131">
        <v>10</v>
      </c>
      <c r="B13" s="76"/>
      <c r="C13" s="91" t="s">
        <v>117</v>
      </c>
      <c r="D13" s="76">
        <v>20</v>
      </c>
      <c r="E13" s="90">
        <v>264</v>
      </c>
      <c r="F13" s="90">
        <v>3424365</v>
      </c>
      <c r="G13" s="78"/>
      <c r="I13" s="6">
        <v>20</v>
      </c>
      <c r="J13" s="6">
        <v>296</v>
      </c>
      <c r="K13" s="6">
        <v>6557708</v>
      </c>
      <c r="L13" s="134"/>
      <c r="M13" s="100"/>
      <c r="N13" s="101"/>
      <c r="O13" s="101"/>
      <c r="P13" s="113"/>
      <c r="Q13" s="113"/>
      <c r="R13" s="101"/>
      <c r="S13" s="101"/>
      <c r="T13" s="113"/>
    </row>
    <row r="14" spans="1:20" ht="13.5" customHeight="1">
      <c r="A14" s="130">
        <v>11</v>
      </c>
      <c r="B14" s="76"/>
      <c r="C14" s="91" t="s">
        <v>77</v>
      </c>
      <c r="D14" s="76">
        <v>38</v>
      </c>
      <c r="E14" s="90">
        <v>382</v>
      </c>
      <c r="F14" s="90">
        <v>1765110</v>
      </c>
      <c r="G14" s="78"/>
      <c r="I14" s="6">
        <v>39</v>
      </c>
      <c r="J14" s="6">
        <v>424</v>
      </c>
      <c r="K14" s="6">
        <v>2154371</v>
      </c>
      <c r="L14" s="134"/>
      <c r="M14" s="100"/>
      <c r="N14" s="101"/>
      <c r="O14" s="101"/>
      <c r="P14" s="113"/>
      <c r="Q14" s="113"/>
      <c r="R14" s="101"/>
      <c r="S14" s="101"/>
      <c r="T14" s="113"/>
    </row>
    <row r="15" spans="1:20" ht="13.5" customHeight="1">
      <c r="A15" s="131">
        <v>12</v>
      </c>
      <c r="B15" s="76"/>
      <c r="C15" s="91" t="s">
        <v>78</v>
      </c>
      <c r="D15" s="76">
        <v>20</v>
      </c>
      <c r="E15" s="90">
        <v>209</v>
      </c>
      <c r="F15" s="90">
        <v>1327889</v>
      </c>
      <c r="G15" s="78"/>
      <c r="I15" s="6">
        <v>20</v>
      </c>
      <c r="J15" s="6">
        <v>159</v>
      </c>
      <c r="K15" s="141">
        <v>1088100</v>
      </c>
      <c r="L15" s="134"/>
      <c r="M15" s="100"/>
      <c r="N15" s="101"/>
      <c r="O15" s="101"/>
      <c r="P15" s="113"/>
      <c r="Q15" s="113"/>
      <c r="R15" s="101"/>
      <c r="S15" s="101"/>
      <c r="T15" s="113"/>
    </row>
    <row r="16" spans="1:20" ht="13.5" customHeight="1">
      <c r="A16" s="130">
        <v>13</v>
      </c>
      <c r="B16" s="76"/>
      <c r="C16" s="91" t="s">
        <v>104</v>
      </c>
      <c r="D16" s="76">
        <v>18</v>
      </c>
      <c r="E16" s="90">
        <v>751</v>
      </c>
      <c r="F16" s="90">
        <v>17752402</v>
      </c>
      <c r="G16" s="78"/>
      <c r="I16" s="6">
        <v>19</v>
      </c>
      <c r="J16" s="6">
        <v>250</v>
      </c>
      <c r="K16" s="6">
        <v>6659648</v>
      </c>
      <c r="L16" s="134"/>
      <c r="M16" s="100"/>
      <c r="N16" s="101"/>
      <c r="O16" s="101"/>
      <c r="P16" s="113"/>
      <c r="Q16" s="113"/>
      <c r="R16" s="101"/>
      <c r="S16" s="101"/>
      <c r="T16" s="113"/>
    </row>
    <row r="17" spans="1:20" ht="14.25" customHeight="1">
      <c r="A17" s="131">
        <v>14</v>
      </c>
      <c r="B17" s="76"/>
      <c r="C17" s="91" t="s">
        <v>105</v>
      </c>
      <c r="D17" s="76">
        <v>10</v>
      </c>
      <c r="E17" s="90">
        <v>54</v>
      </c>
      <c r="F17" s="90">
        <v>1276977</v>
      </c>
      <c r="G17" s="78"/>
      <c r="I17" s="6">
        <v>10</v>
      </c>
      <c r="J17" s="6">
        <v>110</v>
      </c>
      <c r="K17" s="141">
        <v>3202672</v>
      </c>
      <c r="L17" s="134"/>
      <c r="M17" s="100"/>
      <c r="N17" s="101"/>
      <c r="O17" s="101"/>
      <c r="P17" s="113"/>
      <c r="Q17" s="113"/>
      <c r="R17" s="101"/>
      <c r="S17" s="101"/>
      <c r="T17" s="113"/>
    </row>
    <row r="18" spans="1:20" ht="13.5" customHeight="1">
      <c r="A18" s="130">
        <v>15</v>
      </c>
      <c r="B18" s="76"/>
      <c r="C18" s="91" t="s">
        <v>106</v>
      </c>
      <c r="D18" s="76">
        <v>30</v>
      </c>
      <c r="E18" s="90">
        <v>374</v>
      </c>
      <c r="F18" s="90">
        <v>3954385</v>
      </c>
      <c r="G18" s="78"/>
      <c r="I18" s="6">
        <v>10</v>
      </c>
      <c r="J18" s="6">
        <v>127</v>
      </c>
      <c r="K18" s="6">
        <v>1027272</v>
      </c>
      <c r="L18" s="134"/>
      <c r="M18" s="100"/>
      <c r="N18" s="101"/>
      <c r="O18" s="101"/>
      <c r="P18" s="113"/>
      <c r="Q18" s="113"/>
      <c r="R18" s="101"/>
      <c r="S18" s="101"/>
      <c r="T18" s="113"/>
    </row>
    <row r="19" spans="1:20" ht="13.5" customHeight="1">
      <c r="A19" s="131">
        <v>16</v>
      </c>
      <c r="B19" s="76"/>
      <c r="C19" s="91" t="s">
        <v>107</v>
      </c>
      <c r="D19" s="76">
        <v>20</v>
      </c>
      <c r="E19" s="90">
        <v>99</v>
      </c>
      <c r="F19" s="90">
        <v>664757</v>
      </c>
      <c r="G19" s="78"/>
      <c r="I19" s="6">
        <v>20</v>
      </c>
      <c r="J19" s="6">
        <v>261</v>
      </c>
      <c r="K19" s="6">
        <v>1946790</v>
      </c>
      <c r="L19" s="134"/>
      <c r="M19" s="100"/>
      <c r="N19" s="101"/>
      <c r="O19" s="101"/>
      <c r="P19" s="113"/>
      <c r="Q19" s="113"/>
      <c r="R19" s="101"/>
      <c r="S19" s="101"/>
      <c r="T19" s="113"/>
    </row>
    <row r="20" spans="1:20" ht="13.5" customHeight="1">
      <c r="A20" s="130">
        <v>17</v>
      </c>
      <c r="B20" s="76"/>
      <c r="C20" s="91" t="s">
        <v>118</v>
      </c>
      <c r="D20" s="76">
        <v>10</v>
      </c>
      <c r="E20" s="90">
        <v>1</v>
      </c>
      <c r="F20" s="90">
        <v>3000</v>
      </c>
      <c r="G20" s="78"/>
      <c r="I20" s="6">
        <v>22</v>
      </c>
      <c r="J20" s="6">
        <v>144</v>
      </c>
      <c r="K20" s="141">
        <v>1600960</v>
      </c>
      <c r="L20" s="134"/>
      <c r="M20" s="100"/>
      <c r="N20" s="101"/>
      <c r="O20" s="101"/>
      <c r="P20" s="113"/>
      <c r="Q20" s="113"/>
      <c r="R20" s="101"/>
      <c r="S20" s="101"/>
      <c r="T20" s="113"/>
    </row>
    <row r="21" spans="1:20" ht="13.5" customHeight="1">
      <c r="A21" s="131">
        <v>18</v>
      </c>
      <c r="B21" s="76"/>
      <c r="C21" s="91" t="s">
        <v>108</v>
      </c>
      <c r="D21" s="76">
        <v>25</v>
      </c>
      <c r="E21" s="90">
        <v>196</v>
      </c>
      <c r="F21" s="90">
        <v>3275732</v>
      </c>
      <c r="G21" s="78"/>
      <c r="I21" s="6">
        <v>30</v>
      </c>
      <c r="J21" s="6">
        <v>317</v>
      </c>
      <c r="K21" s="6">
        <v>6090501</v>
      </c>
      <c r="L21" s="134"/>
      <c r="M21" s="100"/>
      <c r="N21" s="101"/>
      <c r="O21" s="101"/>
      <c r="P21" s="113"/>
      <c r="Q21" s="113"/>
      <c r="R21" s="101"/>
      <c r="S21" s="101"/>
      <c r="T21" s="113"/>
    </row>
    <row r="22" spans="1:20" ht="14.25" customHeight="1">
      <c r="A22" s="130">
        <v>19</v>
      </c>
      <c r="B22" s="76"/>
      <c r="C22" s="91" t="s">
        <v>119</v>
      </c>
      <c r="D22" s="76">
        <v>20</v>
      </c>
      <c r="E22" s="90">
        <v>364</v>
      </c>
      <c r="F22" s="90">
        <v>3457030</v>
      </c>
      <c r="G22" s="78"/>
      <c r="I22" s="6">
        <v>20</v>
      </c>
      <c r="J22" s="6">
        <v>283</v>
      </c>
      <c r="K22" s="6">
        <v>2174792</v>
      </c>
      <c r="L22" s="134"/>
      <c r="M22" s="100"/>
      <c r="N22" s="101"/>
      <c r="O22" s="101"/>
      <c r="P22" s="113"/>
      <c r="Q22" s="113"/>
      <c r="R22" s="101"/>
      <c r="S22" s="101"/>
      <c r="T22" s="113"/>
    </row>
    <row r="23" spans="1:20" ht="13.5">
      <c r="A23" s="131">
        <v>20</v>
      </c>
      <c r="B23" s="76"/>
      <c r="C23" s="91" t="s">
        <v>109</v>
      </c>
      <c r="D23" s="76">
        <v>19</v>
      </c>
      <c r="E23" s="90">
        <v>204</v>
      </c>
      <c r="F23" s="90">
        <v>1878705</v>
      </c>
      <c r="G23" s="78"/>
      <c r="I23" s="6">
        <v>20</v>
      </c>
      <c r="J23" s="6">
        <v>235</v>
      </c>
      <c r="K23" s="6">
        <v>2152102</v>
      </c>
      <c r="L23" s="134"/>
      <c r="M23" s="100"/>
      <c r="N23" s="101"/>
      <c r="O23" s="101"/>
      <c r="P23" s="113"/>
      <c r="Q23" s="113"/>
      <c r="R23" s="101"/>
      <c r="S23" s="101"/>
      <c r="T23" s="113"/>
    </row>
    <row r="24" spans="1:20" ht="13.5">
      <c r="A24" s="130">
        <v>21</v>
      </c>
      <c r="B24" s="76"/>
      <c r="C24" s="91" t="s">
        <v>110</v>
      </c>
      <c r="D24" s="76">
        <v>38</v>
      </c>
      <c r="E24" s="90">
        <v>435</v>
      </c>
      <c r="F24" s="90">
        <v>1854870</v>
      </c>
      <c r="G24" s="78"/>
      <c r="I24" s="6">
        <v>20</v>
      </c>
      <c r="J24" s="6">
        <v>215</v>
      </c>
      <c r="K24" s="6">
        <v>1482860</v>
      </c>
      <c r="L24" s="134"/>
      <c r="M24" s="100"/>
      <c r="N24" s="101"/>
      <c r="O24" s="101"/>
      <c r="P24" s="113"/>
      <c r="Q24" s="113"/>
      <c r="R24" s="101"/>
      <c r="S24" s="101"/>
      <c r="T24" s="113"/>
    </row>
    <row r="25" spans="1:20" ht="13.5">
      <c r="A25" s="131">
        <v>22</v>
      </c>
      <c r="B25" s="76"/>
      <c r="C25" s="91" t="s">
        <v>111</v>
      </c>
      <c r="D25" s="76">
        <v>19</v>
      </c>
      <c r="E25" s="90">
        <v>133</v>
      </c>
      <c r="F25" s="90">
        <v>529646</v>
      </c>
      <c r="G25" s="78"/>
      <c r="I25" s="6">
        <v>20</v>
      </c>
      <c r="J25" s="6">
        <v>248</v>
      </c>
      <c r="K25" s="6">
        <v>1883822</v>
      </c>
      <c r="L25" s="134"/>
      <c r="M25" s="100"/>
      <c r="N25" s="101"/>
      <c r="O25" s="101"/>
      <c r="P25" s="113"/>
      <c r="Q25" s="113"/>
      <c r="R25" s="101"/>
      <c r="S25" s="101"/>
      <c r="T25" s="113"/>
    </row>
    <row r="26" spans="1:20" ht="13.5">
      <c r="A26" s="130">
        <v>23</v>
      </c>
      <c r="B26" s="76"/>
      <c r="C26" s="91" t="s">
        <v>112</v>
      </c>
      <c r="D26" s="76">
        <v>20</v>
      </c>
      <c r="E26" s="90">
        <v>66</v>
      </c>
      <c r="F26" s="90">
        <v>225600</v>
      </c>
      <c r="G26" s="78"/>
      <c r="I26" s="6">
        <v>20</v>
      </c>
      <c r="J26" s="6">
        <v>156</v>
      </c>
      <c r="K26" s="6">
        <v>476400</v>
      </c>
      <c r="L26" s="134"/>
      <c r="M26" s="100"/>
      <c r="N26" s="101"/>
      <c r="O26" s="101"/>
      <c r="P26" s="113"/>
      <c r="Q26" s="113"/>
      <c r="R26" s="101"/>
      <c r="S26" s="101"/>
      <c r="T26" s="113"/>
    </row>
    <row r="27" spans="1:20" ht="13.5">
      <c r="A27" s="131">
        <v>24</v>
      </c>
      <c r="B27" s="76"/>
      <c r="C27" s="142" t="s">
        <v>113</v>
      </c>
      <c r="D27" s="76">
        <v>10</v>
      </c>
      <c r="E27" s="90">
        <v>120</v>
      </c>
      <c r="F27" s="90">
        <v>1064336</v>
      </c>
      <c r="G27" s="78"/>
      <c r="I27" s="135"/>
      <c r="J27" s="135" t="s">
        <v>132</v>
      </c>
      <c r="K27" s="135"/>
      <c r="L27" s="134"/>
      <c r="M27" s="100"/>
      <c r="N27" s="101"/>
      <c r="O27" s="101"/>
      <c r="P27" s="113"/>
      <c r="Q27" s="113"/>
      <c r="R27" s="101"/>
      <c r="S27" s="101"/>
      <c r="T27" s="113"/>
    </row>
    <row r="28" spans="1:20" ht="13.5">
      <c r="A28" s="130">
        <v>25</v>
      </c>
      <c r="B28" s="76"/>
      <c r="C28" s="144" t="s">
        <v>133</v>
      </c>
      <c r="D28" s="76"/>
      <c r="E28" s="90" t="s">
        <v>145</v>
      </c>
      <c r="F28" s="90"/>
      <c r="G28" s="78"/>
      <c r="I28" s="6">
        <v>25</v>
      </c>
      <c r="J28" s="6">
        <v>257</v>
      </c>
      <c r="K28" s="6">
        <v>6289863</v>
      </c>
      <c r="L28" s="134"/>
      <c r="M28" s="100"/>
      <c r="N28" s="101"/>
      <c r="O28" s="101"/>
      <c r="P28" s="113"/>
      <c r="Q28" s="113"/>
      <c r="R28" s="101"/>
      <c r="S28" s="101"/>
      <c r="T28" s="113"/>
    </row>
    <row r="29" spans="1:20" ht="13.5">
      <c r="A29" s="131">
        <v>26</v>
      </c>
      <c r="B29" s="76"/>
      <c r="C29" s="144" t="s">
        <v>134</v>
      </c>
      <c r="D29" s="76"/>
      <c r="E29" s="90" t="s">
        <v>145</v>
      </c>
      <c r="F29" s="90"/>
      <c r="G29" s="78"/>
      <c r="I29" s="6">
        <v>20</v>
      </c>
      <c r="J29" s="6">
        <v>132</v>
      </c>
      <c r="K29" s="6">
        <v>352500</v>
      </c>
      <c r="L29" s="134"/>
      <c r="M29" s="100"/>
      <c r="N29" s="101"/>
      <c r="O29" s="101"/>
      <c r="P29" s="113"/>
      <c r="Q29" s="113"/>
      <c r="R29" s="101"/>
      <c r="S29" s="101"/>
      <c r="T29" s="113"/>
    </row>
    <row r="30" spans="1:20" ht="13.5">
      <c r="A30" s="130">
        <v>27</v>
      </c>
      <c r="B30" s="76"/>
      <c r="C30" s="144" t="s">
        <v>135</v>
      </c>
      <c r="D30" s="76"/>
      <c r="E30" s="90" t="s">
        <v>145</v>
      </c>
      <c r="F30" s="90"/>
      <c r="G30" s="78"/>
      <c r="I30" s="6">
        <v>20</v>
      </c>
      <c r="J30" s="6">
        <v>137</v>
      </c>
      <c r="K30" s="6">
        <v>3988500</v>
      </c>
      <c r="L30" s="134"/>
      <c r="M30" s="100"/>
      <c r="N30" s="101"/>
      <c r="O30" s="101"/>
      <c r="P30" s="113"/>
      <c r="Q30" s="113"/>
      <c r="R30" s="101"/>
      <c r="S30" s="101"/>
      <c r="T30" s="113"/>
    </row>
    <row r="31" spans="1:20" ht="13.5">
      <c r="A31" s="131">
        <v>28</v>
      </c>
      <c r="B31" s="76"/>
      <c r="C31" s="144" t="s">
        <v>136</v>
      </c>
      <c r="D31" s="76"/>
      <c r="E31" s="90" t="s">
        <v>145</v>
      </c>
      <c r="F31" s="90"/>
      <c r="G31" s="78"/>
      <c r="I31" s="6">
        <v>10</v>
      </c>
      <c r="J31" s="6">
        <v>47</v>
      </c>
      <c r="K31" s="6">
        <v>723000</v>
      </c>
      <c r="L31" s="134"/>
      <c r="M31" s="100"/>
      <c r="N31" s="101"/>
      <c r="O31" s="101"/>
      <c r="P31" s="113"/>
      <c r="Q31" s="113"/>
      <c r="R31" s="101"/>
      <c r="S31" s="101"/>
      <c r="T31" s="113"/>
    </row>
    <row r="32" spans="1:20" ht="13.5">
      <c r="A32" s="130">
        <v>29</v>
      </c>
      <c r="B32" s="76"/>
      <c r="C32" s="144" t="s">
        <v>137</v>
      </c>
      <c r="D32" s="76"/>
      <c r="E32" s="90" t="s">
        <v>145</v>
      </c>
      <c r="F32" s="90"/>
      <c r="G32" s="78"/>
      <c r="I32" s="6">
        <v>10</v>
      </c>
      <c r="J32" s="6">
        <v>58</v>
      </c>
      <c r="K32" s="6">
        <v>166375</v>
      </c>
      <c r="L32" s="134"/>
      <c r="M32" s="100"/>
      <c r="N32" s="101"/>
      <c r="O32" s="101"/>
      <c r="P32" s="113"/>
      <c r="Q32" s="113"/>
      <c r="R32" s="101"/>
      <c r="S32" s="101"/>
      <c r="T32" s="113"/>
    </row>
    <row r="33" spans="1:20" ht="13.5">
      <c r="A33" s="131">
        <v>30</v>
      </c>
      <c r="B33" s="76"/>
      <c r="C33" s="144" t="s">
        <v>138</v>
      </c>
      <c r="D33" s="76"/>
      <c r="E33" s="90" t="s">
        <v>145</v>
      </c>
      <c r="F33" s="90"/>
      <c r="G33" s="78"/>
      <c r="I33" s="6">
        <v>20</v>
      </c>
      <c r="J33" s="6">
        <v>202</v>
      </c>
      <c r="K33" s="6">
        <v>1914073</v>
      </c>
      <c r="L33" s="134"/>
      <c r="M33" s="100"/>
      <c r="N33" s="101"/>
      <c r="O33" s="101"/>
      <c r="P33" s="113"/>
      <c r="Q33" s="113"/>
      <c r="R33" s="101"/>
      <c r="S33" s="101"/>
      <c r="T33" s="113"/>
    </row>
    <row r="34" spans="1:20" ht="13.5">
      <c r="A34" s="130">
        <v>31</v>
      </c>
      <c r="B34" s="76"/>
      <c r="C34" s="144" t="s">
        <v>139</v>
      </c>
      <c r="D34" s="76"/>
      <c r="E34" s="90" t="s">
        <v>153</v>
      </c>
      <c r="F34" s="90"/>
      <c r="G34" s="78"/>
      <c r="I34" s="6">
        <v>30</v>
      </c>
      <c r="J34" s="6">
        <v>311</v>
      </c>
      <c r="K34" s="6">
        <v>1131750</v>
      </c>
      <c r="L34" s="134"/>
      <c r="M34" s="100"/>
      <c r="N34" s="101"/>
      <c r="O34" s="101"/>
      <c r="P34" s="113"/>
      <c r="Q34" s="113"/>
      <c r="R34" s="101"/>
      <c r="S34" s="101"/>
      <c r="T34" s="113"/>
    </row>
    <row r="35" spans="1:20" ht="13.5">
      <c r="A35" s="131">
        <v>32</v>
      </c>
      <c r="B35" s="76"/>
      <c r="C35" s="145" t="s">
        <v>140</v>
      </c>
      <c r="D35" s="76"/>
      <c r="E35" s="90" t="s">
        <v>150</v>
      </c>
      <c r="F35" s="90"/>
      <c r="G35" s="78"/>
      <c r="I35" s="6">
        <v>20</v>
      </c>
      <c r="J35" s="6">
        <v>77</v>
      </c>
      <c r="K35" s="6">
        <v>231000</v>
      </c>
      <c r="L35" s="134"/>
      <c r="M35" s="100"/>
      <c r="N35" s="101"/>
      <c r="O35" s="101"/>
      <c r="P35" s="113"/>
      <c r="Q35" s="113"/>
      <c r="R35" s="101"/>
      <c r="S35" s="101"/>
      <c r="T35" s="113"/>
    </row>
    <row r="36" spans="1:20" ht="13.5">
      <c r="A36" s="130">
        <v>33</v>
      </c>
      <c r="B36" s="76"/>
      <c r="C36" s="144" t="s">
        <v>141</v>
      </c>
      <c r="D36" s="76"/>
      <c r="E36" s="90" t="s">
        <v>145</v>
      </c>
      <c r="F36" s="90"/>
      <c r="G36" s="78"/>
      <c r="I36" s="6">
        <v>20</v>
      </c>
      <c r="J36" s="6">
        <v>110</v>
      </c>
      <c r="K36" s="6">
        <v>342800</v>
      </c>
      <c r="L36" s="134"/>
      <c r="M36" s="100"/>
      <c r="N36" s="101"/>
      <c r="O36" s="101"/>
      <c r="P36" s="113"/>
      <c r="Q36" s="113"/>
      <c r="R36" s="101"/>
      <c r="S36" s="101"/>
      <c r="T36" s="113"/>
    </row>
    <row r="37" spans="1:20" ht="13.5">
      <c r="A37" s="131">
        <v>34</v>
      </c>
      <c r="B37" s="76"/>
      <c r="C37" s="146" t="s">
        <v>142</v>
      </c>
      <c r="D37" s="76"/>
      <c r="E37" s="90" t="s">
        <v>145</v>
      </c>
      <c r="F37" s="90"/>
      <c r="G37" s="78"/>
      <c r="I37" s="6">
        <v>30</v>
      </c>
      <c r="J37" s="6">
        <v>294</v>
      </c>
      <c r="K37" s="6">
        <v>896883</v>
      </c>
      <c r="L37" s="134"/>
      <c r="M37" s="100"/>
      <c r="N37" s="101"/>
      <c r="O37" s="101"/>
      <c r="P37" s="113"/>
      <c r="Q37" s="113"/>
      <c r="R37" s="101"/>
      <c r="S37" s="101"/>
      <c r="T37" s="113"/>
    </row>
    <row r="38" spans="1:20" ht="13.5">
      <c r="A38" s="130">
        <v>35</v>
      </c>
      <c r="B38" s="76"/>
      <c r="C38" s="146" t="s">
        <v>143</v>
      </c>
      <c r="D38" s="76"/>
      <c r="E38" s="90" t="s">
        <v>146</v>
      </c>
      <c r="F38" s="90"/>
      <c r="G38" s="78"/>
      <c r="I38" s="6">
        <v>65</v>
      </c>
      <c r="J38" s="6">
        <v>764</v>
      </c>
      <c r="K38" s="6">
        <v>5708542</v>
      </c>
      <c r="L38" s="134"/>
      <c r="M38" s="100"/>
      <c r="N38" s="101"/>
      <c r="O38" s="101"/>
      <c r="P38" s="113"/>
      <c r="Q38" s="113"/>
      <c r="R38" s="101"/>
      <c r="S38" s="101"/>
      <c r="T38" s="113"/>
    </row>
    <row r="39" spans="1:20" ht="14.25" thickBot="1">
      <c r="A39" s="131">
        <v>36</v>
      </c>
      <c r="B39" s="76"/>
      <c r="C39" s="146" t="s">
        <v>144</v>
      </c>
      <c r="D39" s="76"/>
      <c r="E39" s="90" t="s">
        <v>147</v>
      </c>
      <c r="F39" s="90"/>
      <c r="G39" s="78"/>
      <c r="I39" s="6">
        <v>10</v>
      </c>
      <c r="J39" s="6">
        <v>96</v>
      </c>
      <c r="K39" s="6">
        <v>1747679</v>
      </c>
      <c r="L39" s="150"/>
      <c r="M39" s="100"/>
      <c r="N39" s="101"/>
      <c r="O39" s="101"/>
      <c r="P39" s="113"/>
      <c r="Q39" s="113"/>
      <c r="R39" s="101"/>
      <c r="S39" s="101"/>
      <c r="T39" s="113"/>
    </row>
    <row r="40" spans="2:20" ht="14.25" thickBot="1">
      <c r="B40" s="76"/>
      <c r="C40" s="81"/>
      <c r="D40" s="143">
        <f>SUM(D4:D27)</f>
        <v>519</v>
      </c>
      <c r="E40" s="143">
        <f>SUM(E4:E27)</f>
        <v>5485</v>
      </c>
      <c r="F40" s="143">
        <f>SUM(F4:F27)</f>
        <v>59261417</v>
      </c>
      <c r="G40" s="143">
        <f>F40/E40</f>
        <v>10804.269279854148</v>
      </c>
      <c r="I40" s="136">
        <f>SUM(I4:I39)</f>
        <v>766</v>
      </c>
      <c r="J40" s="137">
        <f>SUM(J4:J39)</f>
        <v>7673</v>
      </c>
      <c r="K40" s="137">
        <f>SUM(K4:K39)</f>
        <v>84083357</v>
      </c>
      <c r="L40" s="138">
        <f>K40/J40</f>
        <v>10958.341848038577</v>
      </c>
      <c r="M40" s="100"/>
      <c r="N40" s="101"/>
      <c r="O40" s="101"/>
      <c r="P40" s="113"/>
      <c r="Q40" s="113"/>
      <c r="R40" s="101"/>
      <c r="S40" s="101"/>
      <c r="T40" s="113"/>
    </row>
    <row r="41" spans="9:20" ht="13.5"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9:20" ht="13.5"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</row>
    <row r="43" spans="9:20" ht="13.5"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9:20" ht="13.5"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9:20" ht="13.5"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9:20" ht="13.5"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</sheetData>
  <mergeCells count="2">
    <mergeCell ref="D2:G2"/>
    <mergeCell ref="I2:L2"/>
  </mergeCells>
  <dataValidations count="1">
    <dataValidation allowBlank="1" showInputMessage="1" showErrorMessage="1" imeMode="hiragana" sqref="C4:C25 C28:C36"/>
  </dataValidations>
  <printOptions/>
  <pageMargins left="0.75" right="0.75" top="1" bottom="1" header="0.512" footer="0.512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Q12"/>
  <sheetViews>
    <sheetView zoomScale="75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A1" sqref="A1:IV7"/>
    </sheetView>
  </sheetViews>
  <sheetFormatPr defaultColWidth="9.00390625" defaultRowHeight="13.5"/>
  <cols>
    <col min="1" max="1" width="9.00390625" style="49" customWidth="1"/>
    <col min="2" max="2" width="11.00390625" style="49" bestFit="1" customWidth="1"/>
    <col min="3" max="3" width="41.625" style="51" customWidth="1"/>
    <col min="4" max="4" width="6.75390625" style="50" customWidth="1"/>
    <col min="5" max="5" width="23.75390625" style="50" bestFit="1" customWidth="1"/>
    <col min="6" max="6" width="17.625" style="50" bestFit="1" customWidth="1"/>
    <col min="7" max="7" width="21.75390625" style="50" bestFit="1" customWidth="1"/>
    <col min="8" max="8" width="9.00390625" style="49" customWidth="1"/>
    <col min="9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1.25390625" style="49" bestFit="1" customWidth="1"/>
    <col min="14" max="14" width="10.625" style="49" bestFit="1" customWidth="1"/>
    <col min="15" max="16384" width="9.00390625" style="49" customWidth="1"/>
  </cols>
  <sheetData>
    <row r="1" spans="3:17" s="41" customFormat="1" ht="13.5" customHeight="1" thickBot="1">
      <c r="C1" s="42"/>
      <c r="D1" s="43"/>
      <c r="E1" s="43"/>
      <c r="F1" s="43"/>
      <c r="G1" s="43"/>
      <c r="I1" s="1"/>
      <c r="J1" s="1"/>
      <c r="K1" s="1"/>
      <c r="L1" s="1"/>
      <c r="M1" s="70"/>
      <c r="N1" s="70"/>
      <c r="O1" s="70"/>
      <c r="P1" s="70"/>
      <c r="Q1" s="70"/>
    </row>
    <row r="2" spans="3:17" s="41" customFormat="1" ht="13.5" customHeight="1" thickBot="1">
      <c r="C2" s="42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  <c r="M2" s="70"/>
      <c r="N2" s="70"/>
      <c r="O2" s="70"/>
      <c r="P2" s="70"/>
      <c r="Q2" s="70"/>
    </row>
    <row r="3" spans="1:17" s="48" customFormat="1" ht="13.5" customHeight="1" thickBot="1">
      <c r="A3" s="129" t="s">
        <v>125</v>
      </c>
      <c r="B3" s="44" t="s">
        <v>4</v>
      </c>
      <c r="C3" s="45" t="s">
        <v>0</v>
      </c>
      <c r="D3" s="46" t="s">
        <v>2</v>
      </c>
      <c r="E3" s="46" t="s">
        <v>1</v>
      </c>
      <c r="F3" s="106" t="s">
        <v>3</v>
      </c>
      <c r="G3" s="47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20"/>
      <c r="N3" s="120"/>
      <c r="O3" s="120"/>
      <c r="P3" s="120"/>
      <c r="Q3" s="120"/>
    </row>
    <row r="4" spans="1:17" ht="15" customHeight="1">
      <c r="A4" s="130">
        <v>1</v>
      </c>
      <c r="B4" s="76" t="s">
        <v>5</v>
      </c>
      <c r="C4" s="79" t="s">
        <v>28</v>
      </c>
      <c r="D4" s="98">
        <v>30</v>
      </c>
      <c r="E4" s="98">
        <v>360</v>
      </c>
      <c r="F4" s="98">
        <v>1156291</v>
      </c>
      <c r="G4" s="77">
        <f>G6</f>
        <v>3073.97807435653</v>
      </c>
      <c r="I4" s="6">
        <v>30</v>
      </c>
      <c r="J4" s="6">
        <v>357</v>
      </c>
      <c r="K4" s="6">
        <v>1130611</v>
      </c>
      <c r="L4" s="134">
        <f>L6</f>
        <v>2919.262361251261</v>
      </c>
      <c r="M4" s="71"/>
      <c r="N4" s="71"/>
      <c r="O4" s="71"/>
      <c r="P4" s="71"/>
      <c r="Q4" s="86"/>
    </row>
    <row r="5" spans="1:17" ht="15" customHeight="1" thickBot="1">
      <c r="A5" s="131">
        <v>2</v>
      </c>
      <c r="B5" s="76"/>
      <c r="C5" s="79" t="s">
        <v>29</v>
      </c>
      <c r="D5" s="99">
        <v>60</v>
      </c>
      <c r="E5" s="99">
        <v>689</v>
      </c>
      <c r="F5" s="99">
        <v>2068312</v>
      </c>
      <c r="G5" s="80"/>
      <c r="I5" s="148">
        <v>60</v>
      </c>
      <c r="J5" s="148">
        <v>634</v>
      </c>
      <c r="K5" s="148">
        <v>1762378</v>
      </c>
      <c r="L5" s="135"/>
      <c r="M5" s="71"/>
      <c r="N5" s="71"/>
      <c r="O5" s="71"/>
      <c r="P5" s="71"/>
      <c r="Q5" s="105"/>
    </row>
    <row r="6" spans="1:17" ht="15" customHeight="1" thickBot="1">
      <c r="A6" s="131"/>
      <c r="B6" s="76"/>
      <c r="C6" s="81"/>
      <c r="D6" s="74">
        <f>SUM(D4:D5)</f>
        <v>90</v>
      </c>
      <c r="E6" s="85">
        <f>SUM(E4:E5)</f>
        <v>1049</v>
      </c>
      <c r="F6" s="85">
        <f>SUM(F4:F5)</f>
        <v>3224603</v>
      </c>
      <c r="G6" s="25">
        <f>F6/E6</f>
        <v>3073.97807435653</v>
      </c>
      <c r="I6" s="136">
        <f>SUM(I4:I5)</f>
        <v>90</v>
      </c>
      <c r="J6" s="137">
        <f>SUM(J4:J5)</f>
        <v>991</v>
      </c>
      <c r="K6" s="137">
        <f>SUM(K4:K5)</f>
        <v>2892989</v>
      </c>
      <c r="L6" s="138">
        <f>K6/J6</f>
        <v>2919.262361251261</v>
      </c>
      <c r="M6" s="92"/>
      <c r="N6" s="92"/>
      <c r="O6" s="71"/>
      <c r="P6" s="71"/>
      <c r="Q6" s="105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  <row r="9" spans="9:12" ht="13.5">
      <c r="I9" s="113"/>
      <c r="J9" s="113"/>
      <c r="K9" s="113"/>
      <c r="L9" s="113"/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  <row r="12" spans="9:12" ht="13.5">
      <c r="I12" s="113"/>
      <c r="J12" s="113"/>
      <c r="K12" s="113"/>
      <c r="L12" s="113"/>
    </row>
  </sheetData>
  <mergeCells count="2">
    <mergeCell ref="I2:L2"/>
    <mergeCell ref="D2:G2"/>
  </mergeCells>
  <conditionalFormatting sqref="E1:E3 E7:E65536">
    <cfRule type="cellIs" priority="1" dxfId="0" operator="greaterThan" stopIfTrue="1">
      <formula>D1*1.5*12</formula>
    </cfRule>
  </conditionalFormatting>
  <printOptions/>
  <pageMargins left="0.75" right="0.75" top="1" bottom="1" header="0.512" footer="0.512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O15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:IV10"/>
    </sheetView>
  </sheetViews>
  <sheetFormatPr defaultColWidth="9.00390625" defaultRowHeight="13.5"/>
  <cols>
    <col min="1" max="1" width="9.00390625" style="49" customWidth="1"/>
    <col min="2" max="2" width="11.00390625" style="49" bestFit="1" customWidth="1"/>
    <col min="3" max="3" width="41.625" style="51" customWidth="1"/>
    <col min="4" max="4" width="6.75390625" style="50" bestFit="1" customWidth="1"/>
    <col min="5" max="5" width="23.75390625" style="50" bestFit="1" customWidth="1"/>
    <col min="6" max="6" width="17.625" style="50" bestFit="1" customWidth="1"/>
    <col min="7" max="7" width="21.75390625" style="50" bestFit="1" customWidth="1"/>
    <col min="8" max="8" width="9.00390625" style="49" customWidth="1"/>
    <col min="9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1.25390625" style="49" bestFit="1" customWidth="1"/>
    <col min="14" max="16384" width="9.00390625" style="49" customWidth="1"/>
  </cols>
  <sheetData>
    <row r="1" spans="3:15" s="41" customFormat="1" ht="13.5" customHeight="1" thickBot="1">
      <c r="C1" s="42"/>
      <c r="D1" s="43"/>
      <c r="E1" s="43"/>
      <c r="F1" s="43"/>
      <c r="G1" s="43"/>
      <c r="I1" s="1"/>
      <c r="J1" s="1"/>
      <c r="K1" s="1"/>
      <c r="L1" s="1"/>
      <c r="M1" s="70"/>
      <c r="N1" s="70"/>
      <c r="O1" s="70"/>
    </row>
    <row r="2" spans="3:15" s="41" customFormat="1" ht="13.5" customHeight="1" thickBot="1">
      <c r="C2" s="42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  <c r="M2" s="70"/>
      <c r="N2" s="70"/>
      <c r="O2" s="70"/>
    </row>
    <row r="3" spans="1:15" s="48" customFormat="1" ht="13.5" customHeight="1" thickBot="1">
      <c r="A3" s="129" t="s">
        <v>126</v>
      </c>
      <c r="B3" s="44" t="s">
        <v>4</v>
      </c>
      <c r="C3" s="45" t="s">
        <v>0</v>
      </c>
      <c r="D3" s="46" t="s">
        <v>2</v>
      </c>
      <c r="E3" s="46" t="s">
        <v>1</v>
      </c>
      <c r="F3" s="46" t="s">
        <v>3</v>
      </c>
      <c r="G3" s="47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20"/>
      <c r="N3" s="120"/>
      <c r="O3" s="120"/>
    </row>
    <row r="4" spans="1:15" ht="13.5" customHeight="1">
      <c r="A4" s="130">
        <v>1</v>
      </c>
      <c r="B4" s="76" t="s">
        <v>5</v>
      </c>
      <c r="C4" s="79" t="s">
        <v>23</v>
      </c>
      <c r="D4" s="90">
        <v>20</v>
      </c>
      <c r="E4" s="90">
        <v>210</v>
      </c>
      <c r="F4" s="90">
        <v>9571622</v>
      </c>
      <c r="G4" s="77">
        <f>G9</f>
        <v>24528.730952380953</v>
      </c>
      <c r="I4" s="6">
        <v>20</v>
      </c>
      <c r="J4" s="6">
        <v>195</v>
      </c>
      <c r="K4" s="6">
        <v>9060234</v>
      </c>
      <c r="L4" s="134">
        <f>L9</f>
        <v>32091.043663471777</v>
      </c>
      <c r="M4" s="92"/>
      <c r="N4" s="71"/>
      <c r="O4" s="71"/>
    </row>
    <row r="5" spans="1:15" ht="13.5" customHeight="1">
      <c r="A5" s="131">
        <v>2</v>
      </c>
      <c r="B5" s="76"/>
      <c r="C5" s="79" t="s">
        <v>24</v>
      </c>
      <c r="D5" s="90">
        <v>20</v>
      </c>
      <c r="E5" s="90">
        <v>183</v>
      </c>
      <c r="F5" s="90">
        <v>423018</v>
      </c>
      <c r="G5" s="78"/>
      <c r="I5" s="6">
        <v>20</v>
      </c>
      <c r="J5" s="6">
        <v>194</v>
      </c>
      <c r="K5" s="6">
        <v>451571</v>
      </c>
      <c r="L5" s="134"/>
      <c r="M5" s="92"/>
      <c r="N5" s="71"/>
      <c r="O5" s="71"/>
    </row>
    <row r="6" spans="1:15" ht="13.5" customHeight="1">
      <c r="A6" s="131">
        <v>3</v>
      </c>
      <c r="B6" s="76"/>
      <c r="C6" s="79" t="s">
        <v>25</v>
      </c>
      <c r="D6" s="90">
        <v>30</v>
      </c>
      <c r="E6" s="90">
        <v>372</v>
      </c>
      <c r="F6" s="90">
        <v>2600695</v>
      </c>
      <c r="G6" s="78"/>
      <c r="I6" s="125"/>
      <c r="J6" s="125" t="s">
        <v>148</v>
      </c>
      <c r="K6" s="125"/>
      <c r="L6" s="134"/>
      <c r="M6" s="71"/>
      <c r="N6" s="71"/>
      <c r="O6" s="71"/>
    </row>
    <row r="7" spans="1:15" ht="14.25" customHeight="1">
      <c r="A7" s="70">
        <v>4</v>
      </c>
      <c r="B7" s="76"/>
      <c r="C7" s="79" t="s">
        <v>26</v>
      </c>
      <c r="D7" s="90">
        <v>20</v>
      </c>
      <c r="E7" s="90">
        <v>277</v>
      </c>
      <c r="F7" s="90">
        <v>5618923</v>
      </c>
      <c r="G7" s="78"/>
      <c r="I7" s="6">
        <v>20</v>
      </c>
      <c r="J7" s="6">
        <v>292</v>
      </c>
      <c r="K7" s="6">
        <v>6162522</v>
      </c>
      <c r="L7" s="134"/>
      <c r="M7" s="71"/>
      <c r="N7" s="71"/>
      <c r="O7" s="71"/>
    </row>
    <row r="8" spans="1:15" ht="14.25" customHeight="1" thickBot="1">
      <c r="A8" s="70">
        <v>5</v>
      </c>
      <c r="B8" s="76"/>
      <c r="C8" s="79" t="s">
        <v>27</v>
      </c>
      <c r="D8" s="90">
        <v>20</v>
      </c>
      <c r="E8" s="90">
        <v>218</v>
      </c>
      <c r="F8" s="90">
        <v>12691943</v>
      </c>
      <c r="G8" s="78"/>
      <c r="I8" s="148">
        <v>20</v>
      </c>
      <c r="J8" s="148">
        <v>258</v>
      </c>
      <c r="K8" s="148">
        <v>14459163</v>
      </c>
      <c r="L8" s="135"/>
      <c r="M8" s="71"/>
      <c r="N8" s="71"/>
      <c r="O8" s="71"/>
    </row>
    <row r="9" spans="2:15" ht="14.25" customHeight="1" thickBot="1">
      <c r="B9" s="76"/>
      <c r="C9" s="103"/>
      <c r="D9" s="74">
        <f>SUM(D4:D8)</f>
        <v>110</v>
      </c>
      <c r="E9" s="85">
        <f>SUM(E4:E8)</f>
        <v>1260</v>
      </c>
      <c r="F9" s="85">
        <f>SUM(F4:F8)</f>
        <v>30906201</v>
      </c>
      <c r="G9" s="25">
        <f>F9/E9</f>
        <v>24528.730952380953</v>
      </c>
      <c r="I9" s="136">
        <f>SUM(I4:I8)</f>
        <v>80</v>
      </c>
      <c r="J9" s="137">
        <f>SUM(J4:J8)</f>
        <v>939</v>
      </c>
      <c r="K9" s="137">
        <f>SUM(K4:K8)</f>
        <v>30133490</v>
      </c>
      <c r="L9" s="138">
        <f>K9/J9</f>
        <v>32091.043663471777</v>
      </c>
      <c r="M9" s="71"/>
      <c r="N9" s="71"/>
      <c r="O9" s="71"/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  <row r="12" spans="9:12" ht="13.5">
      <c r="I12" s="113"/>
      <c r="J12" s="113"/>
      <c r="K12" s="113"/>
      <c r="L12" s="113"/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  <row r="15" spans="9:12" ht="13.5">
      <c r="I15" s="113"/>
      <c r="J15" s="113"/>
      <c r="K15" s="113"/>
      <c r="L15" s="113"/>
    </row>
  </sheetData>
  <mergeCells count="2">
    <mergeCell ref="I2:L2"/>
    <mergeCell ref="D2:G2"/>
  </mergeCells>
  <conditionalFormatting sqref="E1:E3 E10:E65536">
    <cfRule type="cellIs" priority="1" dxfId="0" operator="greaterThan" stopIfTrue="1">
      <formula>D1*1.5*12</formula>
    </cfRule>
  </conditionalFormatting>
  <printOptions/>
  <pageMargins left="0.75" right="0.75" top="1" bottom="1" header="0.512" footer="0.512"/>
  <pageSetup horizontalDpi="300" verticalDpi="300" orientation="portrait" paperSize="9" scale="70" r:id="rId1"/>
  <rowBreaks count="1" manualBreakCount="1">
    <brk id="3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P15"/>
  <sheetViews>
    <sheetView zoomScale="75" zoomScaleNormal="75" workbookViewId="0" topLeftCell="D1">
      <pane ySplit="3" topLeftCell="BM4" activePane="bottomLeft" state="frozen"/>
      <selection pane="topLeft" activeCell="A1" sqref="A1"/>
      <selection pane="bottomLeft" activeCell="D1" sqref="A1:IV10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0.125" style="2" bestFit="1" customWidth="1"/>
    <col min="14" max="16384" width="9.00390625" style="2" customWidth="1"/>
  </cols>
  <sheetData>
    <row r="1" spans="2:16" s="1" customFormat="1" ht="13.5" customHeight="1" thickBot="1">
      <c r="B1" s="41"/>
      <c r="C1" s="4"/>
      <c r="D1" s="13"/>
      <c r="E1" s="13"/>
      <c r="F1" s="13"/>
      <c r="G1" s="13"/>
      <c r="M1" s="118"/>
      <c r="N1" s="118"/>
      <c r="O1" s="118"/>
      <c r="P1" s="118"/>
    </row>
    <row r="2" spans="2:16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  <c r="M2" s="118"/>
      <c r="N2" s="118"/>
      <c r="O2" s="118"/>
      <c r="P2" s="118"/>
    </row>
    <row r="3" spans="1:16" s="72" customFormat="1" ht="13.5" customHeight="1" thickBot="1">
      <c r="A3" s="129" t="s">
        <v>125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  <c r="N3" s="119"/>
      <c r="O3" s="119"/>
      <c r="P3" s="119"/>
    </row>
    <row r="4" spans="1:16" ht="13.5">
      <c r="A4" s="130">
        <v>1</v>
      </c>
      <c r="B4" s="76" t="s">
        <v>5</v>
      </c>
      <c r="C4" s="79" t="s">
        <v>9</v>
      </c>
      <c r="D4" s="90">
        <v>19</v>
      </c>
      <c r="E4" s="90">
        <v>204</v>
      </c>
      <c r="F4" s="90">
        <v>1327864</v>
      </c>
      <c r="G4" s="77">
        <f>G9</f>
        <v>11260.541778975741</v>
      </c>
      <c r="I4" s="6">
        <v>19</v>
      </c>
      <c r="J4" s="6">
        <v>186</v>
      </c>
      <c r="K4" s="6">
        <v>1896945</v>
      </c>
      <c r="L4" s="134">
        <f>L9</f>
        <v>6068.803389830508</v>
      </c>
      <c r="M4" s="113"/>
      <c r="N4" s="113"/>
      <c r="O4" s="113"/>
      <c r="P4" s="113"/>
    </row>
    <row r="5" spans="1:16" ht="13.5">
      <c r="A5" s="131">
        <v>2</v>
      </c>
      <c r="B5" s="76"/>
      <c r="C5" s="79" t="s">
        <v>10</v>
      </c>
      <c r="D5" s="90">
        <v>19</v>
      </c>
      <c r="E5" s="90">
        <v>144</v>
      </c>
      <c r="F5" s="90">
        <v>1321222</v>
      </c>
      <c r="G5" s="78"/>
      <c r="I5" s="6">
        <v>19</v>
      </c>
      <c r="J5" s="6">
        <v>162</v>
      </c>
      <c r="K5" s="6">
        <v>938593</v>
      </c>
      <c r="L5" s="134"/>
      <c r="M5" s="113"/>
      <c r="N5" s="113"/>
      <c r="O5" s="113"/>
      <c r="P5" s="113"/>
    </row>
    <row r="6" spans="1:16" ht="13.5">
      <c r="A6" s="130">
        <v>3</v>
      </c>
      <c r="B6" s="76"/>
      <c r="C6" s="79" t="s">
        <v>11</v>
      </c>
      <c r="D6" s="90">
        <v>19</v>
      </c>
      <c r="E6" s="90">
        <v>102</v>
      </c>
      <c r="F6" s="90">
        <v>2727436</v>
      </c>
      <c r="G6" s="78"/>
      <c r="I6" s="6">
        <v>19</v>
      </c>
      <c r="J6" s="6">
        <v>123</v>
      </c>
      <c r="K6" s="141">
        <v>91556</v>
      </c>
      <c r="L6" s="134"/>
      <c r="M6" s="113"/>
      <c r="N6" s="113"/>
      <c r="O6" s="113"/>
      <c r="P6" s="113"/>
    </row>
    <row r="7" spans="1:16" ht="13.5" customHeight="1">
      <c r="A7" s="131">
        <v>4</v>
      </c>
      <c r="B7" s="76"/>
      <c r="C7" s="79" t="s">
        <v>12</v>
      </c>
      <c r="D7" s="90">
        <v>15</v>
      </c>
      <c r="E7" s="90">
        <v>98</v>
      </c>
      <c r="F7" s="90">
        <v>520800</v>
      </c>
      <c r="G7" s="78"/>
      <c r="I7" s="6">
        <v>15</v>
      </c>
      <c r="J7" s="6">
        <v>119</v>
      </c>
      <c r="K7" s="6">
        <v>653500</v>
      </c>
      <c r="L7" s="134"/>
      <c r="M7" s="113"/>
      <c r="N7" s="113"/>
      <c r="O7" s="113"/>
      <c r="P7" s="113"/>
    </row>
    <row r="8" spans="1:16" ht="14.25" thickBot="1">
      <c r="A8" s="130">
        <v>5</v>
      </c>
      <c r="B8" s="76"/>
      <c r="C8" s="79" t="s">
        <v>13</v>
      </c>
      <c r="D8" s="90">
        <v>15</v>
      </c>
      <c r="E8" s="90">
        <v>194</v>
      </c>
      <c r="F8" s="90">
        <v>2458000</v>
      </c>
      <c r="G8" s="80"/>
      <c r="I8" s="126"/>
      <c r="J8" s="126" t="s">
        <v>149</v>
      </c>
      <c r="K8" s="126"/>
      <c r="L8" s="135"/>
      <c r="M8" s="113"/>
      <c r="N8" s="113"/>
      <c r="O8" s="113"/>
      <c r="P8" s="113"/>
    </row>
    <row r="9" spans="2:16" ht="14.25" thickBot="1">
      <c r="B9" s="76"/>
      <c r="C9" s="81"/>
      <c r="D9" s="74">
        <f>SUM(D4:D8)</f>
        <v>87</v>
      </c>
      <c r="E9" s="85">
        <f>SUM(E4:E8)</f>
        <v>742</v>
      </c>
      <c r="F9" s="85">
        <f>SUM(F4:F8)</f>
        <v>8355322</v>
      </c>
      <c r="G9" s="25">
        <f>F9/E9</f>
        <v>11260.541778975741</v>
      </c>
      <c r="I9" s="136">
        <f>SUM(I4:I8)</f>
        <v>72</v>
      </c>
      <c r="J9" s="137">
        <f>SUM(J4:J8)</f>
        <v>590</v>
      </c>
      <c r="K9" s="137">
        <f>SUM(K4:K8)</f>
        <v>3580594</v>
      </c>
      <c r="L9" s="138">
        <f>K9/J9</f>
        <v>6068.803389830508</v>
      </c>
      <c r="M9" s="113"/>
      <c r="N9" s="113"/>
      <c r="O9" s="113"/>
      <c r="P9" s="113"/>
    </row>
    <row r="10" spans="9:12" ht="13.5">
      <c r="I10" s="113"/>
      <c r="J10" s="113"/>
      <c r="K10" s="113"/>
      <c r="L10" s="113"/>
    </row>
    <row r="11" spans="9:12" ht="13.5">
      <c r="I11" s="113"/>
      <c r="J11" s="113"/>
      <c r="K11" s="113"/>
      <c r="L11" s="113"/>
    </row>
    <row r="12" spans="9:12" ht="13.5">
      <c r="I12" s="113"/>
      <c r="J12" s="113"/>
      <c r="K12" s="113"/>
      <c r="L12" s="113"/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  <row r="15" spans="9:12" ht="13.5">
      <c r="I15" s="113"/>
      <c r="J15" s="113"/>
      <c r="K15" s="113"/>
      <c r="L15" s="113"/>
    </row>
  </sheetData>
  <mergeCells count="2">
    <mergeCell ref="I2:L2"/>
    <mergeCell ref="D2:G2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O9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:IV5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6.75390625" style="14" bestFit="1" customWidth="1"/>
    <col min="5" max="5" width="23.75390625" style="14" bestFit="1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2.25390625" style="2" bestFit="1" customWidth="1"/>
    <col min="14" max="16384" width="9.00390625" style="2" customWidth="1"/>
  </cols>
  <sheetData>
    <row r="1" spans="2:15" s="1" customFormat="1" ht="13.5" customHeight="1" thickBot="1">
      <c r="B1" s="41"/>
      <c r="C1" s="4"/>
      <c r="D1" s="13"/>
      <c r="E1" s="13"/>
      <c r="F1" s="13"/>
      <c r="G1" s="13"/>
      <c r="M1" s="118"/>
      <c r="N1" s="118"/>
      <c r="O1" s="118"/>
    </row>
    <row r="2" spans="2:15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  <c r="M2" s="118"/>
      <c r="N2" s="118"/>
      <c r="O2" s="118"/>
    </row>
    <row r="3" spans="1:15" s="72" customFormat="1" ht="13.5" customHeight="1" thickBot="1">
      <c r="A3" s="129" t="s">
        <v>125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  <c r="N3" s="119"/>
      <c r="O3" s="119"/>
    </row>
    <row r="4" spans="1:15" ht="14.25" customHeight="1">
      <c r="A4" s="130">
        <v>1</v>
      </c>
      <c r="B4" s="76" t="s">
        <v>5</v>
      </c>
      <c r="C4" s="79"/>
      <c r="D4" s="93"/>
      <c r="E4" s="93"/>
      <c r="F4" s="93"/>
      <c r="G4" s="77" t="s">
        <v>79</v>
      </c>
      <c r="I4" s="125"/>
      <c r="J4" s="125"/>
      <c r="K4" s="125"/>
      <c r="L4" s="125"/>
      <c r="M4" s="92"/>
      <c r="N4" s="113"/>
      <c r="O4" s="113"/>
    </row>
    <row r="5" spans="9:12" ht="13.5">
      <c r="I5" s="113"/>
      <c r="J5" s="113"/>
      <c r="K5" s="113"/>
      <c r="L5" s="113"/>
    </row>
    <row r="6" spans="9:12" ht="13.5">
      <c r="I6" s="113"/>
      <c r="J6" s="113"/>
      <c r="K6" s="113"/>
      <c r="L6" s="113"/>
    </row>
    <row r="7" spans="9:12" ht="13.5">
      <c r="I7" s="113"/>
      <c r="J7" s="113"/>
      <c r="K7" s="113"/>
      <c r="L7" s="113"/>
    </row>
    <row r="8" spans="9:12" ht="13.5">
      <c r="I8" s="113"/>
      <c r="J8" s="113"/>
      <c r="K8" s="113"/>
      <c r="L8" s="113"/>
    </row>
    <row r="9" spans="9:12" ht="13.5">
      <c r="I9" s="113"/>
      <c r="J9" s="113"/>
      <c r="K9" s="113"/>
      <c r="L9" s="113"/>
    </row>
    <row r="10" spans="9:12" ht="13.5">
      <c r="I10" s="113"/>
      <c r="J10" s="113"/>
      <c r="K10" s="113"/>
      <c r="L10" s="113"/>
    </row>
    <row r="83" spans="3:6" ht="13.5">
      <c r="C83" s="96"/>
      <c r="D83" s="97"/>
      <c r="E83" s="97"/>
      <c r="F83" s="97"/>
    </row>
    <row r="84" spans="3:6" ht="13.5">
      <c r="C84" s="107"/>
      <c r="D84" s="87"/>
      <c r="E84" s="87"/>
      <c r="F84" s="88"/>
    </row>
    <row r="85" spans="3:6" ht="13.5">
      <c r="C85" s="107"/>
      <c r="D85" s="87"/>
      <c r="E85" s="87"/>
      <c r="F85" s="88"/>
    </row>
    <row r="86" spans="3:6" ht="13.5">
      <c r="C86" s="96"/>
      <c r="D86" s="108"/>
      <c r="E86" s="108"/>
      <c r="F86" s="109"/>
    </row>
    <row r="87" spans="3:6" ht="13.5">
      <c r="C87" s="96"/>
      <c r="D87" s="108"/>
      <c r="E87" s="108"/>
      <c r="F87" s="109"/>
    </row>
    <row r="88" spans="3:6" ht="13.5">
      <c r="C88" s="96"/>
      <c r="D88" s="108"/>
      <c r="E88" s="108"/>
      <c r="F88" s="109"/>
    </row>
    <row r="89" spans="3:6" ht="13.5">
      <c r="C89" s="96"/>
      <c r="D89" s="97"/>
      <c r="E89" s="97"/>
      <c r="F89" s="97"/>
    </row>
    <row r="90" spans="3:6" ht="13.5">
      <c r="C90" s="96"/>
      <c r="D90" s="97"/>
      <c r="E90" s="97"/>
      <c r="F90" s="97"/>
    </row>
  </sheetData>
  <mergeCells count="2">
    <mergeCell ref="I2:L2"/>
    <mergeCell ref="D2:G2"/>
  </mergeCells>
  <printOptions/>
  <pageMargins left="0.75" right="0.75" top="1" bottom="1" header="0.512" footer="0.512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M17"/>
  <sheetViews>
    <sheetView zoomScale="75" zoomScaleNormal="75" workbookViewId="0" topLeftCell="D1">
      <pane ySplit="3" topLeftCell="BM4" activePane="bottomLeft" state="frozen"/>
      <selection pane="topLeft" activeCell="A1" sqref="A1"/>
      <selection pane="bottomLeft" activeCell="D1" sqref="A1:IV12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7.75390625" style="14" bestFit="1" customWidth="1"/>
    <col min="5" max="5" width="23.75390625" style="14" customWidth="1"/>
    <col min="6" max="6" width="17.625" style="14" bestFit="1" customWidth="1"/>
    <col min="7" max="7" width="21.75390625" style="14" bestFit="1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1.253906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3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3" s="72" customFormat="1" ht="13.5" customHeight="1" thickBot="1">
      <c r="A3" s="129" t="s">
        <v>125</v>
      </c>
      <c r="B3" s="44" t="s">
        <v>4</v>
      </c>
      <c r="C3" s="9" t="s">
        <v>0</v>
      </c>
      <c r="D3" s="10" t="s">
        <v>2</v>
      </c>
      <c r="E3" s="10" t="s">
        <v>1</v>
      </c>
      <c r="F3" s="10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</row>
    <row r="4" spans="1:13" ht="13.5" customHeight="1">
      <c r="A4" s="130">
        <v>1</v>
      </c>
      <c r="B4" s="76" t="s">
        <v>5</v>
      </c>
      <c r="C4" s="79" t="s">
        <v>49</v>
      </c>
      <c r="D4" s="76">
        <v>50</v>
      </c>
      <c r="E4" s="90">
        <v>716</v>
      </c>
      <c r="F4" s="90">
        <v>5316915</v>
      </c>
      <c r="G4" s="77">
        <f>G11</f>
        <v>13830.4479889043</v>
      </c>
      <c r="I4" s="125"/>
      <c r="J4" s="125" t="s">
        <v>151</v>
      </c>
      <c r="K4" s="125"/>
      <c r="L4" s="134">
        <f>L11</f>
        <v>14254.858901515152</v>
      </c>
      <c r="M4" s="113"/>
    </row>
    <row r="5" spans="1:13" ht="13.5" customHeight="1">
      <c r="A5" s="131">
        <v>2</v>
      </c>
      <c r="B5" s="76"/>
      <c r="C5" s="79" t="s">
        <v>50</v>
      </c>
      <c r="D5" s="76">
        <v>50</v>
      </c>
      <c r="E5" s="90">
        <v>567</v>
      </c>
      <c r="F5" s="90">
        <v>9123695</v>
      </c>
      <c r="G5" s="78"/>
      <c r="I5" s="6">
        <v>50</v>
      </c>
      <c r="J5" s="6">
        <v>555</v>
      </c>
      <c r="K5" s="6">
        <v>10654055</v>
      </c>
      <c r="L5" s="134"/>
      <c r="M5" s="102"/>
    </row>
    <row r="6" spans="1:13" ht="13.5" customHeight="1">
      <c r="A6" s="130">
        <v>3</v>
      </c>
      <c r="B6" s="76"/>
      <c r="C6" s="79" t="s">
        <v>51</v>
      </c>
      <c r="D6" s="76">
        <v>49</v>
      </c>
      <c r="E6" s="90">
        <v>599</v>
      </c>
      <c r="F6" s="90">
        <v>6796730</v>
      </c>
      <c r="G6" s="78"/>
      <c r="I6" s="6">
        <v>49</v>
      </c>
      <c r="J6" s="6">
        <v>684</v>
      </c>
      <c r="K6" s="6">
        <v>6442892</v>
      </c>
      <c r="L6" s="134"/>
      <c r="M6" s="102"/>
    </row>
    <row r="7" spans="1:13" ht="14.25" customHeight="1">
      <c r="A7" s="131">
        <v>4</v>
      </c>
      <c r="B7" s="76"/>
      <c r="C7" s="79" t="s">
        <v>6</v>
      </c>
      <c r="D7" s="76">
        <v>64</v>
      </c>
      <c r="E7" s="90">
        <v>755</v>
      </c>
      <c r="F7" s="90">
        <v>12800000</v>
      </c>
      <c r="G7" s="78"/>
      <c r="I7" s="6">
        <v>64</v>
      </c>
      <c r="J7" s="6">
        <v>812</v>
      </c>
      <c r="K7" s="6">
        <v>12166400</v>
      </c>
      <c r="L7" s="134"/>
      <c r="M7" s="113"/>
    </row>
    <row r="8" spans="1:13" ht="13.5" customHeight="1">
      <c r="A8" s="130">
        <v>5</v>
      </c>
      <c r="B8" s="76"/>
      <c r="C8" s="79" t="s">
        <v>7</v>
      </c>
      <c r="D8" s="76">
        <v>109</v>
      </c>
      <c r="E8" s="90">
        <v>1274</v>
      </c>
      <c r="F8" s="90">
        <v>30419744</v>
      </c>
      <c r="G8" s="78"/>
      <c r="I8" s="6">
        <v>109</v>
      </c>
      <c r="J8" s="6">
        <v>1045</v>
      </c>
      <c r="K8" s="6">
        <v>25684987</v>
      </c>
      <c r="L8" s="134"/>
      <c r="M8" s="113"/>
    </row>
    <row r="9" spans="1:13" ht="14.25" customHeight="1">
      <c r="A9" s="131">
        <v>6</v>
      </c>
      <c r="B9" s="76"/>
      <c r="C9" s="79" t="s">
        <v>8</v>
      </c>
      <c r="D9" s="76">
        <v>50</v>
      </c>
      <c r="E9" s="90">
        <v>524</v>
      </c>
      <c r="F9" s="90">
        <v>2474437</v>
      </c>
      <c r="G9" s="78"/>
      <c r="I9" s="6">
        <v>50</v>
      </c>
      <c r="J9" s="6">
        <v>533</v>
      </c>
      <c r="K9" s="6">
        <v>2364840</v>
      </c>
      <c r="L9" s="134"/>
      <c r="M9" s="113"/>
    </row>
    <row r="10" spans="1:13" ht="14.25" customHeight="1" thickBot="1">
      <c r="A10" s="130">
        <v>7</v>
      </c>
      <c r="B10" s="76"/>
      <c r="C10" s="81" t="s">
        <v>120</v>
      </c>
      <c r="D10" s="122">
        <v>55</v>
      </c>
      <c r="E10" s="121">
        <v>612</v>
      </c>
      <c r="F10" s="121">
        <v>2870750</v>
      </c>
      <c r="G10" s="84"/>
      <c r="I10" s="148">
        <v>55</v>
      </c>
      <c r="J10" s="148">
        <v>595</v>
      </c>
      <c r="K10" s="148">
        <v>2899350</v>
      </c>
      <c r="L10" s="135"/>
      <c r="M10" s="113"/>
    </row>
    <row r="11" spans="2:13" ht="14.25" customHeight="1" thickBot="1">
      <c r="B11" s="76"/>
      <c r="C11" s="81"/>
      <c r="D11" s="74">
        <f>SUM(D4:D10)</f>
        <v>427</v>
      </c>
      <c r="E11" s="85">
        <f>SUM(E4:E10)</f>
        <v>5047</v>
      </c>
      <c r="F11" s="85">
        <f>SUM(F4:F10)</f>
        <v>69802271</v>
      </c>
      <c r="G11" s="25">
        <f>F11/E11</f>
        <v>13830.4479889043</v>
      </c>
      <c r="I11" s="136">
        <f>SUM(I5:I10)</f>
        <v>377</v>
      </c>
      <c r="J11" s="137">
        <f>SUM(J5:J10)</f>
        <v>4224</v>
      </c>
      <c r="K11" s="137">
        <f>SUM(K5:K10)</f>
        <v>60212524</v>
      </c>
      <c r="L11" s="138">
        <f>K11/J11</f>
        <v>14254.858901515152</v>
      </c>
      <c r="M11" s="113"/>
    </row>
    <row r="12" spans="9:12" ht="13.5">
      <c r="I12" s="113"/>
      <c r="J12" s="113"/>
      <c r="K12" s="113"/>
      <c r="L12" s="113"/>
    </row>
    <row r="13" spans="9:12" ht="13.5">
      <c r="I13" s="113"/>
      <c r="J13" s="113"/>
      <c r="K13" s="113"/>
      <c r="L13" s="113"/>
    </row>
    <row r="14" spans="9:12" ht="13.5">
      <c r="I14" s="113"/>
      <c r="J14" s="113"/>
      <c r="K14" s="113"/>
      <c r="L14" s="113"/>
    </row>
    <row r="15" spans="9:12" ht="13.5">
      <c r="I15" s="113"/>
      <c r="J15" s="113"/>
      <c r="K15" s="113"/>
      <c r="L15" s="113"/>
    </row>
    <row r="16" spans="9:12" ht="13.5">
      <c r="I16" s="113"/>
      <c r="J16" s="113"/>
      <c r="K16" s="113"/>
      <c r="L16" s="113"/>
    </row>
    <row r="17" spans="9:12" ht="13.5">
      <c r="I17" s="113"/>
      <c r="J17" s="113"/>
      <c r="K17" s="113"/>
      <c r="L17" s="113"/>
    </row>
  </sheetData>
  <mergeCells count="2">
    <mergeCell ref="I2:L2"/>
    <mergeCell ref="D2:G2"/>
  </mergeCells>
  <conditionalFormatting sqref="E1:E3 E12:E65536">
    <cfRule type="cellIs" priority="1" dxfId="0" operator="greaterThan" stopIfTrue="1">
      <formula>D1*1.5*12</formula>
    </cfRule>
  </conditionalFormatting>
  <printOptions/>
  <pageMargins left="0.75" right="0.75" top="1" bottom="1" header="0.512" footer="0.512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M34"/>
  <sheetViews>
    <sheetView zoomScale="75" zoomScaleNormal="75" workbookViewId="0" topLeftCell="D1">
      <pane ySplit="3" topLeftCell="BM4" activePane="bottomLeft" state="frozen"/>
      <selection pane="topLeft" activeCell="A1" sqref="A1"/>
      <selection pane="bottomLeft" activeCell="D1" sqref="A1:IV29"/>
    </sheetView>
  </sheetViews>
  <sheetFormatPr defaultColWidth="9.00390625" defaultRowHeight="13.5"/>
  <cols>
    <col min="1" max="1" width="9.00390625" style="2" customWidth="1"/>
    <col min="2" max="2" width="11.00390625" style="49" bestFit="1" customWidth="1"/>
    <col min="3" max="3" width="41.625" style="3" customWidth="1"/>
    <col min="4" max="4" width="7.75390625" style="110" customWidth="1"/>
    <col min="5" max="5" width="23.75390625" style="14" customWidth="1"/>
    <col min="6" max="6" width="17.625" style="14" bestFit="1" customWidth="1"/>
    <col min="7" max="7" width="21.75390625" style="14" customWidth="1"/>
    <col min="8" max="9" width="9.00390625" style="2" customWidth="1"/>
    <col min="10" max="10" width="25.00390625" style="2" customWidth="1"/>
    <col min="11" max="11" width="17.75390625" style="2" customWidth="1"/>
    <col min="12" max="12" width="19.75390625" style="2" customWidth="1"/>
    <col min="13" max="13" width="11.25390625" style="2" bestFit="1" customWidth="1"/>
    <col min="14" max="16384" width="9.00390625" style="2" customWidth="1"/>
  </cols>
  <sheetData>
    <row r="1" spans="2:7" s="1" customFormat="1" ht="13.5" customHeight="1" thickBot="1">
      <c r="B1" s="41"/>
      <c r="C1" s="4"/>
      <c r="D1" s="15"/>
      <c r="E1" s="13"/>
      <c r="F1" s="13"/>
      <c r="G1" s="13"/>
    </row>
    <row r="2" spans="2:12" s="1" customFormat="1" ht="13.5" customHeight="1" thickBot="1">
      <c r="B2" s="41"/>
      <c r="C2" s="4"/>
      <c r="D2" s="173" t="s">
        <v>122</v>
      </c>
      <c r="E2" s="174"/>
      <c r="F2" s="174"/>
      <c r="G2" s="175"/>
      <c r="I2" s="170" t="s">
        <v>121</v>
      </c>
      <c r="J2" s="171"/>
      <c r="K2" s="171"/>
      <c r="L2" s="172"/>
    </row>
    <row r="3" spans="1:13" s="72" customFormat="1" ht="13.5" customHeight="1" thickBot="1">
      <c r="A3" s="129" t="s">
        <v>127</v>
      </c>
      <c r="B3" s="44" t="s">
        <v>4</v>
      </c>
      <c r="C3" s="9" t="s">
        <v>0</v>
      </c>
      <c r="D3" s="12" t="s">
        <v>2</v>
      </c>
      <c r="E3" s="10" t="s">
        <v>1</v>
      </c>
      <c r="F3" s="112" t="s">
        <v>3</v>
      </c>
      <c r="G3" s="11" t="s">
        <v>90</v>
      </c>
      <c r="I3" s="123" t="s">
        <v>2</v>
      </c>
      <c r="J3" s="123" t="s">
        <v>1</v>
      </c>
      <c r="K3" s="123" t="s">
        <v>3</v>
      </c>
      <c r="L3" s="124" t="s">
        <v>90</v>
      </c>
      <c r="M3" s="119"/>
    </row>
    <row r="4" spans="1:13" ht="13.5" customHeight="1">
      <c r="A4" s="130">
        <v>1</v>
      </c>
      <c r="B4" s="76" t="s">
        <v>5</v>
      </c>
      <c r="C4" s="79" t="s">
        <v>30</v>
      </c>
      <c r="D4" s="76">
        <v>40</v>
      </c>
      <c r="E4" s="90">
        <v>463</v>
      </c>
      <c r="F4" s="90">
        <v>6549144</v>
      </c>
      <c r="G4" s="77">
        <f>G28</f>
        <v>12064.164315499957</v>
      </c>
      <c r="I4" s="6">
        <v>40</v>
      </c>
      <c r="J4" s="6">
        <v>470</v>
      </c>
      <c r="K4" s="6">
        <v>7111291</v>
      </c>
      <c r="L4" s="134">
        <f>L28</f>
        <v>13028.164807484707</v>
      </c>
      <c r="M4" s="102"/>
    </row>
    <row r="5" spans="1:13" ht="13.5" customHeight="1">
      <c r="A5" s="131">
        <v>2</v>
      </c>
      <c r="B5" s="76"/>
      <c r="C5" s="79" t="s">
        <v>31</v>
      </c>
      <c r="D5" s="76">
        <v>40</v>
      </c>
      <c r="E5" s="90">
        <v>476</v>
      </c>
      <c r="F5" s="90">
        <v>2018547</v>
      </c>
      <c r="G5" s="78"/>
      <c r="I5" s="6">
        <v>40</v>
      </c>
      <c r="J5" s="6">
        <v>511</v>
      </c>
      <c r="K5" s="6">
        <v>2051617</v>
      </c>
      <c r="L5" s="134"/>
      <c r="M5" s="102"/>
    </row>
    <row r="6" spans="1:13" ht="13.5" customHeight="1">
      <c r="A6" s="130">
        <v>3</v>
      </c>
      <c r="B6" s="76"/>
      <c r="C6" s="79" t="s">
        <v>32</v>
      </c>
      <c r="D6" s="76">
        <v>30</v>
      </c>
      <c r="E6" s="90">
        <v>192</v>
      </c>
      <c r="F6" s="90">
        <v>996500</v>
      </c>
      <c r="G6" s="78"/>
      <c r="I6" s="6">
        <v>30</v>
      </c>
      <c r="J6" s="6">
        <v>195</v>
      </c>
      <c r="K6" s="6">
        <v>1025000</v>
      </c>
      <c r="L6" s="134"/>
      <c r="M6" s="102"/>
    </row>
    <row r="7" spans="1:13" ht="13.5" customHeight="1">
      <c r="A7" s="131">
        <v>4</v>
      </c>
      <c r="B7" s="76"/>
      <c r="C7" s="79" t="s">
        <v>33</v>
      </c>
      <c r="D7" s="76">
        <v>20</v>
      </c>
      <c r="E7" s="90">
        <v>252</v>
      </c>
      <c r="F7" s="90">
        <v>1898668</v>
      </c>
      <c r="G7" s="78"/>
      <c r="I7" s="6">
        <v>20</v>
      </c>
      <c r="J7" s="148">
        <v>259</v>
      </c>
      <c r="K7" s="6">
        <v>2654180</v>
      </c>
      <c r="L7" s="134"/>
      <c r="M7" s="113"/>
    </row>
    <row r="8" spans="1:13" ht="13.5" customHeight="1">
      <c r="A8" s="130">
        <v>5</v>
      </c>
      <c r="B8" s="76"/>
      <c r="C8" s="79" t="s">
        <v>34</v>
      </c>
      <c r="D8" s="76">
        <v>40</v>
      </c>
      <c r="E8" s="90">
        <v>449</v>
      </c>
      <c r="F8" s="90">
        <v>3062764</v>
      </c>
      <c r="G8" s="78"/>
      <c r="I8" s="141">
        <v>40</v>
      </c>
      <c r="J8" s="6">
        <v>434</v>
      </c>
      <c r="K8" s="147">
        <v>3399610</v>
      </c>
      <c r="L8" s="134"/>
      <c r="M8" s="113"/>
    </row>
    <row r="9" spans="1:13" ht="13.5" customHeight="1">
      <c r="A9" s="131">
        <v>6</v>
      </c>
      <c r="B9" s="76"/>
      <c r="C9" s="79" t="s">
        <v>35</v>
      </c>
      <c r="D9" s="76">
        <v>40</v>
      </c>
      <c r="E9" s="90">
        <v>495</v>
      </c>
      <c r="F9" s="90">
        <v>10737277</v>
      </c>
      <c r="G9" s="78"/>
      <c r="I9" s="6">
        <v>40</v>
      </c>
      <c r="J9" s="149">
        <v>519</v>
      </c>
      <c r="K9" s="6">
        <v>9579338</v>
      </c>
      <c r="L9" s="134"/>
      <c r="M9" s="113"/>
    </row>
    <row r="10" spans="1:13" ht="13.5" customHeight="1">
      <c r="A10" s="130">
        <v>7</v>
      </c>
      <c r="B10" s="76"/>
      <c r="C10" s="79" t="s">
        <v>36</v>
      </c>
      <c r="D10" s="76">
        <v>20</v>
      </c>
      <c r="E10" s="90">
        <v>435</v>
      </c>
      <c r="F10" s="90">
        <v>4436500</v>
      </c>
      <c r="G10" s="78"/>
      <c r="I10" s="6">
        <v>20</v>
      </c>
      <c r="J10" s="6">
        <v>264</v>
      </c>
      <c r="K10" s="6">
        <v>4187500</v>
      </c>
      <c r="L10" s="134"/>
      <c r="M10" s="113"/>
    </row>
    <row r="11" spans="1:13" ht="13.5" customHeight="1">
      <c r="A11" s="131">
        <v>8</v>
      </c>
      <c r="B11" s="76"/>
      <c r="C11" s="79" t="s">
        <v>37</v>
      </c>
      <c r="D11" s="76">
        <v>20</v>
      </c>
      <c r="E11" s="90">
        <v>180</v>
      </c>
      <c r="F11" s="90">
        <v>861400</v>
      </c>
      <c r="G11" s="78"/>
      <c r="I11" s="76">
        <v>20</v>
      </c>
      <c r="J11" s="76">
        <v>276</v>
      </c>
      <c r="K11" s="76">
        <v>1425600</v>
      </c>
      <c r="L11" s="90"/>
      <c r="M11" s="113"/>
    </row>
    <row r="12" spans="1:13" ht="13.5" customHeight="1">
      <c r="A12" s="130">
        <v>9</v>
      </c>
      <c r="B12" s="76"/>
      <c r="C12" s="79" t="s">
        <v>38</v>
      </c>
      <c r="D12" s="76">
        <v>30</v>
      </c>
      <c r="E12" s="90">
        <v>266</v>
      </c>
      <c r="F12" s="90">
        <v>5160950</v>
      </c>
      <c r="G12" s="78"/>
      <c r="I12" s="6">
        <v>30</v>
      </c>
      <c r="J12" s="6">
        <v>257</v>
      </c>
      <c r="K12" s="6">
        <v>4816250</v>
      </c>
      <c r="L12" s="134"/>
      <c r="M12" s="113"/>
    </row>
    <row r="13" spans="1:13" ht="13.5" customHeight="1">
      <c r="A13" s="131">
        <v>10</v>
      </c>
      <c r="B13" s="76"/>
      <c r="C13" s="79" t="s">
        <v>39</v>
      </c>
      <c r="D13" s="76">
        <v>30</v>
      </c>
      <c r="E13" s="90">
        <v>344</v>
      </c>
      <c r="F13" s="90">
        <v>1225970</v>
      </c>
      <c r="G13" s="78"/>
      <c r="I13" s="125"/>
      <c r="J13" s="125" t="s">
        <v>152</v>
      </c>
      <c r="K13" s="125"/>
      <c r="L13" s="134"/>
      <c r="M13" s="113"/>
    </row>
    <row r="14" spans="1:13" ht="13.5" customHeight="1">
      <c r="A14" s="130">
        <v>11</v>
      </c>
      <c r="B14" s="76"/>
      <c r="C14" s="79" t="s">
        <v>40</v>
      </c>
      <c r="D14" s="76">
        <v>54</v>
      </c>
      <c r="E14" s="90">
        <v>720</v>
      </c>
      <c r="F14" s="90">
        <v>12551785</v>
      </c>
      <c r="G14" s="78"/>
      <c r="I14" s="6">
        <v>54</v>
      </c>
      <c r="J14" s="6">
        <v>721</v>
      </c>
      <c r="K14" s="6">
        <v>14689534</v>
      </c>
      <c r="L14" s="134"/>
      <c r="M14" s="113"/>
    </row>
    <row r="15" spans="1:13" ht="13.5" customHeight="1">
      <c r="A15" s="131">
        <v>12</v>
      </c>
      <c r="B15" s="76"/>
      <c r="C15" s="79" t="s">
        <v>41</v>
      </c>
      <c r="D15" s="76">
        <v>100</v>
      </c>
      <c r="E15" s="90">
        <v>1200</v>
      </c>
      <c r="F15" s="90">
        <v>14799777</v>
      </c>
      <c r="G15" s="78"/>
      <c r="I15" s="6">
        <v>100</v>
      </c>
      <c r="J15" s="6">
        <v>1291</v>
      </c>
      <c r="K15" s="6">
        <v>14686743</v>
      </c>
      <c r="L15" s="134"/>
      <c r="M15" s="113"/>
    </row>
    <row r="16" spans="1:13" ht="13.5" customHeight="1">
      <c r="A16" s="130">
        <v>13</v>
      </c>
      <c r="B16" s="76"/>
      <c r="C16" s="79" t="s">
        <v>42</v>
      </c>
      <c r="D16" s="76">
        <v>88</v>
      </c>
      <c r="E16" s="90">
        <v>1046</v>
      </c>
      <c r="F16" s="90">
        <v>17340658</v>
      </c>
      <c r="G16" s="78"/>
      <c r="I16" s="6">
        <v>88</v>
      </c>
      <c r="J16" s="6">
        <v>971</v>
      </c>
      <c r="K16" s="6">
        <v>20045986</v>
      </c>
      <c r="L16" s="134"/>
      <c r="M16" s="113"/>
    </row>
    <row r="17" spans="1:13" ht="13.5" customHeight="1">
      <c r="A17" s="131">
        <v>14</v>
      </c>
      <c r="B17" s="76"/>
      <c r="C17" s="79" t="s">
        <v>43</v>
      </c>
      <c r="D17" s="76">
        <v>30</v>
      </c>
      <c r="E17" s="90">
        <v>300</v>
      </c>
      <c r="F17" s="90">
        <v>2964927</v>
      </c>
      <c r="G17" s="78"/>
      <c r="I17" s="6">
        <v>30</v>
      </c>
      <c r="J17" s="6">
        <v>324</v>
      </c>
      <c r="K17" s="6">
        <v>2720585</v>
      </c>
      <c r="L17" s="134"/>
      <c r="M17" s="113"/>
    </row>
    <row r="18" spans="1:13" ht="13.5" customHeight="1">
      <c r="A18" s="130">
        <v>15</v>
      </c>
      <c r="B18" s="76"/>
      <c r="C18" s="79" t="s">
        <v>44</v>
      </c>
      <c r="D18" s="76">
        <v>50</v>
      </c>
      <c r="E18" s="90">
        <v>639</v>
      </c>
      <c r="F18" s="90">
        <v>16080515</v>
      </c>
      <c r="G18" s="78"/>
      <c r="I18" s="6">
        <v>50</v>
      </c>
      <c r="J18" s="148">
        <v>648</v>
      </c>
      <c r="K18" s="6">
        <v>17132284</v>
      </c>
      <c r="L18" s="134"/>
      <c r="M18" s="113"/>
    </row>
    <row r="19" spans="1:13" ht="13.5" customHeight="1">
      <c r="A19" s="131">
        <v>16</v>
      </c>
      <c r="B19" s="76"/>
      <c r="C19" s="79" t="s">
        <v>45</v>
      </c>
      <c r="D19" s="76">
        <v>50</v>
      </c>
      <c r="E19" s="90">
        <v>443</v>
      </c>
      <c r="F19" s="90">
        <v>5003651</v>
      </c>
      <c r="G19" s="78"/>
      <c r="I19" s="6">
        <v>50</v>
      </c>
      <c r="J19" s="6">
        <v>396</v>
      </c>
      <c r="K19" s="6">
        <v>5979980</v>
      </c>
      <c r="L19" s="134"/>
      <c r="M19" s="113"/>
    </row>
    <row r="20" spans="1:13" ht="13.5" customHeight="1">
      <c r="A20" s="130">
        <v>17</v>
      </c>
      <c r="B20" s="76"/>
      <c r="C20" s="79" t="s">
        <v>46</v>
      </c>
      <c r="D20" s="76">
        <v>50</v>
      </c>
      <c r="E20" s="90">
        <v>601</v>
      </c>
      <c r="F20" s="90">
        <v>3607726</v>
      </c>
      <c r="G20" s="78"/>
      <c r="I20" s="6">
        <v>50</v>
      </c>
      <c r="J20" s="6">
        <v>593</v>
      </c>
      <c r="K20" s="6">
        <v>3862689</v>
      </c>
      <c r="L20" s="134"/>
      <c r="M20" s="113"/>
    </row>
    <row r="21" spans="1:13" ht="13.5" customHeight="1">
      <c r="A21" s="131">
        <v>18</v>
      </c>
      <c r="B21" s="76"/>
      <c r="C21" s="79" t="s">
        <v>47</v>
      </c>
      <c r="D21" s="76">
        <v>50</v>
      </c>
      <c r="E21" s="90">
        <v>588</v>
      </c>
      <c r="F21" s="90">
        <v>3896536</v>
      </c>
      <c r="G21" s="78"/>
      <c r="I21" s="6">
        <v>50</v>
      </c>
      <c r="J21" s="6">
        <v>585</v>
      </c>
      <c r="K21" s="6">
        <v>4084110</v>
      </c>
      <c r="L21" s="134"/>
      <c r="M21" s="113"/>
    </row>
    <row r="22" spans="1:13" ht="13.5" customHeight="1">
      <c r="A22" s="130">
        <v>19</v>
      </c>
      <c r="B22" s="76"/>
      <c r="C22" s="79" t="s">
        <v>48</v>
      </c>
      <c r="D22" s="76">
        <v>40</v>
      </c>
      <c r="E22" s="90">
        <v>526</v>
      </c>
      <c r="F22" s="90">
        <v>4027955</v>
      </c>
      <c r="G22" s="80"/>
      <c r="I22" s="6">
        <v>40</v>
      </c>
      <c r="J22" s="6">
        <v>436</v>
      </c>
      <c r="K22" s="6">
        <v>3843995</v>
      </c>
      <c r="L22" s="134"/>
      <c r="M22" s="113"/>
    </row>
    <row r="23" spans="1:13" ht="13.5" customHeight="1">
      <c r="A23" s="131">
        <v>20</v>
      </c>
      <c r="B23" s="76"/>
      <c r="C23" s="91" t="s">
        <v>67</v>
      </c>
      <c r="D23" s="76">
        <v>35</v>
      </c>
      <c r="E23" s="90">
        <v>214</v>
      </c>
      <c r="F23" s="90">
        <v>1169350</v>
      </c>
      <c r="G23" s="78"/>
      <c r="I23" s="6">
        <v>35</v>
      </c>
      <c r="J23" s="6">
        <v>446</v>
      </c>
      <c r="K23" s="6">
        <v>2769080</v>
      </c>
      <c r="L23" s="134"/>
      <c r="M23" s="113"/>
    </row>
    <row r="24" spans="1:12" ht="13.5" customHeight="1">
      <c r="A24" s="130">
        <v>21</v>
      </c>
      <c r="B24" s="76"/>
      <c r="C24" s="91" t="s">
        <v>66</v>
      </c>
      <c r="D24" s="76">
        <v>40</v>
      </c>
      <c r="E24" s="90">
        <v>400</v>
      </c>
      <c r="F24" s="90">
        <v>3118530</v>
      </c>
      <c r="G24" s="78"/>
      <c r="I24" s="6">
        <v>40</v>
      </c>
      <c r="J24" s="6">
        <v>453</v>
      </c>
      <c r="K24" s="6">
        <v>3403722</v>
      </c>
      <c r="L24" s="134"/>
    </row>
    <row r="25" spans="1:12" ht="13.5">
      <c r="A25" s="131">
        <v>22</v>
      </c>
      <c r="B25" s="76"/>
      <c r="C25" s="91" t="s">
        <v>65</v>
      </c>
      <c r="D25" s="76">
        <v>30</v>
      </c>
      <c r="E25" s="90">
        <v>432</v>
      </c>
      <c r="F25" s="90">
        <v>3955935</v>
      </c>
      <c r="G25" s="78"/>
      <c r="I25" s="6">
        <v>30</v>
      </c>
      <c r="J25" s="6">
        <v>415</v>
      </c>
      <c r="K25" s="6">
        <v>4443358</v>
      </c>
      <c r="L25" s="134"/>
    </row>
    <row r="26" spans="1:12" ht="13.5">
      <c r="A26" s="130">
        <v>23</v>
      </c>
      <c r="B26" s="76"/>
      <c r="C26" s="91" t="s">
        <v>64</v>
      </c>
      <c r="D26" s="76">
        <v>30</v>
      </c>
      <c r="E26" s="90">
        <v>370</v>
      </c>
      <c r="F26" s="90">
        <v>8314031</v>
      </c>
      <c r="G26" s="78"/>
      <c r="I26" s="6">
        <v>30</v>
      </c>
      <c r="J26" s="6">
        <v>386</v>
      </c>
      <c r="K26" s="6">
        <v>8603658</v>
      </c>
      <c r="L26" s="134"/>
    </row>
    <row r="27" spans="1:12" ht="14.25" thickBot="1">
      <c r="A27" s="131">
        <v>24</v>
      </c>
      <c r="B27" s="76"/>
      <c r="C27" s="91" t="s">
        <v>63</v>
      </c>
      <c r="D27" s="76">
        <v>20</v>
      </c>
      <c r="E27" s="90">
        <v>240</v>
      </c>
      <c r="F27" s="90">
        <v>2196100</v>
      </c>
      <c r="G27" s="84"/>
      <c r="I27" s="6">
        <v>20</v>
      </c>
      <c r="J27" s="149">
        <v>266</v>
      </c>
      <c r="K27" s="6">
        <v>2304970</v>
      </c>
      <c r="L27" s="135"/>
    </row>
    <row r="28" spans="2:12" ht="14.25" thickBot="1">
      <c r="B28" s="76"/>
      <c r="C28" s="81"/>
      <c r="D28" s="82">
        <f>SUM(D4:D27)</f>
        <v>977</v>
      </c>
      <c r="E28" s="111">
        <f>SUM(E4:E27)</f>
        <v>11271</v>
      </c>
      <c r="F28" s="111">
        <f>SUM(F4:F27)</f>
        <v>135975196</v>
      </c>
      <c r="G28" s="83">
        <f>F28/E28</f>
        <v>12064.164315499957</v>
      </c>
      <c r="I28" s="136">
        <f>SUM(I4:I27)</f>
        <v>947</v>
      </c>
      <c r="J28" s="137">
        <f>SUM(J4:J27)</f>
        <v>11116</v>
      </c>
      <c r="K28" s="137">
        <f>SUM(K4:K27)</f>
        <v>144821080</v>
      </c>
      <c r="L28" s="138">
        <f>K28/J28</f>
        <v>13028.164807484707</v>
      </c>
    </row>
    <row r="29" spans="9:12" ht="13.5">
      <c r="I29" s="113"/>
      <c r="J29" s="113"/>
      <c r="K29" s="113"/>
      <c r="L29" s="113"/>
    </row>
    <row r="30" spans="9:12" ht="13.5">
      <c r="I30" s="113"/>
      <c r="J30" s="113"/>
      <c r="K30" s="113"/>
      <c r="L30" s="113"/>
    </row>
    <row r="31" spans="9:12" ht="13.5">
      <c r="I31" s="113"/>
      <c r="J31" s="113"/>
      <c r="K31" s="113"/>
      <c r="L31" s="113"/>
    </row>
    <row r="32" spans="9:12" ht="13.5">
      <c r="I32" s="113"/>
      <c r="J32" s="113"/>
      <c r="K32" s="113"/>
      <c r="L32" s="113"/>
    </row>
    <row r="33" spans="9:12" ht="13.5">
      <c r="I33" s="113"/>
      <c r="J33" s="113"/>
      <c r="K33" s="113"/>
      <c r="L33" s="113"/>
    </row>
    <row r="34" spans="9:12" ht="13.5">
      <c r="I34" s="113"/>
      <c r="J34" s="113"/>
      <c r="K34" s="113"/>
      <c r="L34" s="113"/>
    </row>
  </sheetData>
  <mergeCells count="2">
    <mergeCell ref="I2:L2"/>
    <mergeCell ref="D2:G2"/>
  </mergeCells>
  <conditionalFormatting sqref="E1:E3 E29:E65536">
    <cfRule type="cellIs" priority="1" dxfId="0" operator="greaterThan" stopIfTrue="1">
      <formula>D1*1.5*12</formula>
    </cfRule>
  </conditionalFormatting>
  <dataValidations count="1">
    <dataValidation allowBlank="1" showInputMessage="1" showErrorMessage="1" imeMode="hiragana" sqref="C23:C27"/>
  </dataValidations>
  <printOptions/>
  <pageMargins left="0.75" right="0.75" top="1" bottom="1" header="0.512" footer="0.51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2008-05-28T01:36:25Z</cp:lastPrinted>
  <dcterms:created xsi:type="dcterms:W3CDTF">2006-12-11T05:48:40Z</dcterms:created>
  <dcterms:modified xsi:type="dcterms:W3CDTF">2012-09-06T05:52:37Z</dcterms:modified>
  <cp:category/>
  <cp:version/>
  <cp:contentType/>
  <cp:contentStatus/>
</cp:coreProperties>
</file>