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Dstfs01\13180_障害福祉事業課$\02_室班フォルダ\障害者福祉サービス事業指定班\50_HP更新（指定の手引き・様式等）\02_申請・加算様式等\02_付表、参考様式、別紙様式\250429\"/>
    </mc:Choice>
  </mc:AlternateContent>
  <xr:revisionPtr revIDLastSave="0" documentId="13_ncr:1_{46B25CF4-0671-447B-8DA6-00FB5B9CA33B}" xr6:coauthVersionLast="47" xr6:coauthVersionMax="47" xr10:uidLastSave="{00000000-0000-0000-0000-000000000000}"/>
  <bookViews>
    <workbookView xWindow="-28920" yWindow="8415" windowWidth="29040" windowHeight="15720" xr2:uid="{00000000-000D-0000-FFFF-FFFF00000000}"/>
  </bookViews>
  <sheets>
    <sheet name="別紙様式4" sheetId="3" r:id="rId1"/>
  </sheets>
  <definedNames>
    <definedName name="_xlnm.Print_Area" localSheetId="0">別紙様式4!$A$1:$H$46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3" l="1"/>
  <c r="G40" i="3"/>
  <c r="G39" i="3"/>
  <c r="A44" i="3" s="1"/>
  <c r="C44" i="3" s="1"/>
  <c r="G38" i="3"/>
  <c r="H13" i="3"/>
  <c r="I15" i="3"/>
  <c r="I14" i="3"/>
  <c r="I13" i="3"/>
  <c r="I12" i="3"/>
  <c r="D17" i="3"/>
  <c r="F17" i="3" s="1"/>
  <c r="H17" i="3" s="1"/>
  <c r="H15" i="3"/>
  <c r="H14" i="3"/>
  <c r="H12" i="3"/>
  <c r="F44" i="3" l="1"/>
  <c r="D44" i="3"/>
  <c r="F15" i="3"/>
  <c r="D5" i="3"/>
  <c r="H18" i="3" s="1"/>
  <c r="E34" i="3" s="1"/>
  <c r="F16" i="3"/>
  <c r="H16" i="3" s="1"/>
  <c r="F14" i="3"/>
  <c r="F13" i="3"/>
  <c r="F12" i="3"/>
  <c r="E16" i="3"/>
  <c r="I16" i="3" s="1"/>
  <c r="I17" i="3" s="1"/>
  <c r="E15" i="3"/>
  <c r="E14" i="3"/>
  <c r="E13" i="3"/>
  <c r="E12" i="3"/>
  <c r="E44" i="3"/>
  <c r="C17" i="3"/>
  <c r="B17" i="3"/>
  <c r="D18" i="3" l="1"/>
  <c r="C29" i="3" s="1"/>
  <c r="C26" i="3"/>
  <c r="E17" i="3"/>
  <c r="C38" i="3" l="1"/>
</calcChain>
</file>

<file path=xl/sharedStrings.xml><?xml version="1.0" encoding="utf-8"?>
<sst xmlns="http://schemas.openxmlformats.org/spreadsheetml/2006/main" count="70" uniqueCount="69">
  <si>
    <t>平均障害支援区分見込</t>
    <rPh sb="0" eb="2">
      <t>ヘイキン</t>
    </rPh>
    <rPh sb="2" eb="4">
      <t>ショウガイ</t>
    </rPh>
    <rPh sb="4" eb="6">
      <t>シエン</t>
    </rPh>
    <rPh sb="6" eb="8">
      <t>クブン</t>
    </rPh>
    <rPh sb="8" eb="10">
      <t>ミコミ</t>
    </rPh>
    <phoneticPr fontId="1"/>
  </si>
  <si>
    <t>１　利用者数及び平均障害支援区分</t>
    <rPh sb="2" eb="5">
      <t>リヨウシャ</t>
    </rPh>
    <rPh sb="5" eb="6">
      <t>スウ</t>
    </rPh>
    <rPh sb="6" eb="7">
      <t>オヨ</t>
    </rPh>
    <rPh sb="8" eb="10">
      <t>ヘイキン</t>
    </rPh>
    <rPh sb="10" eb="12">
      <t>ショウガイ</t>
    </rPh>
    <rPh sb="12" eb="14">
      <t>シエン</t>
    </rPh>
    <rPh sb="14" eb="16">
      <t>クブン</t>
    </rPh>
    <phoneticPr fontId="1"/>
  </si>
  <si>
    <t>事業所平均障害支援区分</t>
    <rPh sb="0" eb="3">
      <t>ジギョウショ</t>
    </rPh>
    <rPh sb="3" eb="5">
      <t>ヘイキン</t>
    </rPh>
    <rPh sb="5" eb="7">
      <t>ショウガイ</t>
    </rPh>
    <rPh sb="7" eb="9">
      <t>シエン</t>
    </rPh>
    <rPh sb="9" eb="11">
      <t>クブン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</si>
  <si>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</si>
  <si>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（Ⅰ）</t>
    <phoneticPr fontId="1"/>
  </si>
  <si>
    <t>（Ⅱ）</t>
    <phoneticPr fontId="1"/>
  </si>
  <si>
    <t>（Ⅲ）</t>
    <phoneticPr fontId="1"/>
  </si>
  <si>
    <t>区分</t>
    <rPh sb="0" eb="2">
      <t>クブン</t>
    </rPh>
    <phoneticPr fontId="1"/>
  </si>
  <si>
    <t>平均利用者数</t>
    <rPh sb="0" eb="2">
      <t>ヘイキン</t>
    </rPh>
    <rPh sb="2" eb="5">
      <t>リヨウシャ</t>
    </rPh>
    <rPh sb="5" eb="6">
      <t>スウ</t>
    </rPh>
    <phoneticPr fontId="1"/>
  </si>
  <si>
    <t>1.7：１</t>
    <phoneticPr fontId="1"/>
  </si>
  <si>
    <t>2.0：１</t>
    <phoneticPr fontId="1"/>
  </si>
  <si>
    <t>2.5：１</t>
    <phoneticPr fontId="1"/>
  </si>
  <si>
    <t>必要人員数</t>
    <rPh sb="0" eb="2">
      <t>ヒツヨウ</t>
    </rPh>
    <rPh sb="2" eb="4">
      <t>ジンイン</t>
    </rPh>
    <rPh sb="4" eb="5">
      <t>スウ</t>
    </rPh>
    <phoneticPr fontId="1"/>
  </si>
  <si>
    <t>２　必要最低人員数</t>
    <rPh sb="2" eb="4">
      <t>ヒツヨウ</t>
    </rPh>
    <rPh sb="4" eb="6">
      <t>サイテイ</t>
    </rPh>
    <rPh sb="6" eb="8">
      <t>ジンイン</t>
    </rPh>
    <rPh sb="8" eb="9">
      <t>スウ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</si>
  <si>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</si>
  <si>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区分５及び６に該当する者</t>
    <rPh sb="0" eb="2">
      <t>クブン</t>
    </rPh>
    <rPh sb="3" eb="4">
      <t>オヨ</t>
    </rPh>
    <rPh sb="7" eb="9">
      <t>ガイトウ</t>
    </rPh>
    <rPh sb="11" eb="12">
      <t>モノ</t>
    </rPh>
    <phoneticPr fontId="1"/>
  </si>
  <si>
    <t>これに準ずる者</t>
    <rPh sb="3" eb="4">
      <t>ジュン</t>
    </rPh>
    <rPh sb="6" eb="7">
      <t>モノ</t>
    </rPh>
    <phoneticPr fontId="1"/>
  </si>
  <si>
    <t>計</t>
    <rPh sb="0" eb="1">
      <t>ケイ</t>
    </rPh>
    <phoneticPr fontId="1"/>
  </si>
  <si>
    <t>利用者総数</t>
    <rPh sb="0" eb="2">
      <t>リヨウ</t>
    </rPh>
    <rPh sb="2" eb="3">
      <t>シャ</t>
    </rPh>
    <rPh sb="3" eb="5">
      <t>ソウスウ</t>
    </rPh>
    <phoneticPr fontId="1"/>
  </si>
  <si>
    <t>割合</t>
    <rPh sb="0" eb="2">
      <t>ワリアイ</t>
    </rPh>
    <phoneticPr fontId="1"/>
  </si>
  <si>
    <t>生活介護事業所の従業者の配置数の算定について</t>
    <rPh sb="0" eb="2">
      <t>セイカツ</t>
    </rPh>
    <rPh sb="2" eb="4">
      <t>カイゴ</t>
    </rPh>
    <rPh sb="4" eb="7">
      <t>ジギョウショ</t>
    </rPh>
    <rPh sb="8" eb="11">
      <t>ジュウギョウシャ</t>
    </rPh>
    <rPh sb="12" eb="14">
      <t>ハイチ</t>
    </rPh>
    <rPh sb="14" eb="15">
      <t>スウ</t>
    </rPh>
    <rPh sb="16" eb="18">
      <t>サンテイ</t>
    </rPh>
    <phoneticPr fontId="1"/>
  </si>
  <si>
    <t>3　人員配置区分関係（体制等状況一覧表）</t>
    <rPh sb="2" eb="4">
      <t>ジンイン</t>
    </rPh>
    <rPh sb="4" eb="6">
      <t>ハイチ</t>
    </rPh>
    <rPh sb="6" eb="8">
      <t>クブン</t>
    </rPh>
    <rPh sb="8" eb="10">
      <t>カンケイ</t>
    </rPh>
    <rPh sb="11" eb="13">
      <t>タイセイ</t>
    </rPh>
    <rPh sb="13" eb="14">
      <t>トウ</t>
    </rPh>
    <rPh sb="14" eb="16">
      <t>ジョウキョウ</t>
    </rPh>
    <rPh sb="16" eb="18">
      <t>イチラン</t>
    </rPh>
    <rPh sb="18" eb="19">
      <t>ヒョウ</t>
    </rPh>
    <phoneticPr fontId="1"/>
  </si>
  <si>
    <t>⇒</t>
    <phoneticPr fontId="1"/>
  </si>
  <si>
    <t>４　人員配置体制加算関係(加算を算定する場合のみ記入)</t>
    <rPh sb="2" eb="4">
      <t>ジンイン</t>
    </rPh>
    <rPh sb="4" eb="6">
      <t>ハイチ</t>
    </rPh>
    <rPh sb="6" eb="8">
      <t>タイセイ</t>
    </rPh>
    <rPh sb="8" eb="10">
      <t>カサン</t>
    </rPh>
    <rPh sb="10" eb="12">
      <t>カンケイ</t>
    </rPh>
    <rPh sb="13" eb="15">
      <t>カサン</t>
    </rPh>
    <rPh sb="16" eb="18">
      <t>サンテイ</t>
    </rPh>
    <rPh sb="20" eb="22">
      <t>バアイ</t>
    </rPh>
    <rPh sb="24" eb="26">
      <t>キニュウ</t>
    </rPh>
    <phoneticPr fontId="1"/>
  </si>
  <si>
    <t>1.5：１</t>
    <phoneticPr fontId="1"/>
  </si>
  <si>
    <t>（Ⅳ）</t>
    <phoneticPr fontId="1"/>
  </si>
  <si>
    <t>5時間未満</t>
    <rPh sb="1" eb="5">
      <t>ジカンミマン</t>
    </rPh>
    <phoneticPr fontId="1"/>
  </si>
  <si>
    <t>7時間以上</t>
    <rPh sb="1" eb="5">
      <t>ジカンイジョウ</t>
    </rPh>
    <phoneticPr fontId="1"/>
  </si>
  <si>
    <t>平均利用者数</t>
    <rPh sb="0" eb="6">
      <t>ヘイキンリヨウシャスウ</t>
    </rPh>
    <phoneticPr fontId="1"/>
  </si>
  <si>
    <t>サービス提供時間別</t>
    <rPh sb="4" eb="8">
      <t>テイキョウジカン</t>
    </rPh>
    <rPh sb="8" eb="9">
      <t>ベツ</t>
    </rPh>
    <phoneticPr fontId="1"/>
  </si>
  <si>
    <t>合計</t>
    <rPh sb="0" eb="2">
      <t>ゴウケイ</t>
    </rPh>
    <phoneticPr fontId="1"/>
  </si>
  <si>
    <t>5時間以上
7時間未満</t>
    <rPh sb="1" eb="5">
      <t>ジカンイジョウ</t>
    </rPh>
    <rPh sb="7" eb="11">
      <t>ジカンミマン</t>
    </rPh>
    <phoneticPr fontId="1"/>
  </si>
  <si>
    <t>※前年度の平均利用者数の算定については、サービス提供時間を考慮する。
　（5時間以上7時間未満の利用者は、1日0.75人として計算し、5時間未満の利用者は1日0.5人と計算する。）</t>
    <rPh sb="1" eb="4">
      <t>ゼンネンド</t>
    </rPh>
    <rPh sb="5" eb="11">
      <t>ヘイキンリヨウシャスウ</t>
    </rPh>
    <rPh sb="12" eb="14">
      <t>サンテイ</t>
    </rPh>
    <rPh sb="24" eb="28">
      <t>テイキョウジカン</t>
    </rPh>
    <rPh sb="29" eb="31">
      <t>コウリョ</t>
    </rPh>
    <rPh sb="38" eb="42">
      <t>ジカンイジョウ</t>
    </rPh>
    <rPh sb="43" eb="47">
      <t>ジカンミマン</t>
    </rPh>
    <rPh sb="48" eb="51">
      <t>リヨウシャ</t>
    </rPh>
    <rPh sb="54" eb="55">
      <t>ニチ</t>
    </rPh>
    <rPh sb="59" eb="60">
      <t>ニン</t>
    </rPh>
    <rPh sb="63" eb="65">
      <t>ケイサン</t>
    </rPh>
    <rPh sb="68" eb="72">
      <t>ジカンミマン</t>
    </rPh>
    <rPh sb="73" eb="76">
      <t>リヨウシャ</t>
    </rPh>
    <rPh sb="78" eb="79">
      <t>ニチ</t>
    </rPh>
    <rPh sb="82" eb="83">
      <t>ニン</t>
    </rPh>
    <rPh sb="84" eb="86">
      <t>ケイサン</t>
    </rPh>
    <phoneticPr fontId="1"/>
  </si>
  <si>
    <t>（２）既存事業所の場合</t>
    <rPh sb="3" eb="5">
      <t>キゾン</t>
    </rPh>
    <rPh sb="5" eb="7">
      <t>ジギョウ</t>
    </rPh>
    <rPh sb="7" eb="8">
      <t>ショ</t>
    </rPh>
    <rPh sb="9" eb="11">
      <t>バアイ</t>
    </rPh>
    <phoneticPr fontId="1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</si>
  <si>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1"/>
  </si>
  <si>
    <t>平均
利用者数</t>
    <rPh sb="0" eb="2">
      <t>ヘイキン</t>
    </rPh>
    <rPh sb="3" eb="6">
      <t>リヨウシャ</t>
    </rPh>
    <rPh sb="6" eb="7">
      <t>スウ</t>
    </rPh>
    <phoneticPr fontId="1"/>
  </si>
  <si>
    <t>平均障害支援
区分算定数値</t>
    <rPh sb="0" eb="6">
      <t>ヘイキンショウガイシエン</t>
    </rPh>
    <rPh sb="7" eb="9">
      <t>クブン</t>
    </rPh>
    <rPh sb="9" eb="11">
      <t>サンテイ</t>
    </rPh>
    <rPh sb="11" eb="13">
      <t>スウチ</t>
    </rPh>
    <phoneticPr fontId="1"/>
  </si>
  <si>
    <t>時間による
算定数</t>
    <rPh sb="0" eb="2">
      <t>ジカン</t>
    </rPh>
    <rPh sb="6" eb="8">
      <t>サンテイ</t>
    </rPh>
    <rPh sb="8" eb="9">
      <t>スウ</t>
    </rPh>
    <phoneticPr fontId="1"/>
  </si>
  <si>
    <t>※障害支援区分は次により算出する。
　((2×区分2該当者数)＋(3×区分3該当者数)＋(4×区分4該当者数)＋(5×区分5該当者数)＋(6×区分6該当者数))÷総利用者数</t>
    <rPh sb="1" eb="7">
      <t>ショウガイシエンクブン</t>
    </rPh>
    <rPh sb="8" eb="9">
      <t>ツギ</t>
    </rPh>
    <rPh sb="12" eb="14">
      <t>サンシュツ</t>
    </rPh>
    <phoneticPr fontId="1"/>
  </si>
  <si>
    <t>（１）サービス管理責任者</t>
    <rPh sb="7" eb="9">
      <t>カンリ</t>
    </rPh>
    <rPh sb="9" eb="11">
      <t>セキニン</t>
    </rPh>
    <rPh sb="11" eb="12">
      <t>シャ</t>
    </rPh>
    <phoneticPr fontId="1"/>
  </si>
  <si>
    <t>サービス管理責任者の配置基準
（実人数）</t>
    <rPh sb="4" eb="6">
      <t>カンリ</t>
    </rPh>
    <rPh sb="6" eb="8">
      <t>セキニン</t>
    </rPh>
    <rPh sb="8" eb="9">
      <t>シャ</t>
    </rPh>
    <rPh sb="10" eb="12">
      <t>ハイチ</t>
    </rPh>
    <rPh sb="12" eb="14">
      <t>キジュン</t>
    </rPh>
    <rPh sb="16" eb="19">
      <t>ジツニンズウ</t>
    </rPh>
    <phoneticPr fontId="1"/>
  </si>
  <si>
    <t>（２）直接処遇職員</t>
    <rPh sb="3" eb="9">
      <t>チョクセツショグウショクイン</t>
    </rPh>
    <phoneticPr fontId="1"/>
  </si>
  <si>
    <t>直接処遇職員（看護職員、理学療法士又は作業療法士及び生活支援員）の常勤換算数
※生活支援員は１人以上配置
　（１人以上は常勤）</t>
    <rPh sb="0" eb="2">
      <t>チョクセツ</t>
    </rPh>
    <rPh sb="2" eb="4">
      <t>ショグウ</t>
    </rPh>
    <rPh sb="4" eb="6">
      <t>ショクイン</t>
    </rPh>
    <rPh sb="7" eb="9">
      <t>カンゴ</t>
    </rPh>
    <rPh sb="9" eb="11">
      <t>ショクイン</t>
    </rPh>
    <rPh sb="12" eb="14">
      <t>リガク</t>
    </rPh>
    <rPh sb="14" eb="17">
      <t>リョウホウシ</t>
    </rPh>
    <rPh sb="17" eb="18">
      <t>マタ</t>
    </rPh>
    <rPh sb="19" eb="21">
      <t>サギョウ</t>
    </rPh>
    <rPh sb="21" eb="24">
      <t>リョウホウシ</t>
    </rPh>
    <rPh sb="24" eb="25">
      <t>オヨ</t>
    </rPh>
    <rPh sb="26" eb="28">
      <t>セイカツ</t>
    </rPh>
    <rPh sb="28" eb="30">
      <t>シエン</t>
    </rPh>
    <rPh sb="30" eb="31">
      <t>イン</t>
    </rPh>
    <rPh sb="33" eb="35">
      <t>ジョウキン</t>
    </rPh>
    <rPh sb="35" eb="37">
      <t>カンサン</t>
    </rPh>
    <rPh sb="37" eb="38">
      <t>カズ</t>
    </rPh>
    <phoneticPr fontId="1"/>
  </si>
  <si>
    <t>＊常勤換算で①から③にかかげる数
　①平均障害支援区分が４未満：利用者数を６で除した数以上
　②平均障害支援区分が４以上５未満：利用者数を５で除した数以上
　③平均障害支援区分が５以上：利用者数を３で除した数以上</t>
    <rPh sb="1" eb="3">
      <t>ジョウキン</t>
    </rPh>
    <rPh sb="3" eb="5">
      <t>カンサン</t>
    </rPh>
    <rPh sb="15" eb="16">
      <t>カズ</t>
    </rPh>
    <phoneticPr fontId="1"/>
  </si>
  <si>
    <t>←定員×0.9</t>
    <rPh sb="1" eb="3">
      <t>テイイン</t>
    </rPh>
    <phoneticPr fontId="1"/>
  </si>
  <si>
    <t>人員配置区分</t>
    <rPh sb="0" eb="6">
      <t>ジンインハイチクブン</t>
    </rPh>
    <phoneticPr fontId="1"/>
  </si>
  <si>
    <t>：１</t>
    <phoneticPr fontId="1"/>
  </si>
  <si>
    <t>　　　　　↓○：１の○の数字を記入する事</t>
    <rPh sb="12" eb="14">
      <t>スウジ</t>
    </rPh>
    <rPh sb="15" eb="17">
      <t>キニュウ</t>
    </rPh>
    <rPh sb="19" eb="20">
      <t>コト</t>
    </rPh>
    <phoneticPr fontId="1"/>
  </si>
  <si>
    <t>＊人員配置区分は事業所によって選択可。
ただし、常勤換算で左記の数値以上の直接処遇職員が必要となる。</t>
    <rPh sb="1" eb="3">
      <t>ジンイン</t>
    </rPh>
    <rPh sb="3" eb="5">
      <t>ハイチ</t>
    </rPh>
    <rPh sb="5" eb="7">
      <t>クブン</t>
    </rPh>
    <rPh sb="8" eb="11">
      <t>ジギョウショ</t>
    </rPh>
    <rPh sb="15" eb="17">
      <t>センタク</t>
    </rPh>
    <rPh sb="17" eb="18">
      <t>カ</t>
    </rPh>
    <rPh sb="24" eb="28">
      <t>ジョウキンカンサン</t>
    </rPh>
    <rPh sb="29" eb="31">
      <t>サキ</t>
    </rPh>
    <rPh sb="32" eb="34">
      <t>スウチ</t>
    </rPh>
    <rPh sb="34" eb="36">
      <t>イジョウ</t>
    </rPh>
    <rPh sb="37" eb="39">
      <t>チョクセツ</t>
    </rPh>
    <rPh sb="39" eb="41">
      <t>ショグウ</t>
    </rPh>
    <rPh sb="41" eb="43">
      <t>ショクイン</t>
    </rPh>
    <rPh sb="44" eb="46">
      <t>ヒツヨウ</t>
    </rPh>
    <phoneticPr fontId="1"/>
  </si>
  <si>
    <t>（１）新規又は定員増の時点から６か月未満の場合</t>
    <rPh sb="3" eb="5">
      <t>シンキ</t>
    </rPh>
    <rPh sb="5" eb="6">
      <t>マタ</t>
    </rPh>
    <rPh sb="7" eb="10">
      <t>テイインゾウ</t>
    </rPh>
    <rPh sb="11" eb="13">
      <t>ジテン</t>
    </rPh>
    <rPh sb="17" eb="18">
      <t>ゲツ</t>
    </rPh>
    <rPh sb="18" eb="20">
      <t>ミマン</t>
    </rPh>
    <rPh sb="21" eb="23">
      <t>バアイ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</si>
  <si>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</si>
  <si>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</si>
  <si>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</si>
  <si>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</si>
  <si>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Ⅴ</t>
    <phoneticPr fontId="1"/>
  </si>
  <si>
    <t>Ⅵ</t>
    <phoneticPr fontId="1"/>
  </si>
  <si>
    <t>Ⅶ</t>
    <phoneticPr fontId="1"/>
  </si>
  <si>
    <t>Ⅷ</t>
    <phoneticPr fontId="1"/>
  </si>
  <si>
    <t>Ⅸ</t>
    <phoneticPr fontId="1"/>
  </si>
  <si>
    <t>Ⅹ</t>
    <phoneticPr fontId="1"/>
  </si>
  <si>
    <t>Ⅺ</t>
    <phoneticPr fontId="1"/>
  </si>
  <si>
    <t>○入力方法
①新規又は定員増から６か月未満の場合：【平均利用者数＝定員×0.9】【区分５及び６に該当する者=推定値】【これに準ずる者=推定値】【利用者総数＝推定値】
②①以外の場合：【平均利用者数、区分５及び６に該当する者、利用者総数＝１（２）の対応する数】【これに準ずる者=実績値】</t>
    <rPh sb="1" eb="3">
      <t>ニュウリョク</t>
    </rPh>
    <rPh sb="3" eb="5">
      <t>ホウホウ</t>
    </rPh>
    <rPh sb="7" eb="9">
      <t>シンキ</t>
    </rPh>
    <rPh sb="9" eb="10">
      <t>マタ</t>
    </rPh>
    <rPh sb="11" eb="14">
      <t>テイインゾウ</t>
    </rPh>
    <rPh sb="18" eb="19">
      <t>ゲツ</t>
    </rPh>
    <rPh sb="19" eb="21">
      <t>ミマン</t>
    </rPh>
    <rPh sb="22" eb="24">
      <t>バアイ</t>
    </rPh>
    <rPh sb="26" eb="28">
      <t>ヘイキン</t>
    </rPh>
    <rPh sb="28" eb="31">
      <t>リヨウシャ</t>
    </rPh>
    <rPh sb="31" eb="32">
      <t>スウ</t>
    </rPh>
    <rPh sb="33" eb="35">
      <t>テイイン</t>
    </rPh>
    <rPh sb="41" eb="43">
      <t>クブン</t>
    </rPh>
    <rPh sb="44" eb="45">
      <t>オヨ</t>
    </rPh>
    <rPh sb="48" eb="50">
      <t>ガイトウ</t>
    </rPh>
    <rPh sb="52" eb="53">
      <t>モノ</t>
    </rPh>
    <rPh sb="54" eb="57">
      <t>スイテイチ</t>
    </rPh>
    <rPh sb="67" eb="70">
      <t>スイテイチ</t>
    </rPh>
    <rPh sb="72" eb="74">
      <t>リヨウ</t>
    </rPh>
    <rPh sb="74" eb="75">
      <t>シャ</t>
    </rPh>
    <rPh sb="75" eb="77">
      <t>ソウスウ</t>
    </rPh>
    <rPh sb="78" eb="81">
      <t>スイテイチ</t>
    </rPh>
    <rPh sb="85" eb="87">
      <t>イガイ</t>
    </rPh>
    <rPh sb="88" eb="90">
      <t>バアイ</t>
    </rPh>
    <rPh sb="112" eb="114">
      <t>リヨウ</t>
    </rPh>
    <rPh sb="114" eb="115">
      <t>シャ</t>
    </rPh>
    <rPh sb="115" eb="117">
      <t>ソウスウ</t>
    </rPh>
    <rPh sb="123" eb="125">
      <t>タイオウ</t>
    </rPh>
    <rPh sb="127" eb="128">
      <t>カズ</t>
    </rPh>
    <rPh sb="138" eb="141">
      <t>ジッセキチ</t>
    </rPh>
    <phoneticPr fontId="1"/>
  </si>
  <si>
    <t>※新規又は定員増の時点から６か月以上１年未満の場合は直近６か月間の延べ数、１年以上かつ前年度の実績が１年未満の場合は
　直近１年間の延べ数、前年度の実績が１年以上の場合は前年度分の延べ数を入力すること。</t>
    <rPh sb="5" eb="8">
      <t>テイインゾウ</t>
    </rPh>
    <rPh sb="9" eb="11">
      <t>ジテン</t>
    </rPh>
    <rPh sb="15" eb="16">
      <t>ゲツ</t>
    </rPh>
    <rPh sb="16" eb="18">
      <t>イジョウ</t>
    </rPh>
    <rPh sb="19" eb="20">
      <t>ネン</t>
    </rPh>
    <rPh sb="20" eb="22">
      <t>ミマン</t>
    </rPh>
    <rPh sb="23" eb="25">
      <t>バアイ</t>
    </rPh>
    <rPh sb="26" eb="28">
      <t>チョッキン</t>
    </rPh>
    <rPh sb="30" eb="31">
      <t>ゲツ</t>
    </rPh>
    <rPh sb="31" eb="32">
      <t>カン</t>
    </rPh>
    <rPh sb="33" eb="34">
      <t>ノ</t>
    </rPh>
    <rPh sb="35" eb="36">
      <t>スウ</t>
    </rPh>
    <rPh sb="38" eb="41">
      <t>ネンイジョウ</t>
    </rPh>
    <rPh sb="43" eb="46">
      <t>ゼンネンド</t>
    </rPh>
    <rPh sb="47" eb="49">
      <t>ジッセキ</t>
    </rPh>
    <rPh sb="51" eb="54">
      <t>ネンミマン</t>
    </rPh>
    <rPh sb="55" eb="57">
      <t>バアイ</t>
    </rPh>
    <rPh sb="60" eb="62">
      <t>チョッキン</t>
    </rPh>
    <rPh sb="63" eb="65">
      <t>ネンカン</t>
    </rPh>
    <rPh sb="66" eb="67">
      <t>ノ</t>
    </rPh>
    <rPh sb="68" eb="69">
      <t>スウ</t>
    </rPh>
    <rPh sb="70" eb="73">
      <t>ゼンネンド</t>
    </rPh>
    <rPh sb="74" eb="76">
      <t>ジッセキ</t>
    </rPh>
    <rPh sb="78" eb="81">
      <t>ネンイジョウ</t>
    </rPh>
    <rPh sb="82" eb="84">
      <t>バアイ</t>
    </rPh>
    <rPh sb="85" eb="88">
      <t>ゼンネンド</t>
    </rPh>
    <rPh sb="88" eb="89">
      <t>ブン</t>
    </rPh>
    <rPh sb="90" eb="91">
      <t>ノ</t>
    </rPh>
    <rPh sb="92" eb="93">
      <t>スウ</t>
    </rPh>
    <rPh sb="94" eb="96">
      <t>ニュウリョク</t>
    </rPh>
    <phoneticPr fontId="1"/>
  </si>
  <si>
    <t>定員（定員増の場合は増加分の定員）</t>
    <rPh sb="0" eb="2">
      <t>テイイン</t>
    </rPh>
    <rPh sb="3" eb="6">
      <t>テイインゾウ</t>
    </rPh>
    <rPh sb="7" eb="9">
      <t>バアイ</t>
    </rPh>
    <rPh sb="10" eb="13">
      <t>ゾウカブン</t>
    </rPh>
    <rPh sb="14" eb="16">
      <t>テイイン</t>
    </rPh>
    <phoneticPr fontId="1"/>
  </si>
  <si>
    <t>利用者数60人以下：1人
利用者数60人超　：利用者（見込）数を60で除した数以上の人数</t>
    <rPh sb="16" eb="17">
      <t>スウ</t>
    </rPh>
    <phoneticPr fontId="1"/>
  </si>
  <si>
    <t>平均利用者合計
（１）＋（２）</t>
    <rPh sb="0" eb="2">
      <t>ヘイキン</t>
    </rPh>
    <rPh sb="2" eb="5">
      <t>リヨウシャ</t>
    </rPh>
    <rPh sb="5" eb="7">
      <t>ゴウケイ</t>
    </rPh>
    <phoneticPr fontId="1"/>
  </si>
  <si>
    <t>Ⅰの場合60パーセント以上必要
Ⅱの場合60パーセント以上必要
Ⅲの場合50パーセント以上必要</t>
    <rPh sb="2" eb="4">
      <t>バアイ</t>
    </rPh>
    <rPh sb="11" eb="13">
      <t>イジョウ</t>
    </rPh>
    <rPh sb="13" eb="15">
      <t>ヒツヨウ</t>
    </rPh>
    <rPh sb="45" eb="47">
      <t>ヒツヨウ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</si>
  <si>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</si>
  <si>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年間
開所日数</t>
    <rPh sb="0" eb="2">
      <t>ネンカン</t>
    </rPh>
    <rPh sb="3" eb="5">
      <t>カイショ</t>
    </rPh>
    <rPh sb="5" eb="7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</si>
</sst>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0" fontId="0" fillId="0" borderId="1" xfId="1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40" fontId="0" fillId="0" borderId="6" xfId="1" applyNumberFormat="1" applyFont="1" applyFill="1" applyBorder="1" applyAlignment="1">
      <alignment vertical="center"/>
    </xf>
    <xf numFmtId="2" fontId="0" fillId="0" borderId="1" xfId="0" applyNumberFormat="1" applyBorder="1">
      <alignment vertical="center"/>
    </xf>
    <xf numFmtId="2" fontId="0" fillId="0" borderId="6" xfId="0" applyNumberFormat="1" applyBorder="1">
      <alignment vertical="center"/>
    </xf>
    <xf numFmtId="38" fontId="0" fillId="2" borderId="1" xfId="1" applyFont="1" applyFill="1" applyBorder="1" applyAlignment="1">
      <alignment vertical="center"/>
    </xf>
    <xf numFmtId="38" fontId="0" fillId="2" borderId="6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176" fontId="0" fillId="0" borderId="1" xfId="1" applyNumberFormat="1" applyFont="1" applyBorder="1">
      <alignment vertical="center"/>
    </xf>
    <xf numFmtId="0" fontId="0" fillId="3" borderId="1" xfId="0" applyFill="1" applyBorder="1">
      <alignment vertical="center"/>
    </xf>
    <xf numFmtId="38" fontId="0" fillId="3" borderId="1" xfId="1" applyFont="1" applyFill="1" applyBorder="1" applyAlignment="1">
      <alignment vertical="center"/>
    </xf>
    <xf numFmtId="38" fontId="0" fillId="3" borderId="6" xfId="1" applyFont="1" applyFill="1" applyBorder="1" applyAlignment="1">
      <alignment vertical="center"/>
    </xf>
    <xf numFmtId="0" fontId="0" fillId="3" borderId="15" xfId="0" applyFill="1" applyBorder="1">
      <alignment vertical="center"/>
    </xf>
    <xf numFmtId="177" fontId="0" fillId="0" borderId="0" xfId="0" applyNumberFormat="1">
      <alignment vertical="center"/>
    </xf>
    <xf numFmtId="0" fontId="8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0" fillId="0" borderId="1" xfId="0" applyBorder="1" applyAlignment="1">
      <alignment horizontal="center" vertical="center" wrapText="1" shrinkToFit="1"/>
    </xf>
    <xf numFmtId="0" fontId="7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177" fontId="2" fillId="0" borderId="1" xfId="0" applyNumberFormat="1" applyFont="1" applyBorder="1">
      <alignment vertical="center"/>
    </xf>
    <xf numFmtId="177" fontId="0" fillId="0" borderId="1" xfId="0" applyNumberFormat="1" applyBorder="1">
      <alignment vertical="center"/>
    </xf>
    <xf numFmtId="178" fontId="0" fillId="0" borderId="17" xfId="2" applyNumberFormat="1" applyFont="1" applyBorder="1">
      <alignment vertical="center"/>
    </xf>
    <xf numFmtId="0" fontId="14" fillId="0" borderId="0" xfId="0" applyFont="1" applyAlignment="1">
      <alignment horizontal="right" vertical="center"/>
    </xf>
    <xf numFmtId="176" fontId="0" fillId="0" borderId="18" xfId="0" applyNumberFormat="1" applyBorder="1">
      <alignment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40" fontId="0" fillId="3" borderId="1" xfId="1" applyNumberFormat="1" applyFont="1" applyFill="1" applyBorder="1">
      <alignment vertical="center"/>
    </xf>
    <xf numFmtId="40" fontId="0" fillId="0" borderId="10" xfId="1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vertical="center" wrapText="1"/>
    </xf>
    <xf numFmtId="176" fontId="0" fillId="0" borderId="10" xfId="0" applyNumberFormat="1" applyBorder="1">
      <alignment vertical="center"/>
    </xf>
    <xf numFmtId="0" fontId="4" fillId="0" borderId="2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15" fillId="0" borderId="24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2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8" xfId="0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27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176" fontId="2" fillId="0" borderId="30" xfId="1" applyNumberFormat="1" applyFont="1" applyBorder="1" applyAlignment="1">
      <alignment vertical="center"/>
    </xf>
    <xf numFmtId="176" fontId="2" fillId="0" borderId="3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34017</xdr:colOff>
      <xdr:row>1</xdr:row>
      <xdr:rowOff>92188</xdr:rowOff>
    </xdr:from>
    <xdr:to>
      <xdr:col>7</xdr:col>
      <xdr:colOff>756897</xdr:colOff>
      <xdr:row>3</xdr:row>
      <xdr:rowOff>178593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04816A-9430-474B-A065-9B25E7278A30}"/>
            </a:ext>
          </a:extLst>
        </xdr:cNvPr>
        <xdr:cNvSpPr txBox="1"/>
      </xdr:nvSpPr>
      <xdr:spPr>
        <a:xfrm>
          <a:off x="4510767" y="416038"/>
          <a:ext cx="2513580" cy="56265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色付きセルのみ記載をお願いします。</a:t>
          </a:r>
          <a:endParaRPr kumimoji="1" lang="en-US" altLang="ja-JP" sz="1000" b="1"/>
        </a:p>
        <a:p>
          <a:r>
            <a:rPr kumimoji="1" lang="ja-JP" altLang="en-US" sz="1000" b="1"/>
            <a:t>（そのほかの数値は自動計算されます）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B49B5-F33D-42A6-974F-72D5311A21D0}">
  <sheetPr>
    <pageSetUpPr fitToPage="1"/>
  </sheetPr>
  <dimension ref="A1:J48"/>
  <sheetViews>
    <sheetView tabSelected="1" view="pageBreakPreview" topLeftCell="A29" zoomScale="115" zoomScaleNormal="100" zoomScaleSheetLayoutView="115" workbookViewId="0">
      <selection activeCell="G42" sqref="G42"/>
    </sheetView>
  </sheetViews>
  <sheetFormatPr defaultRowHeight="18" x14ac:dyDescent="0.45"/>
  <cols>
    <col min="1" max="8" width="11.69921875" customWidth="1"/>
    <col min="9" max="9" width="14.3984375" customWidth="1"/>
  </cols>
  <sheetData>
    <row r="1" spans="1:9" ht="25.5" customHeight="1" x14ac:dyDescent="0.45">
      <c r="A1" s="97" t="s">
        <v>20</v>
      </c>
      <c r="B1" s="97"/>
      <c r="C1" s="97"/>
      <c r="D1" s="97"/>
      <c r="E1" s="97"/>
      <c r="F1" s="97"/>
      <c r="G1" s="97"/>
      <c r="H1" s="97"/>
    </row>
    <row r="2" spans="1:9" x14ac:dyDescent="0.45">
      <c r="A2" s="4" t="s">
        <v>1</v>
      </c>
    </row>
    <row r="3" spans="1:9" x14ac:dyDescent="0.45">
      <c r="A3" s="7" t="s">
        <v>49</v>
      </c>
    </row>
    <row r="4" spans="1:9" x14ac:dyDescent="0.45">
      <c r="A4" s="55" t="s">
        <v>63</v>
      </c>
      <c r="B4" s="55"/>
      <c r="C4" s="55"/>
      <c r="D4" s="28"/>
    </row>
    <row r="5" spans="1:9" x14ac:dyDescent="0.45">
      <c r="A5" s="55" t="s">
        <v>28</v>
      </c>
      <c r="B5" s="55"/>
      <c r="C5" s="55"/>
      <c r="D5" s="40">
        <f>ROUNDUP(D4*0.9,1)</f>
        <v>0</v>
      </c>
      <c r="E5" s="37" t="s">
        <v>44</v>
      </c>
      <c r="F5" s="15"/>
    </row>
    <row r="6" spans="1:9" x14ac:dyDescent="0.45">
      <c r="A6" s="55" t="s">
        <v>0</v>
      </c>
      <c r="B6" s="55"/>
      <c r="C6" s="55"/>
      <c r="D6" s="47"/>
    </row>
    <row r="7" spans="1:9" s="1" customFormat="1" ht="6.75" customHeight="1" x14ac:dyDescent="0.45">
      <c r="A7" s="15"/>
      <c r="B7" s="15"/>
      <c r="C7"/>
      <c r="D7"/>
      <c r="E7"/>
      <c r="F7"/>
      <c r="G7"/>
      <c r="H7"/>
      <c r="I7"/>
    </row>
    <row r="8" spans="1:9" x14ac:dyDescent="0.45">
      <c r="A8" s="33" t="s">
        <v>33</v>
      </c>
      <c r="B8" s="34"/>
    </row>
    <row r="9" spans="1:9" ht="19.5" customHeight="1" x14ac:dyDescent="0.45">
      <c r="A9" s="64" t="s">
        <v>3</v>
      </c>
      <c r="B9" s="55" t="s">
        <v>34</v>
      </c>
      <c r="C9" s="55"/>
      <c r="D9" s="55"/>
      <c r="E9" s="55"/>
      <c r="F9" s="55"/>
      <c r="G9" s="98" t="s">
        <v>68</v>
      </c>
      <c r="H9" s="98" t="s">
        <v>35</v>
      </c>
      <c r="I9" s="83" t="s">
        <v>36</v>
      </c>
    </row>
    <row r="10" spans="1:9" ht="19.5" customHeight="1" x14ac:dyDescent="0.45">
      <c r="A10" s="65"/>
      <c r="B10" s="55" t="s">
        <v>29</v>
      </c>
      <c r="C10" s="55"/>
      <c r="D10" s="55"/>
      <c r="E10" s="55" t="s">
        <v>30</v>
      </c>
      <c r="F10" s="83" t="s">
        <v>37</v>
      </c>
      <c r="G10" s="98"/>
      <c r="H10" s="98"/>
      <c r="I10" s="83"/>
    </row>
    <row r="11" spans="1:9" ht="36" x14ac:dyDescent="0.45">
      <c r="A11" s="66"/>
      <c r="B11" s="14" t="s">
        <v>26</v>
      </c>
      <c r="C11" s="35" t="s">
        <v>31</v>
      </c>
      <c r="D11" s="14" t="s">
        <v>27</v>
      </c>
      <c r="E11" s="55"/>
      <c r="F11" s="83"/>
      <c r="G11" s="98"/>
      <c r="H11" s="98"/>
      <c r="I11" s="83"/>
    </row>
    <row r="12" spans="1:9" x14ac:dyDescent="0.45">
      <c r="A12" s="2">
        <v>2</v>
      </c>
      <c r="B12" s="29"/>
      <c r="C12" s="29"/>
      <c r="D12" s="29"/>
      <c r="E12" s="24">
        <f>SUM(B12:D12)</f>
        <v>0</v>
      </c>
      <c r="F12" s="16">
        <f t="shared" ref="F12:F16" si="0">B12*0.5+C12*0.75+D12</f>
        <v>0</v>
      </c>
      <c r="G12" s="84"/>
      <c r="H12" s="19">
        <f>IF($G$17=0,0,ROUNDUP((SUM(F12))/$G$17,2))</f>
        <v>0</v>
      </c>
      <c r="I12" s="21">
        <f>E12*A12</f>
        <v>0</v>
      </c>
    </row>
    <row r="13" spans="1:9" x14ac:dyDescent="0.45">
      <c r="A13" s="2">
        <v>3</v>
      </c>
      <c r="B13" s="29"/>
      <c r="C13" s="29"/>
      <c r="D13" s="29"/>
      <c r="E13" s="24">
        <f>SUM(B13:D13)</f>
        <v>0</v>
      </c>
      <c r="F13" s="16">
        <f t="shared" si="0"/>
        <v>0</v>
      </c>
      <c r="G13" s="85"/>
      <c r="H13" s="19">
        <f>IF($G$17=0,0,ROUNDUP((SUM(F13))/$G$17,2))</f>
        <v>0</v>
      </c>
      <c r="I13" s="21">
        <f>E13*A13</f>
        <v>0</v>
      </c>
    </row>
    <row r="14" spans="1:9" x14ac:dyDescent="0.45">
      <c r="A14" s="2">
        <v>4</v>
      </c>
      <c r="B14" s="29"/>
      <c r="C14" s="29"/>
      <c r="D14" s="29"/>
      <c r="E14" s="24">
        <f>SUM(B14:D14)</f>
        <v>0</v>
      </c>
      <c r="F14" s="16">
        <f t="shared" si="0"/>
        <v>0</v>
      </c>
      <c r="G14" s="85"/>
      <c r="H14" s="19">
        <f>IF($G$17=0,0,ROUNDUP((SUM(F14))/$G$17,2))</f>
        <v>0</v>
      </c>
      <c r="I14" s="21">
        <f>E14*A14</f>
        <v>0</v>
      </c>
    </row>
    <row r="15" spans="1:9" x14ac:dyDescent="0.45">
      <c r="A15" s="2">
        <v>5</v>
      </c>
      <c r="B15" s="29"/>
      <c r="C15" s="29"/>
      <c r="D15" s="29"/>
      <c r="E15" s="24">
        <f>SUM(B15:D15)</f>
        <v>0</v>
      </c>
      <c r="F15" s="16">
        <f t="shared" si="0"/>
        <v>0</v>
      </c>
      <c r="G15" s="85"/>
      <c r="H15" s="19">
        <f>IF($G$17=0,0,ROUNDUP((SUM(F15))/$G$17,2))</f>
        <v>0</v>
      </c>
      <c r="I15" s="21">
        <f>E15*A15</f>
        <v>0</v>
      </c>
    </row>
    <row r="16" spans="1:9" ht="18.600000000000001" thickBot="1" x14ac:dyDescent="0.5">
      <c r="A16" s="13">
        <v>6</v>
      </c>
      <c r="B16" s="30"/>
      <c r="C16" s="30"/>
      <c r="D16" s="30"/>
      <c r="E16" s="25">
        <f>SUM(B16:D16)</f>
        <v>0</v>
      </c>
      <c r="F16" s="18">
        <f t="shared" si="0"/>
        <v>0</v>
      </c>
      <c r="G16" s="86"/>
      <c r="H16" s="20">
        <f>IF($G$17=0,0,ROUNDUP((SUM(F16))/$G$17,2))</f>
        <v>0</v>
      </c>
      <c r="I16" s="22">
        <f>E16*A16</f>
        <v>0</v>
      </c>
    </row>
    <row r="17" spans="1:9" ht="19.2" thickTop="1" thickBot="1" x14ac:dyDescent="0.5">
      <c r="A17" s="12" t="s">
        <v>30</v>
      </c>
      <c r="B17" s="26">
        <f>SUM(B12:B16)</f>
        <v>0</v>
      </c>
      <c r="C17" s="26">
        <f t="shared" ref="C17" si="1">SUM(C12:C16)</f>
        <v>0</v>
      </c>
      <c r="D17" s="26">
        <f>SUM(D12:D16)</f>
        <v>0</v>
      </c>
      <c r="E17" s="26">
        <f>SUM(E12:E16)</f>
        <v>0</v>
      </c>
      <c r="F17" s="48">
        <f>B17*0.5+C17*0.75+D17</f>
        <v>0</v>
      </c>
      <c r="G17" s="49"/>
      <c r="H17" s="50">
        <f>IF($G$17=0,0,ROUNDUP((SUM(F17))/$G$17,1))</f>
        <v>0</v>
      </c>
      <c r="I17" s="23">
        <f>SUM(I12:I16)</f>
        <v>0</v>
      </c>
    </row>
    <row r="18" spans="1:9" ht="18.75" customHeight="1" x14ac:dyDescent="0.45">
      <c r="A18" s="67" t="s">
        <v>2</v>
      </c>
      <c r="B18" s="87"/>
      <c r="C18" s="87"/>
      <c r="D18" s="88" t="e">
        <f>ROUND(((SUM(I12:I16)))/((SUM(B17:D17))),2)</f>
        <v>#DIV/0!</v>
      </c>
      <c r="E18" s="89"/>
      <c r="F18" s="91" t="s">
        <v>65</v>
      </c>
      <c r="G18" s="92"/>
      <c r="H18" s="95">
        <f>IF(D6=0,0,D5)+H17</f>
        <v>0</v>
      </c>
    </row>
    <row r="19" spans="1:9" ht="18.600000000000001" thickBot="1" x14ac:dyDescent="0.5">
      <c r="F19" s="93"/>
      <c r="G19" s="94"/>
      <c r="H19" s="96"/>
    </row>
    <row r="20" spans="1:9" ht="29.25" customHeight="1" x14ac:dyDescent="0.45">
      <c r="A20" s="90" t="s">
        <v>62</v>
      </c>
      <c r="B20" s="90"/>
      <c r="C20" s="90"/>
      <c r="D20" s="90"/>
      <c r="E20" s="90"/>
      <c r="F20" s="90"/>
      <c r="G20" s="90"/>
      <c r="H20" s="90"/>
      <c r="I20" s="17"/>
    </row>
    <row r="21" spans="1:9" ht="29.25" customHeight="1" x14ac:dyDescent="0.45">
      <c r="A21" s="90" t="s">
        <v>32</v>
      </c>
      <c r="B21" s="90"/>
      <c r="C21" s="90"/>
      <c r="D21" s="90"/>
      <c r="E21" s="90"/>
      <c r="F21" s="90"/>
      <c r="G21" s="90"/>
      <c r="H21" s="90"/>
      <c r="I21" s="17"/>
    </row>
    <row r="22" spans="1:9" ht="29.25" customHeight="1" x14ac:dyDescent="0.45">
      <c r="A22" s="90" t="s">
        <v>38</v>
      </c>
      <c r="B22" s="90"/>
      <c r="C22" s="90"/>
      <c r="D22" s="90"/>
      <c r="E22" s="90"/>
      <c r="F22" s="90"/>
      <c r="G22" s="90"/>
      <c r="H22" s="90"/>
      <c r="I22" s="36"/>
    </row>
    <row r="23" spans="1:9" ht="6.75" customHeight="1" x14ac:dyDescent="0.45">
      <c r="A23" s="3"/>
      <c r="B23" s="3"/>
      <c r="C23" s="3"/>
      <c r="D23" s="3"/>
      <c r="E23" s="3"/>
      <c r="F23" s="3"/>
      <c r="G23" s="3"/>
      <c r="H23" s="3"/>
    </row>
    <row r="24" spans="1:9" x14ac:dyDescent="0.45">
      <c r="A24" s="4" t="s">
        <v>13</v>
      </c>
    </row>
    <row r="25" spans="1:9" x14ac:dyDescent="0.45">
      <c r="A25" s="8" t="s">
        <v>39</v>
      </c>
    </row>
    <row r="26" spans="1:9" ht="21.75" customHeight="1" x14ac:dyDescent="0.45">
      <c r="A26" s="75" t="s">
        <v>40</v>
      </c>
      <c r="B26" s="76"/>
      <c r="C26" s="79">
        <f>ROUNDUP(H18/60,)</f>
        <v>0</v>
      </c>
      <c r="D26" s="75" t="s">
        <v>64</v>
      </c>
      <c r="E26" s="81"/>
      <c r="F26" s="81"/>
      <c r="G26" s="81"/>
      <c r="H26" s="76"/>
    </row>
    <row r="27" spans="1:9" ht="21.75" customHeight="1" x14ac:dyDescent="0.45">
      <c r="A27" s="77"/>
      <c r="B27" s="78"/>
      <c r="C27" s="80"/>
      <c r="D27" s="77"/>
      <c r="E27" s="82"/>
      <c r="F27" s="82"/>
      <c r="G27" s="82"/>
      <c r="H27" s="78"/>
    </row>
    <row r="28" spans="1:9" x14ac:dyDescent="0.45">
      <c r="A28" s="8" t="s">
        <v>41</v>
      </c>
    </row>
    <row r="29" spans="1:9" ht="90.75" customHeight="1" x14ac:dyDescent="0.45">
      <c r="A29" s="59" t="s">
        <v>42</v>
      </c>
      <c r="B29" s="60"/>
      <c r="C29" s="39">
        <f>ROUNDDOWN(D5/IF(D6&lt;4,6,IF(D6&gt;=5,3,5))+IFERROR(H17/IF(D18&lt;4,6,IF(D18&gt;=5,3,5)),),1)</f>
        <v>0</v>
      </c>
      <c r="D29" s="59" t="s">
        <v>43</v>
      </c>
      <c r="E29" s="61"/>
      <c r="F29" s="61"/>
      <c r="G29" s="61"/>
      <c r="H29" s="60"/>
    </row>
    <row r="30" spans="1:9" x14ac:dyDescent="0.45">
      <c r="A30" s="5"/>
      <c r="B30" s="6"/>
    </row>
    <row r="31" spans="1:9" ht="4.5" customHeight="1" x14ac:dyDescent="0.45">
      <c r="A31" s="5"/>
      <c r="B31" s="5"/>
      <c r="C31" s="6"/>
    </row>
    <row r="32" spans="1:9" ht="18.75" customHeight="1" x14ac:dyDescent="0.45">
      <c r="A32" s="4" t="s">
        <v>21</v>
      </c>
    </row>
    <row r="33" spans="1:10" ht="18.75" customHeight="1" x14ac:dyDescent="0.45">
      <c r="B33" t="s">
        <v>47</v>
      </c>
    </row>
    <row r="34" spans="1:10" ht="54.75" customHeight="1" x14ac:dyDescent="0.45">
      <c r="A34" s="10" t="s">
        <v>45</v>
      </c>
      <c r="B34" s="28"/>
      <c r="C34" s="10" t="s">
        <v>46</v>
      </c>
      <c r="D34" s="11" t="s">
        <v>22</v>
      </c>
      <c r="E34" s="27" t="str">
        <f>IFERROR(ROUNDDOWN(H18/B34,1),"")</f>
        <v/>
      </c>
      <c r="F34" s="62" t="s">
        <v>48</v>
      </c>
      <c r="G34" s="63"/>
      <c r="H34" s="63"/>
    </row>
    <row r="35" spans="1:10" ht="6.75" customHeight="1" x14ac:dyDescent="0.45"/>
    <row r="36" spans="1:10" x14ac:dyDescent="0.45">
      <c r="A36" s="4" t="s">
        <v>23</v>
      </c>
    </row>
    <row r="37" spans="1:10" ht="15.75" customHeight="1" x14ac:dyDescent="0.45">
      <c r="A37" s="64" t="s">
        <v>14</v>
      </c>
      <c r="B37" s="2" t="s">
        <v>7</v>
      </c>
      <c r="C37" s="67" t="s">
        <v>8</v>
      </c>
      <c r="D37" s="68"/>
      <c r="E37" s="55" t="s">
        <v>67</v>
      </c>
      <c r="F37" s="55"/>
      <c r="G37" s="55" t="s">
        <v>12</v>
      </c>
      <c r="H37" s="55"/>
    </row>
    <row r="38" spans="1:10" ht="15.75" customHeight="1" x14ac:dyDescent="0.45">
      <c r="A38" s="65"/>
      <c r="B38" s="2" t="s">
        <v>4</v>
      </c>
      <c r="C38" s="69">
        <f>H18</f>
        <v>0</v>
      </c>
      <c r="D38" s="70"/>
      <c r="E38" s="55" t="s">
        <v>24</v>
      </c>
      <c r="F38" s="55"/>
      <c r="G38" s="56" t="str">
        <f>IF($B$34=J38,ROUNDDOWN($C$38/J38,),"")</f>
        <v/>
      </c>
      <c r="H38" s="56"/>
      <c r="I38" s="38" t="s">
        <v>50</v>
      </c>
      <c r="J38" s="32">
        <v>1.5</v>
      </c>
    </row>
    <row r="39" spans="1:10" ht="15.75" customHeight="1" x14ac:dyDescent="0.45">
      <c r="A39" s="65"/>
      <c r="B39" s="2" t="s">
        <v>5</v>
      </c>
      <c r="C39" s="71"/>
      <c r="D39" s="72"/>
      <c r="E39" s="55" t="s">
        <v>9</v>
      </c>
      <c r="F39" s="55"/>
      <c r="G39" s="56" t="str">
        <f>IF($B$34=J39,ROUNDDOWN($C$38/J39,),"")</f>
        <v/>
      </c>
      <c r="H39" s="56"/>
      <c r="I39" s="38" t="s">
        <v>51</v>
      </c>
      <c r="J39" s="32">
        <v>1.7</v>
      </c>
    </row>
    <row r="40" spans="1:10" ht="15.75" customHeight="1" x14ac:dyDescent="0.45">
      <c r="A40" s="65"/>
      <c r="B40" s="2" t="s">
        <v>6</v>
      </c>
      <c r="C40" s="71"/>
      <c r="D40" s="72"/>
      <c r="E40" s="55" t="s">
        <v>10</v>
      </c>
      <c r="F40" s="55"/>
      <c r="G40" s="56" t="str">
        <f>IF($B$34=J40,ROUNDDOWN($C$38/J40,),"")</f>
        <v/>
      </c>
      <c r="H40" s="56"/>
      <c r="I40" s="38" t="s">
        <v>52</v>
      </c>
      <c r="J40" s="32">
        <v>2</v>
      </c>
    </row>
    <row r="41" spans="1:10" ht="15.75" customHeight="1" x14ac:dyDescent="0.45">
      <c r="A41" s="66"/>
      <c r="B41" s="2" t="s">
        <v>25</v>
      </c>
      <c r="C41" s="73"/>
      <c r="D41" s="74"/>
      <c r="E41" s="55" t="s">
        <v>11</v>
      </c>
      <c r="F41" s="55"/>
      <c r="G41" s="56" t="str">
        <f>IF($B$34=J41,ROUNDDOWN($C$38/J41,),"")</f>
        <v/>
      </c>
      <c r="H41" s="56"/>
      <c r="I41" s="38" t="s">
        <v>53</v>
      </c>
      <c r="J41" s="32">
        <v>2.5</v>
      </c>
    </row>
    <row r="42" spans="1:10" ht="10.5" customHeight="1" thickBot="1" x14ac:dyDescent="0.5">
      <c r="I42" s="38" t="s">
        <v>54</v>
      </c>
      <c r="J42" s="32">
        <v>3</v>
      </c>
    </row>
    <row r="43" spans="1:10" ht="49.5" customHeight="1" thickTop="1" x14ac:dyDescent="0.45">
      <c r="A43" s="99" t="s">
        <v>15</v>
      </c>
      <c r="B43" s="44" t="s">
        <v>16</v>
      </c>
      <c r="C43" s="45" t="s">
        <v>17</v>
      </c>
      <c r="D43" s="45" t="s">
        <v>18</v>
      </c>
      <c r="E43" s="46" t="s">
        <v>19</v>
      </c>
      <c r="F43" s="51" t="s">
        <v>66</v>
      </c>
      <c r="G43" s="52"/>
      <c r="H43" s="52"/>
      <c r="I43" s="42" t="s">
        <v>55</v>
      </c>
      <c r="J43" s="32">
        <v>3.5</v>
      </c>
    </row>
    <row r="44" spans="1:10" ht="18.600000000000001" thickBot="1" x14ac:dyDescent="0.5">
      <c r="A44" s="100" t="str">
        <f>IF(SUM(G38:H41)&gt;0,SUM(H15:H16),"")</f>
        <v/>
      </c>
      <c r="B44" s="31"/>
      <c r="C44" s="9">
        <f>IFERROR(A44+B44,)</f>
        <v>0</v>
      </c>
      <c r="D44" s="43" t="str">
        <f>IF(SUM(G38:H41)&gt;0,H18,"")</f>
        <v/>
      </c>
      <c r="E44" s="41" t="str">
        <f>IF(A44="","",(C44/D44))</f>
        <v/>
      </c>
      <c r="F44" s="57" t="str">
        <f>IF(SUM(G38:H41)=0,"",IF(C44&gt;D44,"区分5及び6に該当する者の数が利用者総数を超えています",IF(E44="","",IF(OR(AND(G38&lt;&gt;"",E44&gt;=0.6),AND(G39&lt;&gt;"",E44&gt;=0.6),AND(G40&lt;&gt;"",E44&gt;=0.5),G41&lt;&gt;""),"算定可","算定不可"))))</f>
        <v/>
      </c>
      <c r="G44" s="58"/>
      <c r="H44" s="58"/>
      <c r="I44" s="38" t="s">
        <v>56</v>
      </c>
      <c r="J44" s="32">
        <v>4</v>
      </c>
    </row>
    <row r="45" spans="1:10" ht="18" customHeight="1" thickTop="1" x14ac:dyDescent="0.45">
      <c r="A45" s="53" t="s">
        <v>61</v>
      </c>
      <c r="B45" s="54"/>
      <c r="C45" s="54"/>
      <c r="D45" s="54"/>
      <c r="E45" s="54"/>
      <c r="F45" s="54"/>
      <c r="G45" s="54"/>
      <c r="H45" s="54"/>
      <c r="I45" s="38" t="s">
        <v>57</v>
      </c>
      <c r="J45" s="32">
        <v>4.5</v>
      </c>
    </row>
    <row r="46" spans="1:10" ht="18" customHeight="1" x14ac:dyDescent="0.45">
      <c r="A46" s="54"/>
      <c r="B46" s="54"/>
      <c r="C46" s="54"/>
      <c r="D46" s="54"/>
      <c r="E46" s="54"/>
      <c r="F46" s="54"/>
      <c r="G46" s="54"/>
      <c r="H46" s="54"/>
      <c r="I46" s="38" t="s">
        <v>58</v>
      </c>
      <c r="J46" s="32">
        <v>5</v>
      </c>
    </row>
    <row r="47" spans="1:10" x14ac:dyDescent="0.45">
      <c r="I47" s="38" t="s">
        <v>59</v>
      </c>
      <c r="J47" s="32">
        <v>5.5</v>
      </c>
    </row>
    <row r="48" spans="1:10" x14ac:dyDescent="0.45">
      <c r="I48" s="38" t="s">
        <v>60</v>
      </c>
      <c r="J48" s="32">
        <v>6</v>
      </c>
    </row>
  </sheetData>
  <mergeCells count="42">
    <mergeCell ref="A1:H1"/>
    <mergeCell ref="A9:A11"/>
    <mergeCell ref="B9:F9"/>
    <mergeCell ref="G9:G11"/>
    <mergeCell ref="H9:H11"/>
    <mergeCell ref="A4:C4"/>
    <mergeCell ref="A5:C5"/>
    <mergeCell ref="A6:C6"/>
    <mergeCell ref="A26:B27"/>
    <mergeCell ref="C26:C27"/>
    <mergeCell ref="D26:H27"/>
    <mergeCell ref="I9:I11"/>
    <mergeCell ref="B10:D10"/>
    <mergeCell ref="E10:E11"/>
    <mergeCell ref="F10:F11"/>
    <mergeCell ref="G12:G16"/>
    <mergeCell ref="A18:C18"/>
    <mergeCell ref="D18:E18"/>
    <mergeCell ref="A20:H20"/>
    <mergeCell ref="A21:H21"/>
    <mergeCell ref="A22:H22"/>
    <mergeCell ref="F18:G19"/>
    <mergeCell ref="H18:H19"/>
    <mergeCell ref="A29:B29"/>
    <mergeCell ref="D29:H29"/>
    <mergeCell ref="F34:H34"/>
    <mergeCell ref="A37:A41"/>
    <mergeCell ref="C37:D37"/>
    <mergeCell ref="E37:F37"/>
    <mergeCell ref="G37:H37"/>
    <mergeCell ref="C38:D41"/>
    <mergeCell ref="E38:F38"/>
    <mergeCell ref="G38:H38"/>
    <mergeCell ref="F43:H43"/>
    <mergeCell ref="A45:H46"/>
    <mergeCell ref="E39:F39"/>
    <mergeCell ref="G39:H39"/>
    <mergeCell ref="E40:F40"/>
    <mergeCell ref="G40:H40"/>
    <mergeCell ref="E41:F41"/>
    <mergeCell ref="G41:H41"/>
    <mergeCell ref="F44:H44"/>
  </mergeCells>
  <phoneticPr fontId="1"/>
  <dataValidations count="1">
    <dataValidation type="list" allowBlank="1" showInputMessage="1" showErrorMessage="1" sqref="B34" xr:uid="{88FE1463-4DB6-4A41-A968-C3D57B1FEE7E}">
      <formula1>$J$38:$J$48</formula1>
    </dataValidation>
  </dataValidations>
  <pageMargins left="0.7" right="0.7" top="0.75" bottom="0.75" header="0.3" footer="0.3"/>
  <pageSetup paperSize="9" scale="73" orientation="portrait" r:id="rId1"/>
  <headerFooter>
    <oddHeader>&amp;R別紙様式４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千葉県</cp:lastModifiedBy>
  <cp:lastPrinted>2024-04-03T12:04:50Z</cp:lastPrinted>
  <dcterms:created xsi:type="dcterms:W3CDTF">2019-04-09T00:38:02Z</dcterms:created>
  <dcterms:modified xsi:type="dcterms:W3CDTF">2025-04-29T06:43:07Z</dcterms:modified>
</cp:coreProperties>
</file>