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45" tabRatio="913" activeTab="0"/>
  </bookViews>
  <sheets>
    <sheet name="柏市（特定）" sheetId="1" r:id="rId1"/>
    <sheet name="市原市（特定）" sheetId="2" r:id="rId2"/>
    <sheet name="銚子市（特環）" sheetId="3" r:id="rId3"/>
    <sheet name="佐倉市（特環）" sheetId="4" r:id="rId4"/>
    <sheet name="柏市（特環）" sheetId="5" r:id="rId5"/>
    <sheet name="我孫子市（特環）" sheetId="6" r:id="rId6"/>
    <sheet name="印西市（特環）" sheetId="7" r:id="rId7"/>
    <sheet name="白井市（特環）" sheetId="8" r:id="rId8"/>
    <sheet name="酒々井町（特環）" sheetId="9" r:id="rId9"/>
    <sheet name="印旛村（特環）" sheetId="10" r:id="rId10"/>
    <sheet name="栄町（特環）" sheetId="11" r:id="rId11"/>
    <sheet name="芝山町（特環）" sheetId="12" r:id="rId12"/>
    <sheet name="長生村（特環）" sheetId="13" r:id="rId13"/>
  </sheets>
  <definedNames>
    <definedName name="_xlnm.Print_Area" localSheetId="6">'印西市（特環）'!$A$1:$Q$55</definedName>
    <definedName name="_xlnm.Print_Area" localSheetId="9">'印旛村（特環）'!$A$1:$Q$55</definedName>
    <definedName name="_xlnm.Print_Area" localSheetId="10">'栄町（特環）'!$A$1:$Q$55</definedName>
    <definedName name="_xlnm.Print_Area" localSheetId="5">'我孫子市（特環）'!$A$1:$Q$55</definedName>
    <definedName name="_xlnm.Print_Area" localSheetId="3">'佐倉市（特環）'!$A$1:$Q$55</definedName>
    <definedName name="_xlnm.Print_Area" localSheetId="1">'市原市（特定）'!$A$1:$Q$55</definedName>
    <definedName name="_xlnm.Print_Area" localSheetId="11">'芝山町（特環）'!$A$1:$Q$55</definedName>
    <definedName name="_xlnm.Print_Area" localSheetId="8">'酒々井町（特環）'!$A$1:$Q$55</definedName>
    <definedName name="_xlnm.Print_Area" localSheetId="2">'銚子市（特環）'!$A$1:$Q$55</definedName>
    <definedName name="_xlnm.Print_Area" localSheetId="12">'長生村（特環）'!$A$1:$Q$55</definedName>
    <definedName name="_xlnm.Print_Area" localSheetId="4">'柏市（特環）'!$A$1:$Q$55</definedName>
    <definedName name="_xlnm.Print_Area" localSheetId="0">'柏市（特定）'!$A$1:$Q$55</definedName>
    <definedName name="_xlnm.Print_Area" localSheetId="7">'白井市（特環）'!$A$1:$Q$55</definedName>
  </definedNames>
  <calcPr calcMode="manual" fullCalcOnLoad="1"/>
</workbook>
</file>

<file path=xl/sharedStrings.xml><?xml version="1.0" encoding="utf-8"?>
<sst xmlns="http://schemas.openxmlformats.org/spreadsheetml/2006/main" count="1946" uniqueCount="180">
  <si>
    <t>（金額：千円）</t>
  </si>
  <si>
    <t>建設事業開始年月日</t>
  </si>
  <si>
    <t>現在排水区域内人口（人）</t>
  </si>
  <si>
    <t>現在水洗便所設置済人口（人）</t>
  </si>
  <si>
    <t>市街地面積（ｈａ）</t>
  </si>
  <si>
    <t>現在排水区域面積（ｈａ）</t>
  </si>
  <si>
    <t>総事業費（千円）</t>
  </si>
  <si>
    <t>同上財源</t>
  </si>
  <si>
    <t>国庫補助金（千円）</t>
  </si>
  <si>
    <t>企業債（千円）</t>
  </si>
  <si>
    <t>受益者負担金(千円）</t>
  </si>
  <si>
    <t>その他（千円）</t>
  </si>
  <si>
    <t>補助対象事業費（千円）</t>
  </si>
  <si>
    <t>排除方式</t>
  </si>
  <si>
    <t>下水処理の方法</t>
  </si>
  <si>
    <t>終末処理場数（ケ所）</t>
  </si>
  <si>
    <t>現在一日処理能力</t>
  </si>
  <si>
    <t>現在一日最大処理量</t>
  </si>
  <si>
    <t>有収率（Ｂ/Ａ×100）（％）</t>
  </si>
  <si>
    <t>雨水処理費</t>
  </si>
  <si>
    <t>汚水処理費</t>
  </si>
  <si>
    <t>維持管理費</t>
  </si>
  <si>
    <t>資本費</t>
  </si>
  <si>
    <t>その他</t>
  </si>
  <si>
    <t>計</t>
  </si>
  <si>
    <t>算定基礎</t>
  </si>
  <si>
    <t>現行料金実施年月日</t>
  </si>
  <si>
    <t>負担率（％）</t>
  </si>
  <si>
    <t>徴収実施年月日</t>
  </si>
  <si>
    <t>職員数</t>
  </si>
  <si>
    <t>損益勘定所属職員（人）</t>
  </si>
  <si>
    <t>資本勘定所属職員（人）</t>
  </si>
  <si>
    <t>計（人）</t>
  </si>
  <si>
    <t>職員給与費</t>
  </si>
  <si>
    <t>料金収入</t>
  </si>
  <si>
    <t>雨水処理負担金</t>
  </si>
  <si>
    <t>受託工事収益</t>
  </si>
  <si>
    <t>受託工事費</t>
  </si>
  <si>
    <t>支払利息</t>
  </si>
  <si>
    <t>基準内繰入金</t>
  </si>
  <si>
    <t>積立金</t>
  </si>
  <si>
    <t>受益者    負担金</t>
  </si>
  <si>
    <t>　普及状況</t>
  </si>
  <si>
    <t>　事業費</t>
  </si>
  <si>
    <t>　処理場等</t>
  </si>
  <si>
    <t>　費用分析</t>
  </si>
  <si>
    <t>　料金</t>
  </si>
  <si>
    <t>　収益的収支</t>
  </si>
  <si>
    <t>　使用料</t>
  </si>
  <si>
    <t>項　目　　　　　　　　年　度</t>
  </si>
  <si>
    <t>行政区域内人口（人）</t>
  </si>
  <si>
    <t>現在処理区域内人口（人）</t>
  </si>
  <si>
    <t>普及率（％）</t>
  </si>
  <si>
    <t xml:space="preserve">営業収益 </t>
  </si>
  <si>
    <t>営業費用</t>
  </si>
  <si>
    <t>晴天時（m3）</t>
  </si>
  <si>
    <t>雨天時（m3/分）</t>
  </si>
  <si>
    <t>現在一日平均晴天時処理量（m3）</t>
  </si>
  <si>
    <t>家庭用20m3/月使用料（円）</t>
  </si>
  <si>
    <t>使用料単価（円/m3）</t>
  </si>
  <si>
    <t>処理原価（円/m3）</t>
  </si>
  <si>
    <t>維持管理費（円/m3）</t>
  </si>
  <si>
    <t>資本費（円/m3）</t>
  </si>
  <si>
    <t>下水管布設延長（ｋｍ）</t>
  </si>
  <si>
    <t>水洗化率（％）</t>
  </si>
  <si>
    <t>総収益</t>
  </si>
  <si>
    <t>繰入金</t>
  </si>
  <si>
    <t>総費用</t>
  </si>
  <si>
    <t>収支差引（Ａ-Ｂ）</t>
  </si>
  <si>
    <t>資本的収支</t>
  </si>
  <si>
    <t>資本的収入</t>
  </si>
  <si>
    <t>資本的支出</t>
  </si>
  <si>
    <t>Ｅ</t>
  </si>
  <si>
    <t>建設改良費</t>
  </si>
  <si>
    <t>地方債償還金</t>
  </si>
  <si>
    <t>収支差引（Ｄ-Ｅ）</t>
  </si>
  <si>
    <t>収支再差引（Ｃ+Ｇ）</t>
  </si>
  <si>
    <t>前年度からの繰越金</t>
  </si>
  <si>
    <t>前年度繰上充用金</t>
  </si>
  <si>
    <t>形式収支（Ｈ-Ｉ+Ｊ-Ｋ）</t>
  </si>
  <si>
    <t>翌年度繰越すべき財源</t>
  </si>
  <si>
    <t>実質収支（Ｌ-Ｍ）</t>
  </si>
  <si>
    <t>供用開始年月日</t>
  </si>
  <si>
    <t>地方債</t>
  </si>
  <si>
    <t>当年度繰入金合計</t>
  </si>
  <si>
    <t>内訳</t>
  </si>
  <si>
    <t>建設利息</t>
  </si>
  <si>
    <t>地方債現在高</t>
  </si>
  <si>
    <t>現在処理区域面積（ｈａ）</t>
  </si>
  <si>
    <t>m2当たり単価（円）</t>
  </si>
  <si>
    <t>年間総処理水量（m3）</t>
  </si>
  <si>
    <t>雨水処理水量（m3）</t>
  </si>
  <si>
    <t>汚水処理水量（m3）</t>
  </si>
  <si>
    <t>年間有収水量（m3）</t>
  </si>
  <si>
    <t>収益的収支比率（％） A/(B+F)</t>
  </si>
  <si>
    <t>赤字比率（％） N&lt;0⇒N/(p-q)</t>
  </si>
  <si>
    <t>平成17年度</t>
  </si>
  <si>
    <t>平成18年度</t>
  </si>
  <si>
    <t>合流管比率</t>
  </si>
  <si>
    <t>下水道事業の経営状況（法非適）　（特定）</t>
  </si>
  <si>
    <t>分流式</t>
  </si>
  <si>
    <t>単独高級</t>
  </si>
  <si>
    <t>q</t>
  </si>
  <si>
    <t>単独高度</t>
  </si>
  <si>
    <t>うち</t>
  </si>
  <si>
    <t>累進(従量)制</t>
  </si>
  <si>
    <t>下水道事業の経営状況（法非適）　（特環）</t>
  </si>
  <si>
    <t>（団体名）　　　　　　　　　　　　　</t>
  </si>
  <si>
    <t>銚　　子　　市</t>
  </si>
  <si>
    <t>累進性</t>
  </si>
  <si>
    <t>下水道事業の経営状況（法非適）　（公共・特定・特環・農集・地域排水）</t>
  </si>
  <si>
    <t>（団体名）　　　佐　倉　市　　　　　</t>
  </si>
  <si>
    <t>流域接続</t>
  </si>
  <si>
    <t>累進制</t>
  </si>
  <si>
    <t>従量累進制</t>
  </si>
  <si>
    <t>分流式</t>
  </si>
  <si>
    <t>流域接続</t>
  </si>
  <si>
    <t>（団体名）　　栄　　　　町　　　　</t>
  </si>
  <si>
    <t>累進制</t>
  </si>
  <si>
    <t>定額制</t>
  </si>
  <si>
    <t>（団体名）　長生村　　　　　　　　　　　　</t>
  </si>
  <si>
    <t>平成19年度</t>
  </si>
  <si>
    <t>Ａ</t>
  </si>
  <si>
    <t>　うち</t>
  </si>
  <si>
    <t>p</t>
  </si>
  <si>
    <t>Ａ</t>
  </si>
  <si>
    <t>うち</t>
  </si>
  <si>
    <t>うち</t>
  </si>
  <si>
    <t>Ｂ</t>
  </si>
  <si>
    <t>B/A</t>
  </si>
  <si>
    <t>Ｃ</t>
  </si>
  <si>
    <t>C/B</t>
  </si>
  <si>
    <t>　うち</t>
  </si>
  <si>
    <t>うち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</si>
  <si>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</si>
  <si>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</si>
  <si>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</si>
  <si>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</si>
  <si>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</si>
  <si>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</si>
  <si>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</si>
  <si>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</si>
  <si>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</si>
  <si>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</si>
  <si>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</si>
  <si>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Ａ</t>
  </si>
  <si>
    <t>Ｂ</t>
  </si>
  <si>
    <t>うち</t>
  </si>
  <si>
    <t>うち</t>
  </si>
  <si>
    <t>Ｂ</t>
  </si>
  <si>
    <t>Ｂ</t>
  </si>
  <si>
    <t>累進従量制</t>
  </si>
  <si>
    <t>Ｂ</t>
  </si>
  <si>
    <t>（団体名）　我孫子市　　　　　　　　　　　　</t>
  </si>
  <si>
    <t>累進性</t>
  </si>
  <si>
    <t>Ｂ</t>
  </si>
  <si>
    <t>下水道事業の経営状況（法非適）　（特環）</t>
  </si>
  <si>
    <t>（団体名）　印西市　　　　　　　</t>
  </si>
  <si>
    <t>（団体名)　白井市</t>
  </si>
  <si>
    <t>Ｂ</t>
  </si>
  <si>
    <r>
      <t>（団体名）　酒　々　井　町　　</t>
    </r>
    <r>
      <rPr>
        <sz val="11"/>
        <rFont val="ＭＳ ゴシック"/>
        <family val="3"/>
      </rPr>
      <t>　　　　　　　　　　　</t>
    </r>
  </si>
  <si>
    <t>（団体名）　　印　旛　村　　　　　　</t>
  </si>
  <si>
    <t>平成元年４月１日</t>
  </si>
  <si>
    <t>　うち</t>
  </si>
  <si>
    <t>（団体名）芝山町　　　　　　　　　　　　　</t>
  </si>
  <si>
    <t>単独高級</t>
  </si>
  <si>
    <t>累進制</t>
  </si>
  <si>
    <t>累進制</t>
  </si>
  <si>
    <t>（団体名）　　　柏　　　市　　　　　</t>
  </si>
  <si>
    <t>Ｂ</t>
  </si>
  <si>
    <t>従量制</t>
  </si>
  <si>
    <t>同左</t>
  </si>
  <si>
    <t>同左</t>
  </si>
  <si>
    <t>（団体名）　　　　市原市　　　　　　　　　　</t>
  </si>
  <si>
    <t>累進(従量)制</t>
  </si>
  <si>
    <t>（団体名）　　　柏　　　市　　　　　</t>
  </si>
  <si>
    <t>Ｂ</t>
  </si>
  <si>
    <t>累進性</t>
  </si>
  <si>
    <t>従量制・累進性</t>
  </si>
  <si>
    <r>
      <t>下水道事業の経営状況（法非適）　（</t>
    </r>
    <r>
      <rPr>
        <b/>
        <strike/>
        <sz val="16"/>
        <rFont val="ＭＳ ゴシック"/>
        <family val="3"/>
      </rPr>
      <t>公共・特定・</t>
    </r>
    <r>
      <rPr>
        <b/>
        <sz val="16"/>
        <rFont val="ＭＳ ゴシック"/>
        <family val="3"/>
      </rPr>
      <t>特環</t>
    </r>
    <r>
      <rPr>
        <b/>
        <strike/>
        <sz val="16"/>
        <rFont val="ＭＳ ゴシック"/>
        <family val="3"/>
      </rPr>
      <t>・農集・地域排水</t>
    </r>
    <r>
      <rPr>
        <b/>
        <sz val="16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</si>
</sst>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mmm\-yyyy"/>
    <numFmt numFmtId="184" formatCode="#,##0;&quot;△ &quot;#,##0"/>
    <numFmt numFmtId="185" formatCode="0.0_);[Red]\(0.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b/>
      <strike/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181" fontId="20" fillId="0" borderId="10" xfId="0" applyNumberFormat="1" applyFont="1" applyFill="1" applyBorder="1" applyAlignment="1">
      <alignment vertical="center"/>
    </xf>
    <xf numFmtId="181" fontId="20" fillId="0" borderId="11" xfId="0" applyNumberFormat="1" applyFont="1" applyFill="1" applyBorder="1" applyAlignment="1">
      <alignment vertical="center"/>
    </xf>
    <xf numFmtId="181" fontId="20" fillId="0" borderId="12" xfId="0" applyNumberFormat="1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/>
    </xf>
    <xf numFmtId="182" fontId="20" fillId="0" borderId="15" xfId="0" applyNumberFormat="1" applyFont="1" applyFill="1" applyBorder="1" applyAlignment="1">
      <alignment vertical="center"/>
    </xf>
    <xf numFmtId="182" fontId="20" fillId="0" borderId="16" xfId="0" applyNumberFormat="1" applyFont="1" applyFill="1" applyBorder="1" applyAlignment="1">
      <alignment vertical="center"/>
    </xf>
    <xf numFmtId="182" fontId="20" fillId="0" borderId="17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/>
    </xf>
    <xf numFmtId="181" fontId="20" fillId="0" borderId="22" xfId="0" applyNumberFormat="1" applyFont="1" applyFill="1" applyBorder="1" applyAlignment="1">
      <alignment vertical="center"/>
    </xf>
    <xf numFmtId="181" fontId="20" fillId="0" borderId="23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horizontal="left" vertical="center" indent="1"/>
    </xf>
    <xf numFmtId="0" fontId="20" fillId="0" borderId="25" xfId="0" applyFont="1" applyFill="1" applyBorder="1" applyAlignment="1">
      <alignment horizontal="left" vertical="center"/>
    </xf>
    <xf numFmtId="181" fontId="20" fillId="0" borderId="26" xfId="0" applyNumberFormat="1" applyFont="1" applyFill="1" applyBorder="1" applyAlignment="1">
      <alignment vertical="center"/>
    </xf>
    <xf numFmtId="181" fontId="20" fillId="0" borderId="27" xfId="0" applyNumberFormat="1" applyFont="1" applyFill="1" applyBorder="1" applyAlignment="1">
      <alignment vertical="center"/>
    </xf>
    <xf numFmtId="176" fontId="20" fillId="0" borderId="28" xfId="0" applyNumberFormat="1" applyFont="1" applyFill="1" applyBorder="1" applyAlignment="1">
      <alignment vertical="center"/>
    </xf>
    <xf numFmtId="176" fontId="20" fillId="0" borderId="23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26" xfId="0" applyNumberFormat="1" applyFont="1" applyFill="1" applyBorder="1" applyAlignment="1">
      <alignment vertical="center"/>
    </xf>
    <xf numFmtId="176" fontId="20" fillId="0" borderId="27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178" fontId="20" fillId="0" borderId="26" xfId="0" applyNumberFormat="1" applyFont="1" applyFill="1" applyBorder="1" applyAlignment="1">
      <alignment vertical="center"/>
    </xf>
    <xf numFmtId="178" fontId="20" fillId="0" borderId="27" xfId="0" applyNumberFormat="1" applyFont="1" applyFill="1" applyBorder="1" applyAlignment="1">
      <alignment vertical="center"/>
    </xf>
    <xf numFmtId="178" fontId="20" fillId="0" borderId="11" xfId="0" applyNumberFormat="1" applyFont="1" applyFill="1" applyBorder="1" applyAlignment="1">
      <alignment vertical="center"/>
    </xf>
    <xf numFmtId="0" fontId="20" fillId="0" borderId="30" xfId="0" applyFont="1" applyFill="1" applyBorder="1" applyAlignment="1">
      <alignment horizontal="left" vertical="center"/>
    </xf>
    <xf numFmtId="181" fontId="20" fillId="0" borderId="31" xfId="0" applyNumberFormat="1" applyFont="1" applyFill="1" applyBorder="1" applyAlignment="1">
      <alignment vertical="center"/>
    </xf>
    <xf numFmtId="177" fontId="20" fillId="0" borderId="26" xfId="0" applyNumberFormat="1" applyFont="1" applyFill="1" applyBorder="1" applyAlignment="1">
      <alignment vertical="center"/>
    </xf>
    <xf numFmtId="177" fontId="20" fillId="0" borderId="27" xfId="0" applyNumberFormat="1" applyFont="1" applyFill="1" applyBorder="1" applyAlignment="1">
      <alignment vertical="center"/>
    </xf>
    <xf numFmtId="177" fontId="20" fillId="0" borderId="11" xfId="0" applyNumberFormat="1" applyFont="1" applyFill="1" applyBorder="1" applyAlignment="1">
      <alignment vertical="center"/>
    </xf>
    <xf numFmtId="177" fontId="20" fillId="0" borderId="15" xfId="0" applyNumberFormat="1" applyFont="1" applyFill="1" applyBorder="1" applyAlignment="1">
      <alignment vertical="center"/>
    </xf>
    <xf numFmtId="177" fontId="20" fillId="0" borderId="16" xfId="0" applyNumberFormat="1" applyFont="1" applyFill="1" applyBorder="1" applyAlignment="1">
      <alignment vertical="center"/>
    </xf>
    <xf numFmtId="177" fontId="20" fillId="0" borderId="17" xfId="0" applyNumberFormat="1" applyFont="1" applyFill="1" applyBorder="1" applyAlignment="1">
      <alignment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32" xfId="0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176" fontId="20" fillId="0" borderId="17" xfId="0" applyNumberFormat="1" applyFont="1" applyFill="1" applyBorder="1" applyAlignment="1">
      <alignment vertical="center"/>
    </xf>
    <xf numFmtId="0" fontId="20" fillId="0" borderId="33" xfId="0" applyFont="1" applyFill="1" applyBorder="1" applyAlignment="1">
      <alignment horizontal="left" vertical="center"/>
    </xf>
    <xf numFmtId="176" fontId="20" fillId="0" borderId="15" xfId="0" applyNumberFormat="1" applyFont="1" applyFill="1" applyBorder="1" applyAlignment="1">
      <alignment vertical="center"/>
    </xf>
    <xf numFmtId="180" fontId="20" fillId="0" borderId="22" xfId="0" applyNumberFormat="1" applyFont="1" applyFill="1" applyBorder="1" applyAlignment="1">
      <alignment vertical="center"/>
    </xf>
    <xf numFmtId="180" fontId="20" fillId="0" borderId="23" xfId="0" applyNumberFormat="1" applyFont="1" applyFill="1" applyBorder="1" applyAlignment="1">
      <alignment vertical="center"/>
    </xf>
    <xf numFmtId="180" fontId="20" fillId="0" borderId="10" xfId="0" applyNumberFormat="1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76" fontId="20" fillId="0" borderId="19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181" fontId="20" fillId="0" borderId="19" xfId="0" applyNumberFormat="1" applyFont="1" applyFill="1" applyBorder="1" applyAlignment="1">
      <alignment vertical="center"/>
    </xf>
    <xf numFmtId="181" fontId="20" fillId="0" borderId="20" xfId="0" applyNumberFormat="1" applyFont="1" applyFill="1" applyBorder="1" applyAlignment="1">
      <alignment vertical="center"/>
    </xf>
    <xf numFmtId="178" fontId="20" fillId="0" borderId="19" xfId="0" applyNumberFormat="1" applyFont="1" applyFill="1" applyBorder="1" applyAlignment="1">
      <alignment vertical="center"/>
    </xf>
    <xf numFmtId="178" fontId="20" fillId="0" borderId="20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vertical="center"/>
    </xf>
    <xf numFmtId="178" fontId="20" fillId="0" borderId="15" xfId="0" applyNumberFormat="1" applyFont="1" applyFill="1" applyBorder="1" applyAlignment="1">
      <alignment vertical="center"/>
    </xf>
    <xf numFmtId="178" fontId="20" fillId="0" borderId="16" xfId="0" applyNumberFormat="1" applyFont="1" applyFill="1" applyBorder="1" applyAlignment="1">
      <alignment vertical="center"/>
    </xf>
    <xf numFmtId="178" fontId="20" fillId="0" borderId="17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182" fontId="20" fillId="0" borderId="26" xfId="0" applyNumberFormat="1" applyFont="1" applyFill="1" applyBorder="1" applyAlignment="1">
      <alignment vertical="center"/>
    </xf>
    <xf numFmtId="182" fontId="20" fillId="0" borderId="27" xfId="0" applyNumberFormat="1" applyFont="1" applyFill="1" applyBorder="1" applyAlignment="1">
      <alignment vertical="center"/>
    </xf>
    <xf numFmtId="182" fontId="20" fillId="0" borderId="11" xfId="0" applyNumberFormat="1" applyFont="1" applyFill="1" applyBorder="1" applyAlignment="1">
      <alignment vertical="center"/>
    </xf>
    <xf numFmtId="176" fontId="20" fillId="0" borderId="21" xfId="0" applyNumberFormat="1" applyFont="1" applyFill="1" applyBorder="1" applyAlignment="1">
      <alignment vertical="center"/>
    </xf>
    <xf numFmtId="176" fontId="20" fillId="0" borderId="31" xfId="0" applyNumberFormat="1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vertical="center"/>
    </xf>
    <xf numFmtId="176" fontId="20" fillId="0" borderId="22" xfId="0" applyNumberFormat="1" applyFont="1" applyFill="1" applyBorder="1" applyAlignment="1">
      <alignment horizontal="center" vertical="center"/>
    </xf>
    <xf numFmtId="176" fontId="20" fillId="0" borderId="23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82" fontId="20" fillId="0" borderId="26" xfId="0" applyNumberFormat="1" applyFont="1" applyFill="1" applyBorder="1" applyAlignment="1">
      <alignment horizontal="center" vertical="center"/>
    </xf>
    <xf numFmtId="182" fontId="20" fillId="0" borderId="27" xfId="0" applyNumberFormat="1" applyFont="1" applyFill="1" applyBorder="1" applyAlignment="1">
      <alignment horizontal="center" vertical="center"/>
    </xf>
    <xf numFmtId="182" fontId="20" fillId="0" borderId="11" xfId="0" applyNumberFormat="1" applyFont="1" applyFill="1" applyBorder="1" applyAlignment="1">
      <alignment horizontal="center" vertical="center"/>
    </xf>
    <xf numFmtId="182" fontId="20" fillId="0" borderId="15" xfId="0" applyNumberFormat="1" applyFont="1" applyFill="1" applyBorder="1" applyAlignment="1">
      <alignment horizontal="center" vertical="center"/>
    </xf>
    <xf numFmtId="182" fontId="20" fillId="0" borderId="16" xfId="0" applyNumberFormat="1" applyFont="1" applyFill="1" applyBorder="1" applyAlignment="1">
      <alignment horizontal="center" vertical="center"/>
    </xf>
    <xf numFmtId="182" fontId="20" fillId="0" borderId="17" xfId="0" applyNumberFormat="1" applyFont="1" applyFill="1" applyBorder="1" applyAlignment="1">
      <alignment horizontal="center" vertical="center"/>
    </xf>
    <xf numFmtId="182" fontId="20" fillId="0" borderId="31" xfId="0" applyNumberFormat="1" applyFont="1" applyFill="1" applyBorder="1" applyAlignment="1">
      <alignment vertical="center"/>
    </xf>
    <xf numFmtId="177" fontId="20" fillId="0" borderId="31" xfId="0" applyNumberFormat="1" applyFont="1" applyFill="1" applyBorder="1" applyAlignment="1">
      <alignment vertical="center"/>
    </xf>
    <xf numFmtId="182" fontId="20" fillId="0" borderId="32" xfId="0" applyNumberFormat="1" applyFont="1" applyFill="1" applyBorder="1" applyAlignment="1">
      <alignment vertical="center"/>
    </xf>
    <xf numFmtId="0" fontId="20" fillId="0" borderId="36" xfId="0" applyFont="1" applyFill="1" applyBorder="1" applyAlignment="1">
      <alignment horizontal="center" vertical="center" shrinkToFit="1"/>
    </xf>
    <xf numFmtId="0" fontId="20" fillId="0" borderId="37" xfId="0" applyFont="1" applyFill="1" applyBorder="1" applyAlignment="1">
      <alignment horizontal="center" vertical="center" textRotation="255"/>
    </xf>
    <xf numFmtId="0" fontId="19" fillId="0" borderId="0" xfId="0" applyFont="1" applyFill="1" applyAlignment="1">
      <alignment horizontal="center" vertical="center"/>
    </xf>
    <xf numFmtId="0" fontId="20" fillId="0" borderId="38" xfId="0" applyFont="1" applyFill="1" applyBorder="1" applyAlignment="1">
      <alignment horizontal="center" vertical="center" textRotation="255"/>
    </xf>
    <xf numFmtId="0" fontId="20" fillId="0" borderId="39" xfId="0" applyFont="1" applyFill="1" applyBorder="1" applyAlignment="1">
      <alignment horizontal="center" vertical="center" textRotation="255"/>
    </xf>
    <xf numFmtId="0" fontId="20" fillId="0" borderId="40" xfId="0" applyFont="1" applyFill="1" applyBorder="1" applyAlignment="1">
      <alignment horizontal="center" vertical="center" textRotation="255"/>
    </xf>
    <xf numFmtId="0" fontId="20" fillId="0" borderId="41" xfId="0" applyFont="1" applyFill="1" applyBorder="1" applyAlignment="1">
      <alignment horizontal="center" vertical="center" textRotation="255"/>
    </xf>
    <xf numFmtId="0" fontId="20" fillId="0" borderId="42" xfId="0" applyFont="1" applyFill="1" applyBorder="1" applyAlignment="1">
      <alignment horizontal="center" vertical="center" textRotation="255"/>
    </xf>
    <xf numFmtId="0" fontId="20" fillId="0" borderId="13" xfId="0" applyFont="1" applyFill="1" applyBorder="1" applyAlignment="1">
      <alignment horizontal="left" vertical="center" indent="1"/>
    </xf>
    <xf numFmtId="0" fontId="20" fillId="0" borderId="43" xfId="0" applyFont="1" applyFill="1" applyBorder="1" applyAlignment="1">
      <alignment horizontal="left" vertical="center" indent="1"/>
    </xf>
    <xf numFmtId="0" fontId="20" fillId="0" borderId="44" xfId="0" applyFont="1" applyFill="1" applyBorder="1" applyAlignment="1">
      <alignment horizontal="left" vertical="center" indent="1"/>
    </xf>
    <xf numFmtId="0" fontId="20" fillId="0" borderId="45" xfId="0" applyFont="1" applyFill="1" applyBorder="1" applyAlignment="1">
      <alignment horizontal="left" vertical="center" indent="1"/>
    </xf>
    <xf numFmtId="0" fontId="20" fillId="0" borderId="46" xfId="0" applyFont="1" applyFill="1" applyBorder="1" applyAlignment="1">
      <alignment horizontal="left" vertical="center" indent="1"/>
    </xf>
    <xf numFmtId="0" fontId="20" fillId="0" borderId="24" xfId="0" applyFont="1" applyFill="1" applyBorder="1" applyAlignment="1">
      <alignment horizontal="left" vertical="center" indent="1"/>
    </xf>
    <xf numFmtId="0" fontId="20" fillId="0" borderId="47" xfId="0" applyFont="1" applyFill="1" applyBorder="1" applyAlignment="1">
      <alignment horizontal="left" vertical="center" indent="1"/>
    </xf>
    <xf numFmtId="0" fontId="20" fillId="0" borderId="4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indent="1"/>
    </xf>
    <xf numFmtId="0" fontId="20" fillId="0" borderId="36" xfId="0" applyFont="1" applyFill="1" applyBorder="1" applyAlignment="1">
      <alignment horizontal="left" vertical="center" indent="1"/>
    </xf>
    <xf numFmtId="0" fontId="20" fillId="0" borderId="49" xfId="0" applyFont="1" applyFill="1" applyBorder="1" applyAlignment="1">
      <alignment horizontal="left" vertical="center" indent="1"/>
    </xf>
    <xf numFmtId="0" fontId="20" fillId="0" borderId="34" xfId="0" applyFont="1" applyFill="1" applyBorder="1" applyAlignment="1">
      <alignment horizontal="left" vertical="center" indent="1"/>
    </xf>
    <xf numFmtId="0" fontId="20" fillId="0" borderId="50" xfId="0" applyFont="1" applyFill="1" applyBorder="1" applyAlignment="1">
      <alignment horizontal="left" vertical="center" indent="1"/>
    </xf>
    <xf numFmtId="0" fontId="20" fillId="0" borderId="51" xfId="0" applyFont="1" applyFill="1" applyBorder="1" applyAlignment="1">
      <alignment horizontal="left" vertical="center" indent="1"/>
    </xf>
    <xf numFmtId="0" fontId="20" fillId="0" borderId="28" xfId="0" applyFont="1" applyFill="1" applyBorder="1" applyAlignment="1">
      <alignment vertical="center" textRotation="255"/>
    </xf>
    <xf numFmtId="0" fontId="20" fillId="0" borderId="31" xfId="0" applyFont="1" applyFill="1" applyBorder="1" applyAlignment="1">
      <alignment vertical="center" textRotation="255"/>
    </xf>
    <xf numFmtId="0" fontId="20" fillId="0" borderId="32" xfId="0" applyFont="1" applyFill="1" applyBorder="1" applyAlignment="1">
      <alignment vertical="center" textRotation="255"/>
    </xf>
    <xf numFmtId="0" fontId="20" fillId="0" borderId="52" xfId="0" applyFont="1" applyFill="1" applyBorder="1" applyAlignment="1">
      <alignment horizontal="left" vertical="center" inden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textRotation="255"/>
    </xf>
    <xf numFmtId="0" fontId="20" fillId="0" borderId="58" xfId="0" applyFont="1" applyFill="1" applyBorder="1" applyAlignment="1">
      <alignment vertical="center" textRotation="255"/>
    </xf>
    <xf numFmtId="0" fontId="20" fillId="0" borderId="41" xfId="0" applyFont="1" applyFill="1" applyBorder="1" applyAlignment="1">
      <alignment vertical="center" textRotation="255"/>
    </xf>
    <xf numFmtId="0" fontId="20" fillId="0" borderId="42" xfId="0" applyFont="1" applyFill="1" applyBorder="1" applyAlignment="1">
      <alignment vertical="center" textRotation="255"/>
    </xf>
    <xf numFmtId="0" fontId="20" fillId="0" borderId="24" xfId="0" applyFont="1" applyFill="1" applyBorder="1" applyAlignment="1">
      <alignment horizontal="left" vertical="center" indent="1" shrinkToFit="1"/>
    </xf>
    <xf numFmtId="0" fontId="20" fillId="0" borderId="47" xfId="0" applyFont="1" applyFill="1" applyBorder="1" applyAlignment="1">
      <alignment horizontal="left" vertical="center" indent="1" shrinkToFi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179" fontId="20" fillId="0" borderId="44" xfId="0" applyNumberFormat="1" applyFont="1" applyFill="1" applyBorder="1" applyAlignment="1">
      <alignment horizontal="center" vertical="center"/>
    </xf>
    <xf numFmtId="179" fontId="20" fillId="0" borderId="45" xfId="0" applyNumberFormat="1" applyFont="1" applyFill="1" applyBorder="1" applyAlignment="1">
      <alignment horizontal="center" vertical="center"/>
    </xf>
    <xf numFmtId="179" fontId="20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0</xdr:row>
      <xdr:rowOff>114300</xdr:rowOff>
    </xdr:from>
    <xdr:to>
      <xdr:col>12</xdr:col>
      <xdr:colOff>76200</xdr:colOff>
      <xdr:row>0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5886450" y="1143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904875</xdr:colOff>
      <xdr:row>0</xdr:row>
      <xdr:rowOff>114300</xdr:rowOff>
    </xdr:from>
    <xdr:to>
      <xdr:col>14</xdr:col>
      <xdr:colOff>657225</xdr:colOff>
      <xdr:row>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7915275" y="1143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838200</xdr:colOff>
      <xdr:row>0</xdr:row>
      <xdr:rowOff>219075</xdr:rowOff>
    </xdr:from>
    <xdr:to>
      <xdr:col>12</xdr:col>
      <xdr:colOff>76200</xdr:colOff>
      <xdr:row>0</xdr:row>
      <xdr:rowOff>219075</xdr:rowOff>
    </xdr:to>
    <xdr:sp>
      <xdr:nvSpPr>
        <xdr:cNvPr id="3" name="Line 3"/>
        <xdr:cNvSpPr>
          <a:spLocks/>
        </xdr:cNvSpPr>
      </xdr:nvSpPr>
      <xdr:spPr>
        <a:xfrm>
          <a:off x="5886450" y="2190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904875</xdr:colOff>
      <xdr:row>0</xdr:row>
      <xdr:rowOff>219075</xdr:rowOff>
    </xdr:from>
    <xdr:to>
      <xdr:col>14</xdr:col>
      <xdr:colOff>657225</xdr:colOff>
      <xdr:row>0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7915275" y="2190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zoomScale="75" zoomScaleNormal="75" zoomScaleSheetLayoutView="75" workbookViewId="0" topLeftCell="A1">
      <selection activeCell="G3" sqref="G3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89" t="s">
        <v>99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168</v>
      </c>
      <c r="P3" s="10" t="s">
        <v>0</v>
      </c>
    </row>
    <row r="4" spans="1:17" ht="26.25" customHeight="1" thickBot="1">
      <c r="A4" s="97" t="s">
        <v>49</v>
      </c>
      <c r="B4" s="98"/>
      <c r="C4" s="98"/>
      <c r="D4" s="98"/>
      <c r="E4" s="13"/>
      <c r="F4" s="14" t="s">
        <v>96</v>
      </c>
      <c r="G4" s="15" t="s">
        <v>97</v>
      </c>
      <c r="H4" s="16" t="s">
        <v>121</v>
      </c>
      <c r="I4" s="17"/>
      <c r="J4" s="97" t="s">
        <v>49</v>
      </c>
      <c r="K4" s="98"/>
      <c r="L4" s="98"/>
      <c r="M4" s="98"/>
      <c r="N4" s="13"/>
      <c r="O4" s="14" t="s">
        <v>96</v>
      </c>
      <c r="P4" s="15" t="s">
        <v>97</v>
      </c>
      <c r="Q4" s="16" t="s">
        <v>121</v>
      </c>
    </row>
    <row r="5" spans="1:17" ht="26.25" customHeight="1" thickBot="1">
      <c r="A5" s="97" t="s">
        <v>1</v>
      </c>
      <c r="B5" s="98"/>
      <c r="C5" s="98"/>
      <c r="D5" s="98"/>
      <c r="E5" s="13"/>
      <c r="F5" s="128">
        <v>24869</v>
      </c>
      <c r="G5" s="129"/>
      <c r="H5" s="130"/>
      <c r="I5" s="17"/>
      <c r="J5" s="88" t="s">
        <v>47</v>
      </c>
      <c r="K5" s="99" t="s">
        <v>65</v>
      </c>
      <c r="L5" s="99"/>
      <c r="M5" s="99"/>
      <c r="N5" s="18" t="s">
        <v>122</v>
      </c>
      <c r="O5" s="19">
        <v>147820</v>
      </c>
      <c r="P5" s="20">
        <v>197528</v>
      </c>
      <c r="Q5" s="1">
        <v>217162</v>
      </c>
    </row>
    <row r="6" spans="1:17" ht="26.25" customHeight="1" thickBot="1">
      <c r="A6" s="97" t="s">
        <v>82</v>
      </c>
      <c r="B6" s="98"/>
      <c r="C6" s="98"/>
      <c r="D6" s="98"/>
      <c r="E6" s="13"/>
      <c r="F6" s="128">
        <v>25842</v>
      </c>
      <c r="G6" s="129"/>
      <c r="H6" s="130"/>
      <c r="I6" s="17"/>
      <c r="J6" s="90"/>
      <c r="K6" s="92" t="s">
        <v>123</v>
      </c>
      <c r="L6" s="100" t="s">
        <v>53</v>
      </c>
      <c r="M6" s="101"/>
      <c r="N6" s="22" t="s">
        <v>124</v>
      </c>
      <c r="O6" s="23">
        <v>134032</v>
      </c>
      <c r="P6" s="24">
        <v>184798</v>
      </c>
      <c r="Q6" s="2">
        <v>205570</v>
      </c>
    </row>
    <row r="7" spans="1:17" ht="26.25" customHeight="1">
      <c r="A7" s="88" t="s">
        <v>42</v>
      </c>
      <c r="B7" s="113" t="s">
        <v>50</v>
      </c>
      <c r="C7" s="99"/>
      <c r="D7" s="99"/>
      <c r="E7" s="18" t="s">
        <v>125</v>
      </c>
      <c r="F7" s="25">
        <v>383484</v>
      </c>
      <c r="G7" s="26">
        <v>387410</v>
      </c>
      <c r="H7" s="27">
        <f>385823+5721</f>
        <v>391544</v>
      </c>
      <c r="I7" s="17"/>
      <c r="J7" s="90"/>
      <c r="K7" s="93"/>
      <c r="L7" s="92" t="s">
        <v>127</v>
      </c>
      <c r="M7" s="21" t="s">
        <v>34</v>
      </c>
      <c r="N7" s="22"/>
      <c r="O7" s="23">
        <v>134032</v>
      </c>
      <c r="P7" s="24">
        <v>184798</v>
      </c>
      <c r="Q7" s="2">
        <v>205570</v>
      </c>
    </row>
    <row r="8" spans="1:17" ht="26.25" customHeight="1">
      <c r="A8" s="90"/>
      <c r="B8" s="100" t="s">
        <v>2</v>
      </c>
      <c r="C8" s="101"/>
      <c r="D8" s="101"/>
      <c r="E8" s="22"/>
      <c r="F8" s="28"/>
      <c r="G8" s="29"/>
      <c r="H8" s="4"/>
      <c r="I8" s="30"/>
      <c r="J8" s="90"/>
      <c r="K8" s="93"/>
      <c r="L8" s="93"/>
      <c r="M8" s="21" t="s">
        <v>35</v>
      </c>
      <c r="N8" s="22"/>
      <c r="O8" s="23"/>
      <c r="P8" s="24"/>
      <c r="Q8" s="2"/>
    </row>
    <row r="9" spans="1:17" ht="26.25" customHeight="1">
      <c r="A9" s="90"/>
      <c r="B9" s="100" t="s">
        <v>51</v>
      </c>
      <c r="C9" s="101"/>
      <c r="D9" s="101"/>
      <c r="E9" s="22" t="s">
        <v>128</v>
      </c>
      <c r="F9" s="28"/>
      <c r="G9" s="29"/>
      <c r="H9" s="4"/>
      <c r="I9" s="17"/>
      <c r="J9" s="90"/>
      <c r="K9" s="93"/>
      <c r="L9" s="94"/>
      <c r="M9" s="21" t="s">
        <v>36</v>
      </c>
      <c r="N9" s="22" t="s">
        <v>102</v>
      </c>
      <c r="O9" s="23"/>
      <c r="P9" s="24"/>
      <c r="Q9" s="2"/>
    </row>
    <row r="10" spans="1:17" ht="26.25" customHeight="1">
      <c r="A10" s="90"/>
      <c r="B10" s="100" t="s">
        <v>52</v>
      </c>
      <c r="C10" s="101"/>
      <c r="D10" s="101"/>
      <c r="E10" s="22" t="s">
        <v>129</v>
      </c>
      <c r="F10" s="31">
        <f>IF(F9=0,0,F9/F7)</f>
        <v>0</v>
      </c>
      <c r="G10" s="32">
        <f>IF(G9=0,0,G9/G7)</f>
        <v>0</v>
      </c>
      <c r="H10" s="33">
        <f>IF(H9=0,0,H9/H7)</f>
        <v>0</v>
      </c>
      <c r="I10" s="17"/>
      <c r="J10" s="90"/>
      <c r="K10" s="94"/>
      <c r="L10" s="108" t="s">
        <v>66</v>
      </c>
      <c r="M10" s="109"/>
      <c r="N10" s="34"/>
      <c r="O10" s="23">
        <v>13788</v>
      </c>
      <c r="P10" s="24">
        <v>12730</v>
      </c>
      <c r="Q10" s="2">
        <v>11592</v>
      </c>
    </row>
    <row r="11" spans="1:17" ht="26.25" customHeight="1">
      <c r="A11" s="90"/>
      <c r="B11" s="100" t="s">
        <v>3</v>
      </c>
      <c r="C11" s="101"/>
      <c r="D11" s="101"/>
      <c r="E11" s="22" t="s">
        <v>130</v>
      </c>
      <c r="F11" s="28"/>
      <c r="G11" s="29"/>
      <c r="H11" s="4"/>
      <c r="I11" s="17"/>
      <c r="J11" s="90"/>
      <c r="K11" s="101" t="s">
        <v>67</v>
      </c>
      <c r="L11" s="101"/>
      <c r="M11" s="101"/>
      <c r="N11" s="22" t="s">
        <v>169</v>
      </c>
      <c r="O11" s="35">
        <v>196439</v>
      </c>
      <c r="P11" s="24">
        <v>212168</v>
      </c>
      <c r="Q11" s="2">
        <v>181603</v>
      </c>
    </row>
    <row r="12" spans="1:17" ht="26.25" customHeight="1">
      <c r="A12" s="90"/>
      <c r="B12" s="100" t="s">
        <v>64</v>
      </c>
      <c r="C12" s="101"/>
      <c r="D12" s="101"/>
      <c r="E12" s="22" t="s">
        <v>131</v>
      </c>
      <c r="F12" s="31">
        <f>IF(F11=0,0,F11/F9)</f>
        <v>0</v>
      </c>
      <c r="G12" s="32">
        <f>IF(G11=0,0,G11/G9)</f>
        <v>0</v>
      </c>
      <c r="H12" s="33">
        <f>IF(H11=0,0,H11/H9)</f>
        <v>0</v>
      </c>
      <c r="I12" s="17"/>
      <c r="J12" s="90"/>
      <c r="K12" s="92" t="s">
        <v>132</v>
      </c>
      <c r="L12" s="100" t="s">
        <v>54</v>
      </c>
      <c r="M12" s="101"/>
      <c r="N12" s="22"/>
      <c r="O12" s="23">
        <v>196439</v>
      </c>
      <c r="P12" s="24">
        <v>212168</v>
      </c>
      <c r="Q12" s="2">
        <v>181603</v>
      </c>
    </row>
    <row r="13" spans="1:17" ht="26.25" customHeight="1">
      <c r="A13" s="90"/>
      <c r="B13" s="100" t="s">
        <v>4</v>
      </c>
      <c r="C13" s="101"/>
      <c r="D13" s="101"/>
      <c r="E13" s="22"/>
      <c r="F13" s="36">
        <v>3810</v>
      </c>
      <c r="G13" s="37">
        <v>3810</v>
      </c>
      <c r="H13" s="38">
        <v>3880</v>
      </c>
      <c r="I13" s="17"/>
      <c r="J13" s="90"/>
      <c r="K13" s="93"/>
      <c r="L13" s="92" t="s">
        <v>133</v>
      </c>
      <c r="M13" s="21" t="s">
        <v>33</v>
      </c>
      <c r="N13" s="22"/>
      <c r="O13" s="23">
        <v>27274</v>
      </c>
      <c r="P13" s="24">
        <v>27021</v>
      </c>
      <c r="Q13" s="2">
        <v>27264</v>
      </c>
    </row>
    <row r="14" spans="1:17" ht="26.25" customHeight="1">
      <c r="A14" s="90"/>
      <c r="B14" s="100" t="s">
        <v>5</v>
      </c>
      <c r="C14" s="101"/>
      <c r="D14" s="101"/>
      <c r="E14" s="22"/>
      <c r="F14" s="36">
        <v>98</v>
      </c>
      <c r="G14" s="37">
        <v>98</v>
      </c>
      <c r="H14" s="38">
        <v>98</v>
      </c>
      <c r="I14" s="17"/>
      <c r="J14" s="90"/>
      <c r="K14" s="93"/>
      <c r="L14" s="94"/>
      <c r="M14" s="21" t="s">
        <v>37</v>
      </c>
      <c r="N14" s="22"/>
      <c r="O14" s="23"/>
      <c r="P14" s="24"/>
      <c r="Q14" s="2"/>
    </row>
    <row r="15" spans="1:17" ht="26.25" customHeight="1" thickBot="1">
      <c r="A15" s="91"/>
      <c r="B15" s="95" t="s">
        <v>88</v>
      </c>
      <c r="C15" s="96"/>
      <c r="D15" s="96"/>
      <c r="E15" s="6"/>
      <c r="F15" s="39">
        <v>98</v>
      </c>
      <c r="G15" s="40">
        <v>98</v>
      </c>
      <c r="H15" s="41">
        <v>98</v>
      </c>
      <c r="I15" s="17"/>
      <c r="J15" s="90"/>
      <c r="K15" s="94"/>
      <c r="L15" s="108" t="s">
        <v>38</v>
      </c>
      <c r="M15" s="109"/>
      <c r="N15" s="34"/>
      <c r="O15" s="23"/>
      <c r="P15" s="24"/>
      <c r="Q15" s="2"/>
    </row>
    <row r="16" spans="1:17" ht="26.25" customHeight="1" thickBot="1">
      <c r="A16" s="110" t="s">
        <v>43</v>
      </c>
      <c r="B16" s="113" t="s">
        <v>6</v>
      </c>
      <c r="C16" s="99"/>
      <c r="D16" s="99"/>
      <c r="E16" s="18"/>
      <c r="F16" s="42">
        <v>835182</v>
      </c>
      <c r="G16" s="26">
        <v>835182</v>
      </c>
      <c r="H16" s="27">
        <v>835182</v>
      </c>
      <c r="I16" s="17"/>
      <c r="J16" s="91"/>
      <c r="K16" s="95" t="s">
        <v>68</v>
      </c>
      <c r="L16" s="96"/>
      <c r="M16" s="96"/>
      <c r="N16" s="6" t="s">
        <v>134</v>
      </c>
      <c r="O16" s="43">
        <f>O5-O11</f>
        <v>-48619</v>
      </c>
      <c r="P16" s="44">
        <f>P5-P11</f>
        <v>-14640</v>
      </c>
      <c r="Q16" s="45">
        <f>Q5-Q11</f>
        <v>35559</v>
      </c>
    </row>
    <row r="17" spans="1:17" ht="26.25" customHeight="1">
      <c r="A17" s="111"/>
      <c r="B17" s="120" t="s">
        <v>7</v>
      </c>
      <c r="C17" s="100" t="s">
        <v>8</v>
      </c>
      <c r="D17" s="101"/>
      <c r="E17" s="22"/>
      <c r="F17" s="28">
        <v>108410</v>
      </c>
      <c r="G17" s="29">
        <v>108410</v>
      </c>
      <c r="H17" s="4">
        <v>108410</v>
      </c>
      <c r="I17" s="17"/>
      <c r="J17" s="88" t="s">
        <v>69</v>
      </c>
      <c r="K17" s="106" t="s">
        <v>70</v>
      </c>
      <c r="L17" s="107"/>
      <c r="M17" s="107"/>
      <c r="N17" s="18" t="s">
        <v>135</v>
      </c>
      <c r="O17" s="19"/>
      <c r="P17" s="20"/>
      <c r="Q17" s="1"/>
    </row>
    <row r="18" spans="1:17" ht="26.25" customHeight="1">
      <c r="A18" s="111"/>
      <c r="B18" s="120"/>
      <c r="C18" s="100" t="s">
        <v>9</v>
      </c>
      <c r="D18" s="101"/>
      <c r="E18" s="22"/>
      <c r="F18" s="28">
        <v>85400</v>
      </c>
      <c r="G18" s="29">
        <v>85400</v>
      </c>
      <c r="H18" s="4">
        <v>85400</v>
      </c>
      <c r="I18" s="17"/>
      <c r="J18" s="90"/>
      <c r="K18" s="92" t="s">
        <v>133</v>
      </c>
      <c r="L18" s="100" t="s">
        <v>83</v>
      </c>
      <c r="M18" s="101"/>
      <c r="N18" s="22"/>
      <c r="O18" s="23"/>
      <c r="P18" s="24"/>
      <c r="Q18" s="2"/>
    </row>
    <row r="19" spans="1:17" ht="26.25" customHeight="1">
      <c r="A19" s="111"/>
      <c r="B19" s="120"/>
      <c r="C19" s="100" t="s">
        <v>10</v>
      </c>
      <c r="D19" s="101"/>
      <c r="E19" s="22"/>
      <c r="F19" s="28"/>
      <c r="G19" s="29"/>
      <c r="H19" s="4"/>
      <c r="I19" s="17"/>
      <c r="J19" s="90"/>
      <c r="K19" s="94"/>
      <c r="L19" s="100" t="s">
        <v>66</v>
      </c>
      <c r="M19" s="101"/>
      <c r="N19" s="22"/>
      <c r="O19" s="35"/>
      <c r="P19" s="24"/>
      <c r="Q19" s="2"/>
    </row>
    <row r="20" spans="1:17" ht="26.25" customHeight="1">
      <c r="A20" s="111"/>
      <c r="B20" s="120"/>
      <c r="C20" s="100" t="s">
        <v>11</v>
      </c>
      <c r="D20" s="101"/>
      <c r="E20" s="22"/>
      <c r="F20" s="28">
        <v>641372</v>
      </c>
      <c r="G20" s="29">
        <v>641372</v>
      </c>
      <c r="H20" s="4">
        <v>641372</v>
      </c>
      <c r="I20" s="17"/>
      <c r="J20" s="90"/>
      <c r="K20" s="100" t="s">
        <v>71</v>
      </c>
      <c r="L20" s="101"/>
      <c r="M20" s="101"/>
      <c r="N20" s="46" t="s">
        <v>72</v>
      </c>
      <c r="O20" s="23"/>
      <c r="P20" s="24"/>
      <c r="Q20" s="2"/>
    </row>
    <row r="21" spans="1:17" ht="26.25" customHeight="1" thickBot="1">
      <c r="A21" s="112"/>
      <c r="B21" s="95" t="s">
        <v>12</v>
      </c>
      <c r="C21" s="96"/>
      <c r="D21" s="96"/>
      <c r="E21" s="6"/>
      <c r="F21" s="47">
        <v>433640</v>
      </c>
      <c r="G21" s="44">
        <v>433640</v>
      </c>
      <c r="H21" s="45">
        <v>433640</v>
      </c>
      <c r="I21" s="17"/>
      <c r="J21" s="90"/>
      <c r="K21" s="92" t="s">
        <v>126</v>
      </c>
      <c r="L21" s="100" t="s">
        <v>73</v>
      </c>
      <c r="M21" s="101"/>
      <c r="N21" s="22"/>
      <c r="O21" s="23"/>
      <c r="P21" s="24"/>
      <c r="Q21" s="2"/>
    </row>
    <row r="22" spans="1:17" ht="26.25" customHeight="1">
      <c r="A22" s="88" t="s">
        <v>44</v>
      </c>
      <c r="B22" s="113" t="s">
        <v>63</v>
      </c>
      <c r="C22" s="99"/>
      <c r="D22" s="99"/>
      <c r="E22" s="18"/>
      <c r="F22" s="48">
        <v>9</v>
      </c>
      <c r="G22" s="49">
        <v>9</v>
      </c>
      <c r="H22" s="50">
        <v>9</v>
      </c>
      <c r="I22" s="17"/>
      <c r="J22" s="90"/>
      <c r="K22" s="93"/>
      <c r="L22" s="51" t="s">
        <v>133</v>
      </c>
      <c r="M22" s="21" t="s">
        <v>86</v>
      </c>
      <c r="N22" s="22"/>
      <c r="O22" s="23"/>
      <c r="P22" s="24"/>
      <c r="Q22" s="2"/>
    </row>
    <row r="23" spans="1:17" ht="26.25" customHeight="1">
      <c r="A23" s="90"/>
      <c r="B23" s="100" t="s">
        <v>13</v>
      </c>
      <c r="C23" s="101"/>
      <c r="D23" s="101"/>
      <c r="E23" s="22"/>
      <c r="F23" s="52" t="s">
        <v>100</v>
      </c>
      <c r="G23" s="51" t="s">
        <v>100</v>
      </c>
      <c r="H23" s="53" t="s">
        <v>100</v>
      </c>
      <c r="I23" s="17"/>
      <c r="J23" s="90"/>
      <c r="K23" s="94"/>
      <c r="L23" s="100" t="s">
        <v>74</v>
      </c>
      <c r="M23" s="101"/>
      <c r="N23" s="22" t="s">
        <v>136</v>
      </c>
      <c r="O23" s="23"/>
      <c r="P23" s="24"/>
      <c r="Q23" s="2"/>
    </row>
    <row r="24" spans="1:17" ht="26.25" customHeight="1" thickBot="1">
      <c r="A24" s="90"/>
      <c r="B24" s="100" t="s">
        <v>98</v>
      </c>
      <c r="C24" s="101"/>
      <c r="D24" s="101"/>
      <c r="E24" s="22"/>
      <c r="F24" s="52"/>
      <c r="G24" s="51"/>
      <c r="H24" s="53"/>
      <c r="I24" s="17"/>
      <c r="J24" s="91"/>
      <c r="K24" s="95" t="s">
        <v>75</v>
      </c>
      <c r="L24" s="96"/>
      <c r="M24" s="96"/>
      <c r="N24" s="6" t="s">
        <v>137</v>
      </c>
      <c r="O24" s="47">
        <f>O17-O20</f>
        <v>0</v>
      </c>
      <c r="P24" s="44">
        <f>P17-P20</f>
        <v>0</v>
      </c>
      <c r="Q24" s="45">
        <f>Q17-Q20</f>
        <v>0</v>
      </c>
    </row>
    <row r="25" spans="1:17" ht="26.25" customHeight="1" thickBot="1">
      <c r="A25" s="90"/>
      <c r="B25" s="100" t="s">
        <v>14</v>
      </c>
      <c r="C25" s="101"/>
      <c r="D25" s="101"/>
      <c r="E25" s="22"/>
      <c r="F25" s="52" t="s">
        <v>101</v>
      </c>
      <c r="G25" s="51" t="s">
        <v>101</v>
      </c>
      <c r="H25" s="53" t="s">
        <v>165</v>
      </c>
      <c r="I25" s="17"/>
      <c r="J25" s="97" t="s">
        <v>76</v>
      </c>
      <c r="K25" s="98"/>
      <c r="L25" s="98"/>
      <c r="M25" s="98"/>
      <c r="N25" s="13" t="s">
        <v>138</v>
      </c>
      <c r="O25" s="54">
        <f>O16+O24</f>
        <v>-48619</v>
      </c>
      <c r="P25" s="55">
        <f>P16+P24</f>
        <v>-14640</v>
      </c>
      <c r="Q25" s="56">
        <f>Q16+Q24</f>
        <v>35559</v>
      </c>
    </row>
    <row r="26" spans="1:17" ht="26.25" customHeight="1" thickBot="1">
      <c r="A26" s="90"/>
      <c r="B26" s="100" t="s">
        <v>15</v>
      </c>
      <c r="C26" s="101"/>
      <c r="D26" s="101"/>
      <c r="E26" s="22"/>
      <c r="F26" s="28">
        <v>1</v>
      </c>
      <c r="G26" s="29">
        <v>1</v>
      </c>
      <c r="H26" s="4">
        <v>1</v>
      </c>
      <c r="I26" s="17"/>
      <c r="J26" s="97" t="s">
        <v>40</v>
      </c>
      <c r="K26" s="98"/>
      <c r="L26" s="98"/>
      <c r="M26" s="98"/>
      <c r="N26" s="13" t="s">
        <v>139</v>
      </c>
      <c r="O26" s="57"/>
      <c r="P26" s="58"/>
      <c r="Q26" s="3"/>
    </row>
    <row r="27" spans="1:17" ht="26.25" customHeight="1" thickBot="1">
      <c r="A27" s="90"/>
      <c r="B27" s="126" t="s">
        <v>16</v>
      </c>
      <c r="C27" s="127"/>
      <c r="D27" s="21" t="s">
        <v>55</v>
      </c>
      <c r="E27" s="22"/>
      <c r="F27" s="36">
        <v>5500</v>
      </c>
      <c r="G27" s="37">
        <v>5500</v>
      </c>
      <c r="H27" s="38">
        <v>5500</v>
      </c>
      <c r="I27" s="17"/>
      <c r="J27" s="97" t="s">
        <v>77</v>
      </c>
      <c r="K27" s="98"/>
      <c r="L27" s="98"/>
      <c r="M27" s="98"/>
      <c r="N27" s="13" t="s">
        <v>140</v>
      </c>
      <c r="O27" s="57">
        <v>131077</v>
      </c>
      <c r="P27" s="58">
        <v>82458</v>
      </c>
      <c r="Q27" s="3">
        <v>67818</v>
      </c>
    </row>
    <row r="28" spans="1:17" ht="26.25" customHeight="1" thickBot="1">
      <c r="A28" s="90"/>
      <c r="B28" s="126"/>
      <c r="C28" s="127"/>
      <c r="D28" s="21" t="s">
        <v>56</v>
      </c>
      <c r="E28" s="22"/>
      <c r="F28" s="36"/>
      <c r="G28" s="37"/>
      <c r="H28" s="38"/>
      <c r="I28" s="17"/>
      <c r="J28" s="97" t="s">
        <v>78</v>
      </c>
      <c r="K28" s="98"/>
      <c r="L28" s="98"/>
      <c r="M28" s="98"/>
      <c r="N28" s="13" t="s">
        <v>141</v>
      </c>
      <c r="O28" s="57"/>
      <c r="P28" s="58"/>
      <c r="Q28" s="3"/>
    </row>
    <row r="29" spans="1:17" ht="26.25" customHeight="1" thickBot="1">
      <c r="A29" s="90"/>
      <c r="B29" s="126" t="s">
        <v>17</v>
      </c>
      <c r="C29" s="127"/>
      <c r="D29" s="21" t="s">
        <v>55</v>
      </c>
      <c r="E29" s="22"/>
      <c r="F29" s="36">
        <v>5856</v>
      </c>
      <c r="G29" s="37">
        <v>5606</v>
      </c>
      <c r="H29" s="38">
        <v>6600</v>
      </c>
      <c r="I29" s="17"/>
      <c r="J29" s="97" t="s">
        <v>79</v>
      </c>
      <c r="K29" s="98"/>
      <c r="L29" s="98"/>
      <c r="M29" s="98"/>
      <c r="N29" s="13" t="s">
        <v>142</v>
      </c>
      <c r="O29" s="54">
        <f>O25-O26+O27-O28</f>
        <v>82458</v>
      </c>
      <c r="P29" s="55">
        <f>P25-P26+P27-P28</f>
        <v>67818</v>
      </c>
      <c r="Q29" s="56">
        <f>Q25-Q26+Q27-Q28</f>
        <v>103377</v>
      </c>
    </row>
    <row r="30" spans="1:17" ht="26.25" customHeight="1" thickBot="1">
      <c r="A30" s="90"/>
      <c r="B30" s="126"/>
      <c r="C30" s="127"/>
      <c r="D30" s="21" t="s">
        <v>56</v>
      </c>
      <c r="E30" s="22"/>
      <c r="F30" s="36"/>
      <c r="G30" s="37"/>
      <c r="H30" s="38"/>
      <c r="I30" s="17"/>
      <c r="J30" s="97" t="s">
        <v>80</v>
      </c>
      <c r="K30" s="98"/>
      <c r="L30" s="98"/>
      <c r="M30" s="98"/>
      <c r="N30" s="13" t="s">
        <v>143</v>
      </c>
      <c r="O30" s="57"/>
      <c r="P30" s="58"/>
      <c r="Q30" s="3"/>
    </row>
    <row r="31" spans="1:17" ht="26.25" customHeight="1" thickBot="1">
      <c r="A31" s="90"/>
      <c r="B31" s="124" t="s">
        <v>57</v>
      </c>
      <c r="C31" s="125"/>
      <c r="D31" s="125"/>
      <c r="E31" s="22"/>
      <c r="F31" s="36">
        <v>2785</v>
      </c>
      <c r="G31" s="37">
        <v>3156</v>
      </c>
      <c r="H31" s="38">
        <v>2977</v>
      </c>
      <c r="I31" s="17"/>
      <c r="J31" s="97" t="s">
        <v>81</v>
      </c>
      <c r="K31" s="98"/>
      <c r="L31" s="98"/>
      <c r="M31" s="98"/>
      <c r="N31" s="13" t="s">
        <v>144</v>
      </c>
      <c r="O31" s="54">
        <f>O29-O30</f>
        <v>82458</v>
      </c>
      <c r="P31" s="55">
        <f>P29-P30</f>
        <v>67818</v>
      </c>
      <c r="Q31" s="56">
        <f>Q29-Q30</f>
        <v>103377</v>
      </c>
    </row>
    <row r="32" spans="1:17" ht="26.25" customHeight="1" thickBot="1">
      <c r="A32" s="90"/>
      <c r="B32" s="100" t="s">
        <v>90</v>
      </c>
      <c r="C32" s="101"/>
      <c r="D32" s="101"/>
      <c r="E32" s="22"/>
      <c r="F32" s="36">
        <v>1026917</v>
      </c>
      <c r="G32" s="37">
        <v>1206687</v>
      </c>
      <c r="H32" s="38">
        <v>1152623</v>
      </c>
      <c r="I32" s="17"/>
      <c r="J32" s="97" t="s">
        <v>94</v>
      </c>
      <c r="K32" s="98"/>
      <c r="L32" s="98"/>
      <c r="M32" s="98"/>
      <c r="N32" s="13"/>
      <c r="O32" s="59">
        <f>IF(O5=0,0,O5/(O11+O23))</f>
        <v>0.7524982310030086</v>
      </c>
      <c r="P32" s="60">
        <f>IF(P5=0,0,P5/(P11+P23))</f>
        <v>0.9309980769955885</v>
      </c>
      <c r="Q32" s="61">
        <f>IF(Q5=0,0,Q5/(Q11+Q23))</f>
        <v>1.1958062366811122</v>
      </c>
    </row>
    <row r="33" spans="1:17" ht="26.25" customHeight="1" thickBot="1">
      <c r="A33" s="90"/>
      <c r="B33" s="120" t="s">
        <v>85</v>
      </c>
      <c r="C33" s="100" t="s">
        <v>91</v>
      </c>
      <c r="D33" s="101"/>
      <c r="E33" s="22"/>
      <c r="F33" s="36"/>
      <c r="G33" s="37"/>
      <c r="H33" s="38"/>
      <c r="I33" s="17"/>
      <c r="J33" s="97" t="s">
        <v>95</v>
      </c>
      <c r="K33" s="98"/>
      <c r="L33" s="98"/>
      <c r="M33" s="98"/>
      <c r="N33" s="13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90"/>
      <c r="B34" s="120"/>
      <c r="C34" s="100" t="s">
        <v>92</v>
      </c>
      <c r="D34" s="101"/>
      <c r="E34" s="22" t="s">
        <v>145</v>
      </c>
      <c r="F34" s="36">
        <v>1026917</v>
      </c>
      <c r="G34" s="37">
        <v>1206687</v>
      </c>
      <c r="H34" s="38">
        <v>1152623</v>
      </c>
      <c r="I34" s="17"/>
      <c r="J34" s="97" t="s">
        <v>84</v>
      </c>
      <c r="K34" s="98"/>
      <c r="L34" s="98"/>
      <c r="M34" s="98"/>
      <c r="N34" s="13"/>
      <c r="O34" s="57">
        <v>13788</v>
      </c>
      <c r="P34" s="58">
        <v>12730</v>
      </c>
      <c r="Q34" s="3">
        <v>11592</v>
      </c>
    </row>
    <row r="35" spans="1:17" ht="26.25" customHeight="1" thickBot="1">
      <c r="A35" s="90"/>
      <c r="B35" s="100" t="s">
        <v>93</v>
      </c>
      <c r="C35" s="101"/>
      <c r="D35" s="101"/>
      <c r="E35" s="22" t="s">
        <v>146</v>
      </c>
      <c r="F35" s="36">
        <v>719489</v>
      </c>
      <c r="G35" s="37">
        <v>829784</v>
      </c>
      <c r="H35" s="38">
        <v>899097</v>
      </c>
      <c r="I35" s="17"/>
      <c r="J35" s="102" t="s">
        <v>104</v>
      </c>
      <c r="K35" s="103"/>
      <c r="L35" s="104" t="s">
        <v>39</v>
      </c>
      <c r="M35" s="105"/>
      <c r="N35" s="13"/>
      <c r="O35" s="57">
        <v>13385</v>
      </c>
      <c r="P35" s="58">
        <v>12730</v>
      </c>
      <c r="Q35" s="3">
        <v>11592</v>
      </c>
    </row>
    <row r="36" spans="1:17" ht="26.25" customHeight="1" thickBot="1">
      <c r="A36" s="91"/>
      <c r="B36" s="95" t="s">
        <v>18</v>
      </c>
      <c r="C36" s="96"/>
      <c r="D36" s="96"/>
      <c r="E36" s="6"/>
      <c r="F36" s="62">
        <f>IF(F35=0,0,F35/F34)</f>
        <v>0.7006301385603705</v>
      </c>
      <c r="G36" s="63">
        <f>IF(G35=0,0,G35/G34)</f>
        <v>0.687654710790785</v>
      </c>
      <c r="H36" s="64">
        <f>IF(H35=0,0,H35/H34)</f>
        <v>0.7800442989598507</v>
      </c>
      <c r="I36" s="17"/>
      <c r="J36" s="97" t="s">
        <v>87</v>
      </c>
      <c r="K36" s="98"/>
      <c r="L36" s="98"/>
      <c r="M36" s="98"/>
      <c r="N36" s="13"/>
      <c r="O36" s="57"/>
      <c r="P36" s="58"/>
      <c r="Q36" s="3"/>
    </row>
    <row r="37" spans="1:17" ht="26.25" customHeight="1">
      <c r="A37" s="110" t="s">
        <v>45</v>
      </c>
      <c r="B37" s="113" t="s">
        <v>19</v>
      </c>
      <c r="C37" s="99"/>
      <c r="D37" s="99"/>
      <c r="E37" s="18"/>
      <c r="F37" s="42"/>
      <c r="G37" s="26"/>
      <c r="H37" s="27"/>
      <c r="I37" s="17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11"/>
      <c r="B38" s="100" t="s">
        <v>20</v>
      </c>
      <c r="C38" s="101"/>
      <c r="D38" s="101"/>
      <c r="E38" s="22"/>
      <c r="F38" s="28">
        <v>182651</v>
      </c>
      <c r="G38" s="29">
        <v>199438</v>
      </c>
      <c r="H38" s="4">
        <v>170011</v>
      </c>
      <c r="I38" s="17"/>
    </row>
    <row r="39" spans="1:9" ht="26.25" customHeight="1">
      <c r="A39" s="111"/>
      <c r="B39" s="120" t="s">
        <v>147</v>
      </c>
      <c r="C39" s="100" t="s">
        <v>21</v>
      </c>
      <c r="D39" s="101"/>
      <c r="E39" s="22"/>
      <c r="F39" s="28">
        <v>182651</v>
      </c>
      <c r="G39" s="29">
        <v>199438</v>
      </c>
      <c r="H39" s="4">
        <v>170011</v>
      </c>
      <c r="I39" s="17"/>
    </row>
    <row r="40" spans="1:9" ht="26.25" customHeight="1">
      <c r="A40" s="111"/>
      <c r="B40" s="120"/>
      <c r="C40" s="100" t="s">
        <v>22</v>
      </c>
      <c r="D40" s="101"/>
      <c r="E40" s="22"/>
      <c r="F40" s="28"/>
      <c r="G40" s="29"/>
      <c r="H40" s="4"/>
      <c r="I40" s="17"/>
    </row>
    <row r="41" spans="1:9" ht="26.25" customHeight="1">
      <c r="A41" s="111"/>
      <c r="B41" s="100" t="s">
        <v>23</v>
      </c>
      <c r="C41" s="101"/>
      <c r="D41" s="101"/>
      <c r="E41" s="22"/>
      <c r="F41" s="28">
        <v>13788</v>
      </c>
      <c r="G41" s="29">
        <v>12730</v>
      </c>
      <c r="H41" s="4">
        <v>11592</v>
      </c>
      <c r="I41" s="17"/>
    </row>
    <row r="42" spans="1:9" ht="26.25" customHeight="1" thickBot="1">
      <c r="A42" s="112"/>
      <c r="B42" s="95" t="s">
        <v>24</v>
      </c>
      <c r="C42" s="96"/>
      <c r="D42" s="96"/>
      <c r="E42" s="6"/>
      <c r="F42" s="47">
        <f>F37+F38+F41</f>
        <v>196439</v>
      </c>
      <c r="G42" s="44">
        <f>G37+G38+G41</f>
        <v>212168</v>
      </c>
      <c r="H42" s="45">
        <f>H37+H38+H41</f>
        <v>181603</v>
      </c>
      <c r="I42" s="17"/>
    </row>
    <row r="43" spans="1:9" ht="26.25" customHeight="1">
      <c r="A43" s="110" t="s">
        <v>46</v>
      </c>
      <c r="B43" s="121" t="s">
        <v>48</v>
      </c>
      <c r="C43" s="113" t="s">
        <v>25</v>
      </c>
      <c r="D43" s="99"/>
      <c r="E43" s="18"/>
      <c r="F43" s="42" t="s">
        <v>170</v>
      </c>
      <c r="G43" s="26" t="s">
        <v>171</v>
      </c>
      <c r="H43" s="27" t="s">
        <v>171</v>
      </c>
      <c r="I43" s="17"/>
    </row>
    <row r="44" spans="1:9" ht="26.25" customHeight="1">
      <c r="A44" s="111"/>
      <c r="B44" s="122"/>
      <c r="C44" s="100" t="s">
        <v>58</v>
      </c>
      <c r="D44" s="101"/>
      <c r="E44" s="22"/>
      <c r="F44" s="28"/>
      <c r="G44" s="29"/>
      <c r="H44" s="4"/>
      <c r="I44" s="17"/>
    </row>
    <row r="45" spans="1:9" ht="26.25" customHeight="1">
      <c r="A45" s="111"/>
      <c r="B45" s="122"/>
      <c r="C45" s="100" t="s">
        <v>26</v>
      </c>
      <c r="D45" s="101"/>
      <c r="E45" s="22"/>
      <c r="F45" s="66">
        <v>35521</v>
      </c>
      <c r="G45" s="67">
        <v>38838</v>
      </c>
      <c r="H45" s="68" t="s">
        <v>172</v>
      </c>
      <c r="I45" s="17"/>
    </row>
    <row r="46" spans="1:9" ht="26.25" customHeight="1">
      <c r="A46" s="111"/>
      <c r="B46" s="122"/>
      <c r="C46" s="100" t="s">
        <v>59</v>
      </c>
      <c r="D46" s="101"/>
      <c r="E46" s="22"/>
      <c r="F46" s="36">
        <v>186.3</v>
      </c>
      <c r="G46" s="37">
        <v>222.7</v>
      </c>
      <c r="H46" s="38">
        <v>228.6</v>
      </c>
      <c r="I46" s="17"/>
    </row>
    <row r="47" spans="1:9" ht="26.25" customHeight="1">
      <c r="A47" s="111"/>
      <c r="B47" s="122"/>
      <c r="C47" s="100" t="s">
        <v>60</v>
      </c>
      <c r="D47" s="101"/>
      <c r="E47" s="22"/>
      <c r="F47" s="36">
        <v>253.9</v>
      </c>
      <c r="G47" s="37">
        <v>240.3</v>
      </c>
      <c r="H47" s="38">
        <v>189</v>
      </c>
      <c r="I47" s="17"/>
    </row>
    <row r="48" spans="1:9" ht="26.25" customHeight="1">
      <c r="A48" s="111"/>
      <c r="B48" s="122"/>
      <c r="C48" s="120" t="s">
        <v>148</v>
      </c>
      <c r="D48" s="21" t="s">
        <v>61</v>
      </c>
      <c r="E48" s="22"/>
      <c r="F48" s="36">
        <v>253.9</v>
      </c>
      <c r="G48" s="37">
        <v>240.3</v>
      </c>
      <c r="H48" s="38">
        <v>189</v>
      </c>
      <c r="I48" s="17"/>
    </row>
    <row r="49" spans="1:9" ht="26.25" customHeight="1">
      <c r="A49" s="111"/>
      <c r="B49" s="123"/>
      <c r="C49" s="120"/>
      <c r="D49" s="21" t="s">
        <v>62</v>
      </c>
      <c r="E49" s="22"/>
      <c r="F49" s="36"/>
      <c r="G49" s="37"/>
      <c r="H49" s="38"/>
      <c r="I49" s="17"/>
    </row>
    <row r="50" spans="1:9" ht="26.25" customHeight="1">
      <c r="A50" s="111"/>
      <c r="B50" s="114" t="s">
        <v>41</v>
      </c>
      <c r="C50" s="115"/>
      <c r="D50" s="21" t="s">
        <v>27</v>
      </c>
      <c r="E50" s="22"/>
      <c r="F50" s="36"/>
      <c r="G50" s="37"/>
      <c r="H50" s="38"/>
      <c r="I50" s="17"/>
    </row>
    <row r="51" spans="1:9" ht="26.25" customHeight="1">
      <c r="A51" s="111"/>
      <c r="B51" s="116"/>
      <c r="C51" s="117"/>
      <c r="D51" s="21" t="s">
        <v>89</v>
      </c>
      <c r="E51" s="22"/>
      <c r="F51" s="28"/>
      <c r="G51" s="29"/>
      <c r="H51" s="4"/>
      <c r="I51" s="17"/>
    </row>
    <row r="52" spans="1:9" ht="26.25" customHeight="1" thickBot="1">
      <c r="A52" s="112"/>
      <c r="B52" s="118"/>
      <c r="C52" s="119"/>
      <c r="D52" s="5" t="s">
        <v>28</v>
      </c>
      <c r="E52" s="6"/>
      <c r="F52" s="7"/>
      <c r="G52" s="8"/>
      <c r="H52" s="9"/>
      <c r="I52" s="17"/>
    </row>
    <row r="53" spans="1:9" ht="26.25" customHeight="1">
      <c r="A53" s="110" t="s">
        <v>29</v>
      </c>
      <c r="B53" s="113" t="s">
        <v>30</v>
      </c>
      <c r="C53" s="99"/>
      <c r="D53" s="99"/>
      <c r="E53" s="18"/>
      <c r="F53" s="42">
        <v>3</v>
      </c>
      <c r="G53" s="26">
        <v>3</v>
      </c>
      <c r="H53" s="27">
        <v>3</v>
      </c>
      <c r="I53" s="17"/>
    </row>
    <row r="54" spans="1:9" ht="26.25" customHeight="1">
      <c r="A54" s="111"/>
      <c r="B54" s="100" t="s">
        <v>31</v>
      </c>
      <c r="C54" s="101"/>
      <c r="D54" s="101"/>
      <c r="E54" s="22"/>
      <c r="F54" s="28"/>
      <c r="G54" s="29"/>
      <c r="H54" s="4"/>
      <c r="I54" s="17"/>
    </row>
    <row r="55" spans="1:8" ht="26.25" customHeight="1" thickBot="1">
      <c r="A55" s="112"/>
      <c r="B55" s="95" t="s">
        <v>32</v>
      </c>
      <c r="C55" s="96"/>
      <c r="D55" s="96"/>
      <c r="E55" s="6"/>
      <c r="F55" s="47">
        <f>F53+F54</f>
        <v>3</v>
      </c>
      <c r="G55" s="44">
        <f>G53+G54</f>
        <v>3</v>
      </c>
      <c r="H55" s="45">
        <f>H53+H54</f>
        <v>3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G3" sqref="G3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89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161</v>
      </c>
      <c r="P3" s="10" t="s">
        <v>0</v>
      </c>
    </row>
    <row r="4" spans="1:17" ht="26.25" customHeight="1" thickBot="1">
      <c r="A4" s="97" t="s">
        <v>49</v>
      </c>
      <c r="B4" s="98"/>
      <c r="C4" s="98"/>
      <c r="D4" s="98"/>
      <c r="E4" s="13"/>
      <c r="F4" s="14" t="s">
        <v>96</v>
      </c>
      <c r="G4" s="15" t="s">
        <v>97</v>
      </c>
      <c r="H4" s="16" t="s">
        <v>121</v>
      </c>
      <c r="I4" s="17"/>
      <c r="J4" s="97" t="s">
        <v>49</v>
      </c>
      <c r="K4" s="98"/>
      <c r="L4" s="98"/>
      <c r="M4" s="98"/>
      <c r="N4" s="13"/>
      <c r="O4" s="14" t="s">
        <v>96</v>
      </c>
      <c r="P4" s="15" t="s">
        <v>97</v>
      </c>
      <c r="Q4" s="16" t="s">
        <v>121</v>
      </c>
    </row>
    <row r="5" spans="1:17" ht="26.25" customHeight="1" thickBot="1">
      <c r="A5" s="97" t="s">
        <v>1</v>
      </c>
      <c r="B5" s="98"/>
      <c r="C5" s="98"/>
      <c r="D5" s="98"/>
      <c r="E5" s="13"/>
      <c r="F5" s="128">
        <v>32392</v>
      </c>
      <c r="G5" s="129"/>
      <c r="H5" s="130"/>
      <c r="I5" s="17"/>
      <c r="J5" s="88" t="s">
        <v>47</v>
      </c>
      <c r="K5" s="99" t="s">
        <v>65</v>
      </c>
      <c r="L5" s="99"/>
      <c r="M5" s="99"/>
      <c r="N5" s="18" t="s">
        <v>122</v>
      </c>
      <c r="O5" s="19">
        <v>14569</v>
      </c>
      <c r="P5" s="20">
        <v>14723</v>
      </c>
      <c r="Q5" s="1">
        <v>19760</v>
      </c>
    </row>
    <row r="6" spans="1:17" ht="26.25" customHeight="1" thickBot="1">
      <c r="A6" s="97" t="s">
        <v>82</v>
      </c>
      <c r="B6" s="98"/>
      <c r="C6" s="98"/>
      <c r="D6" s="98"/>
      <c r="E6" s="13"/>
      <c r="F6" s="128" t="s">
        <v>162</v>
      </c>
      <c r="G6" s="129"/>
      <c r="H6" s="130"/>
      <c r="I6" s="17"/>
      <c r="J6" s="90"/>
      <c r="K6" s="92" t="s">
        <v>163</v>
      </c>
      <c r="L6" s="100" t="s">
        <v>53</v>
      </c>
      <c r="M6" s="101"/>
      <c r="N6" s="22" t="s">
        <v>124</v>
      </c>
      <c r="O6" s="23">
        <v>13115</v>
      </c>
      <c r="P6" s="24">
        <v>12349</v>
      </c>
      <c r="Q6" s="2">
        <v>12443</v>
      </c>
    </row>
    <row r="7" spans="1:17" ht="26.25" customHeight="1">
      <c r="A7" s="88" t="s">
        <v>42</v>
      </c>
      <c r="B7" s="113" t="s">
        <v>50</v>
      </c>
      <c r="C7" s="99"/>
      <c r="D7" s="99"/>
      <c r="E7" s="18" t="s">
        <v>125</v>
      </c>
      <c r="F7" s="25">
        <v>12194</v>
      </c>
      <c r="G7" s="26">
        <v>12378</v>
      </c>
      <c r="H7" s="27">
        <v>12884</v>
      </c>
      <c r="I7" s="17"/>
      <c r="J7" s="90"/>
      <c r="K7" s="93"/>
      <c r="L7" s="92" t="s">
        <v>127</v>
      </c>
      <c r="M7" s="21" t="s">
        <v>34</v>
      </c>
      <c r="N7" s="22"/>
      <c r="O7" s="23">
        <v>13115</v>
      </c>
      <c r="P7" s="24">
        <v>12349</v>
      </c>
      <c r="Q7" s="2">
        <v>12443</v>
      </c>
    </row>
    <row r="8" spans="1:17" ht="26.25" customHeight="1">
      <c r="A8" s="90"/>
      <c r="B8" s="100" t="s">
        <v>2</v>
      </c>
      <c r="C8" s="101"/>
      <c r="D8" s="101"/>
      <c r="E8" s="22"/>
      <c r="F8" s="28">
        <v>952</v>
      </c>
      <c r="G8" s="29">
        <v>965</v>
      </c>
      <c r="H8" s="4">
        <v>963</v>
      </c>
      <c r="I8" s="30"/>
      <c r="J8" s="90"/>
      <c r="K8" s="93"/>
      <c r="L8" s="93"/>
      <c r="M8" s="21" t="s">
        <v>35</v>
      </c>
      <c r="N8" s="22"/>
      <c r="O8" s="23"/>
      <c r="P8" s="24"/>
      <c r="Q8" s="2"/>
    </row>
    <row r="9" spans="1:17" ht="26.25" customHeight="1">
      <c r="A9" s="90"/>
      <c r="B9" s="100" t="s">
        <v>51</v>
      </c>
      <c r="C9" s="101"/>
      <c r="D9" s="101"/>
      <c r="E9" s="22" t="s">
        <v>128</v>
      </c>
      <c r="F9" s="28">
        <v>952</v>
      </c>
      <c r="G9" s="29">
        <v>965</v>
      </c>
      <c r="H9" s="4">
        <v>963</v>
      </c>
      <c r="I9" s="17"/>
      <c r="J9" s="90"/>
      <c r="K9" s="93"/>
      <c r="L9" s="94"/>
      <c r="M9" s="21" t="s">
        <v>36</v>
      </c>
      <c r="N9" s="22" t="s">
        <v>102</v>
      </c>
      <c r="O9" s="23"/>
      <c r="P9" s="24"/>
      <c r="Q9" s="2"/>
    </row>
    <row r="10" spans="1:17" ht="26.25" customHeight="1">
      <c r="A10" s="90"/>
      <c r="B10" s="100" t="s">
        <v>52</v>
      </c>
      <c r="C10" s="101"/>
      <c r="D10" s="101"/>
      <c r="E10" s="22" t="s">
        <v>129</v>
      </c>
      <c r="F10" s="31">
        <f>IF(F9=0,0,F9/F7)</f>
        <v>0.07807118254879448</v>
      </c>
      <c r="G10" s="32">
        <f>IF(G9=0,0,G9/G7)</f>
        <v>0.07796089836807239</v>
      </c>
      <c r="H10" s="33">
        <f>IF(H9=0,0,H9/H7)</f>
        <v>0.07474386836386215</v>
      </c>
      <c r="I10" s="17"/>
      <c r="J10" s="90"/>
      <c r="K10" s="94"/>
      <c r="L10" s="108" t="s">
        <v>66</v>
      </c>
      <c r="M10" s="109"/>
      <c r="N10" s="34"/>
      <c r="O10" s="23">
        <v>1454</v>
      </c>
      <c r="P10" s="24">
        <v>2374</v>
      </c>
      <c r="Q10" s="2">
        <v>7317</v>
      </c>
    </row>
    <row r="11" spans="1:17" ht="26.25" customHeight="1">
      <c r="A11" s="90"/>
      <c r="B11" s="100" t="s">
        <v>3</v>
      </c>
      <c r="C11" s="101"/>
      <c r="D11" s="101"/>
      <c r="E11" s="22" t="s">
        <v>130</v>
      </c>
      <c r="F11" s="28">
        <v>709</v>
      </c>
      <c r="G11" s="29">
        <v>703</v>
      </c>
      <c r="H11" s="4">
        <v>705</v>
      </c>
      <c r="I11" s="17"/>
      <c r="J11" s="90"/>
      <c r="K11" s="101" t="s">
        <v>67</v>
      </c>
      <c r="L11" s="101"/>
      <c r="M11" s="101"/>
      <c r="N11" s="22" t="s">
        <v>159</v>
      </c>
      <c r="O11" s="35">
        <v>14569</v>
      </c>
      <c r="P11" s="24">
        <v>14723</v>
      </c>
      <c r="Q11" s="2">
        <v>14764</v>
      </c>
    </row>
    <row r="12" spans="1:17" ht="26.25" customHeight="1">
      <c r="A12" s="90"/>
      <c r="B12" s="100" t="s">
        <v>64</v>
      </c>
      <c r="C12" s="101"/>
      <c r="D12" s="101"/>
      <c r="E12" s="22" t="s">
        <v>131</v>
      </c>
      <c r="F12" s="31">
        <f>IF(F11=0,0,F11/F9)</f>
        <v>0.7447478991596639</v>
      </c>
      <c r="G12" s="32">
        <f>IF(G11=0,0,G11/G9)</f>
        <v>0.7284974093264248</v>
      </c>
      <c r="H12" s="33">
        <f>IF(H11=0,0,H11/H9)</f>
        <v>0.7320872274143302</v>
      </c>
      <c r="I12" s="17"/>
      <c r="J12" s="90"/>
      <c r="K12" s="92" t="s">
        <v>132</v>
      </c>
      <c r="L12" s="100" t="s">
        <v>54</v>
      </c>
      <c r="M12" s="101"/>
      <c r="N12" s="22"/>
      <c r="O12" s="23">
        <v>4293</v>
      </c>
      <c r="P12" s="24">
        <v>4484</v>
      </c>
      <c r="Q12" s="2">
        <v>4750</v>
      </c>
    </row>
    <row r="13" spans="1:17" ht="26.25" customHeight="1">
      <c r="A13" s="90"/>
      <c r="B13" s="100" t="s">
        <v>4</v>
      </c>
      <c r="C13" s="101"/>
      <c r="D13" s="101"/>
      <c r="E13" s="22"/>
      <c r="F13" s="36">
        <v>270</v>
      </c>
      <c r="G13" s="37">
        <v>270</v>
      </c>
      <c r="H13" s="38">
        <v>270</v>
      </c>
      <c r="I13" s="17"/>
      <c r="J13" s="90"/>
      <c r="K13" s="93"/>
      <c r="L13" s="92" t="s">
        <v>133</v>
      </c>
      <c r="M13" s="21" t="s">
        <v>33</v>
      </c>
      <c r="N13" s="22"/>
      <c r="O13" s="23">
        <v>1386</v>
      </c>
      <c r="P13" s="24">
        <v>1516</v>
      </c>
      <c r="Q13" s="2">
        <v>1362</v>
      </c>
    </row>
    <row r="14" spans="1:17" ht="26.25" customHeight="1">
      <c r="A14" s="90"/>
      <c r="B14" s="100" t="s">
        <v>5</v>
      </c>
      <c r="C14" s="101"/>
      <c r="D14" s="101"/>
      <c r="E14" s="22"/>
      <c r="F14" s="36">
        <v>34</v>
      </c>
      <c r="G14" s="37">
        <v>35</v>
      </c>
      <c r="H14" s="38">
        <v>36</v>
      </c>
      <c r="I14" s="17"/>
      <c r="J14" s="90"/>
      <c r="K14" s="93"/>
      <c r="L14" s="94"/>
      <c r="M14" s="21" t="s">
        <v>37</v>
      </c>
      <c r="N14" s="22"/>
      <c r="O14" s="23"/>
      <c r="P14" s="24"/>
      <c r="Q14" s="2"/>
    </row>
    <row r="15" spans="1:17" ht="26.25" customHeight="1" thickBot="1">
      <c r="A15" s="91"/>
      <c r="B15" s="95" t="s">
        <v>88</v>
      </c>
      <c r="C15" s="96"/>
      <c r="D15" s="96"/>
      <c r="E15" s="6"/>
      <c r="F15" s="39">
        <v>34</v>
      </c>
      <c r="G15" s="40">
        <v>35</v>
      </c>
      <c r="H15" s="41">
        <v>36</v>
      </c>
      <c r="I15" s="17"/>
      <c r="J15" s="90"/>
      <c r="K15" s="94"/>
      <c r="L15" s="108" t="s">
        <v>38</v>
      </c>
      <c r="M15" s="109"/>
      <c r="N15" s="34"/>
      <c r="O15" s="23">
        <v>10276</v>
      </c>
      <c r="P15" s="24">
        <v>10239</v>
      </c>
      <c r="Q15" s="2">
        <v>10014</v>
      </c>
    </row>
    <row r="16" spans="1:17" ht="26.25" customHeight="1" thickBot="1">
      <c r="A16" s="110" t="s">
        <v>43</v>
      </c>
      <c r="B16" s="113" t="s">
        <v>6</v>
      </c>
      <c r="C16" s="99"/>
      <c r="D16" s="99"/>
      <c r="E16" s="18"/>
      <c r="F16" s="42">
        <v>1649446</v>
      </c>
      <c r="G16" s="26">
        <v>1674202</v>
      </c>
      <c r="H16" s="27">
        <v>1685063</v>
      </c>
      <c r="I16" s="17"/>
      <c r="J16" s="91"/>
      <c r="K16" s="95" t="s">
        <v>68</v>
      </c>
      <c r="L16" s="96"/>
      <c r="M16" s="96"/>
      <c r="N16" s="6" t="s">
        <v>134</v>
      </c>
      <c r="O16" s="43">
        <f>O5-O11</f>
        <v>0</v>
      </c>
      <c r="P16" s="44">
        <f>P5-P11</f>
        <v>0</v>
      </c>
      <c r="Q16" s="45">
        <f>Q5-Q11</f>
        <v>4996</v>
      </c>
    </row>
    <row r="17" spans="1:17" ht="26.25" customHeight="1">
      <c r="A17" s="111"/>
      <c r="B17" s="120" t="s">
        <v>7</v>
      </c>
      <c r="C17" s="100" t="s">
        <v>8</v>
      </c>
      <c r="D17" s="101"/>
      <c r="E17" s="22"/>
      <c r="F17" s="28">
        <v>430052</v>
      </c>
      <c r="G17" s="29">
        <v>436052</v>
      </c>
      <c r="H17" s="4">
        <v>438252</v>
      </c>
      <c r="I17" s="17"/>
      <c r="J17" s="88" t="s">
        <v>69</v>
      </c>
      <c r="K17" s="106" t="s">
        <v>70</v>
      </c>
      <c r="L17" s="107"/>
      <c r="M17" s="107"/>
      <c r="N17" s="18" t="s">
        <v>135</v>
      </c>
      <c r="O17" s="19">
        <v>46708</v>
      </c>
      <c r="P17" s="20">
        <v>38486</v>
      </c>
      <c r="Q17" s="1">
        <v>17218</v>
      </c>
    </row>
    <row r="18" spans="1:17" ht="26.25" customHeight="1">
      <c r="A18" s="111"/>
      <c r="B18" s="120"/>
      <c r="C18" s="100" t="s">
        <v>9</v>
      </c>
      <c r="D18" s="101"/>
      <c r="E18" s="22"/>
      <c r="F18" s="28">
        <v>520800</v>
      </c>
      <c r="G18" s="29">
        <v>526200</v>
      </c>
      <c r="H18" s="4">
        <v>527200</v>
      </c>
      <c r="I18" s="17"/>
      <c r="J18" s="90"/>
      <c r="K18" s="92" t="s">
        <v>133</v>
      </c>
      <c r="L18" s="100" t="s">
        <v>83</v>
      </c>
      <c r="M18" s="101"/>
      <c r="N18" s="22"/>
      <c r="O18" s="23">
        <v>10700</v>
      </c>
      <c r="P18" s="24">
        <v>8900</v>
      </c>
      <c r="Q18" s="2">
        <v>5200</v>
      </c>
    </row>
    <row r="19" spans="1:17" ht="26.25" customHeight="1">
      <c r="A19" s="111"/>
      <c r="B19" s="120"/>
      <c r="C19" s="100" t="s">
        <v>10</v>
      </c>
      <c r="D19" s="101"/>
      <c r="E19" s="22"/>
      <c r="F19" s="28">
        <v>53761</v>
      </c>
      <c r="G19" s="29">
        <v>55028</v>
      </c>
      <c r="H19" s="4">
        <v>56080</v>
      </c>
      <c r="I19" s="17"/>
      <c r="J19" s="90"/>
      <c r="K19" s="94"/>
      <c r="L19" s="100" t="s">
        <v>66</v>
      </c>
      <c r="M19" s="101"/>
      <c r="N19" s="22"/>
      <c r="O19" s="35">
        <v>17998</v>
      </c>
      <c r="P19" s="24">
        <v>22318</v>
      </c>
      <c r="Q19" s="2">
        <v>8766</v>
      </c>
    </row>
    <row r="20" spans="1:17" ht="26.25" customHeight="1">
      <c r="A20" s="111"/>
      <c r="B20" s="120"/>
      <c r="C20" s="100" t="s">
        <v>11</v>
      </c>
      <c r="D20" s="101"/>
      <c r="E20" s="22"/>
      <c r="F20" s="28">
        <v>644833</v>
      </c>
      <c r="G20" s="29">
        <v>656922</v>
      </c>
      <c r="H20" s="4">
        <v>663531</v>
      </c>
      <c r="I20" s="17"/>
      <c r="J20" s="90"/>
      <c r="K20" s="100" t="s">
        <v>71</v>
      </c>
      <c r="L20" s="101"/>
      <c r="M20" s="101"/>
      <c r="N20" s="46" t="s">
        <v>72</v>
      </c>
      <c r="O20" s="23">
        <v>48577</v>
      </c>
      <c r="P20" s="24">
        <v>37390</v>
      </c>
      <c r="Q20" s="2">
        <v>24213</v>
      </c>
    </row>
    <row r="21" spans="1:17" ht="26.25" customHeight="1" thickBot="1">
      <c r="A21" s="112"/>
      <c r="B21" s="95" t="s">
        <v>12</v>
      </c>
      <c r="C21" s="96"/>
      <c r="D21" s="96"/>
      <c r="E21" s="6"/>
      <c r="F21" s="47">
        <v>850400</v>
      </c>
      <c r="G21" s="44">
        <v>862400</v>
      </c>
      <c r="H21" s="45">
        <v>866800</v>
      </c>
      <c r="I21" s="17"/>
      <c r="J21" s="90"/>
      <c r="K21" s="92" t="s">
        <v>126</v>
      </c>
      <c r="L21" s="100" t="s">
        <v>73</v>
      </c>
      <c r="M21" s="101"/>
      <c r="N21" s="22"/>
      <c r="O21" s="23">
        <v>36803</v>
      </c>
      <c r="P21" s="24">
        <v>24757</v>
      </c>
      <c r="Q21" s="2">
        <v>10861</v>
      </c>
    </row>
    <row r="22" spans="1:17" ht="26.25" customHeight="1">
      <c r="A22" s="88" t="s">
        <v>44</v>
      </c>
      <c r="B22" s="113" t="s">
        <v>63</v>
      </c>
      <c r="C22" s="99"/>
      <c r="D22" s="99"/>
      <c r="E22" s="18"/>
      <c r="F22" s="48">
        <v>14</v>
      </c>
      <c r="G22" s="49">
        <v>14</v>
      </c>
      <c r="H22" s="50">
        <v>14</v>
      </c>
      <c r="I22" s="17"/>
      <c r="J22" s="90"/>
      <c r="K22" s="93"/>
      <c r="L22" s="51" t="s">
        <v>133</v>
      </c>
      <c r="M22" s="21" t="s">
        <v>86</v>
      </c>
      <c r="N22" s="22"/>
      <c r="O22" s="23"/>
      <c r="P22" s="24"/>
      <c r="Q22" s="2"/>
    </row>
    <row r="23" spans="1:17" ht="26.25" customHeight="1">
      <c r="A23" s="90"/>
      <c r="B23" s="100" t="s">
        <v>13</v>
      </c>
      <c r="C23" s="101"/>
      <c r="D23" s="101"/>
      <c r="E23" s="22"/>
      <c r="F23" s="71" t="s">
        <v>115</v>
      </c>
      <c r="G23" s="72" t="s">
        <v>115</v>
      </c>
      <c r="H23" s="73" t="s">
        <v>115</v>
      </c>
      <c r="I23" s="17"/>
      <c r="J23" s="90"/>
      <c r="K23" s="94"/>
      <c r="L23" s="100" t="s">
        <v>74</v>
      </c>
      <c r="M23" s="101"/>
      <c r="N23" s="22" t="s">
        <v>136</v>
      </c>
      <c r="O23" s="23">
        <v>11774</v>
      </c>
      <c r="P23" s="24">
        <v>12633</v>
      </c>
      <c r="Q23" s="2">
        <v>13352</v>
      </c>
    </row>
    <row r="24" spans="1:17" ht="26.25" customHeight="1" thickBot="1">
      <c r="A24" s="90"/>
      <c r="B24" s="100" t="s">
        <v>98</v>
      </c>
      <c r="C24" s="101"/>
      <c r="D24" s="101"/>
      <c r="E24" s="22"/>
      <c r="F24" s="52"/>
      <c r="G24" s="51"/>
      <c r="H24" s="53"/>
      <c r="I24" s="17"/>
      <c r="J24" s="91"/>
      <c r="K24" s="95" t="s">
        <v>75</v>
      </c>
      <c r="L24" s="96"/>
      <c r="M24" s="96"/>
      <c r="N24" s="6" t="s">
        <v>137</v>
      </c>
      <c r="O24" s="47">
        <f>O17-O20</f>
        <v>-1869</v>
      </c>
      <c r="P24" s="44">
        <f>P17-P20</f>
        <v>1096</v>
      </c>
      <c r="Q24" s="45">
        <f>Q17-Q20</f>
        <v>-6995</v>
      </c>
    </row>
    <row r="25" spans="1:17" ht="26.25" customHeight="1" thickBot="1">
      <c r="A25" s="90"/>
      <c r="B25" s="100" t="s">
        <v>14</v>
      </c>
      <c r="C25" s="101"/>
      <c r="D25" s="101"/>
      <c r="E25" s="22"/>
      <c r="F25" s="71" t="s">
        <v>112</v>
      </c>
      <c r="G25" s="72" t="s">
        <v>112</v>
      </c>
      <c r="H25" s="73" t="s">
        <v>112</v>
      </c>
      <c r="I25" s="17"/>
      <c r="J25" s="97" t="s">
        <v>76</v>
      </c>
      <c r="K25" s="98"/>
      <c r="L25" s="98"/>
      <c r="M25" s="98"/>
      <c r="N25" s="13" t="s">
        <v>138</v>
      </c>
      <c r="O25" s="54">
        <f>O16+O24</f>
        <v>-1869</v>
      </c>
      <c r="P25" s="55">
        <f>P16+P24</f>
        <v>1096</v>
      </c>
      <c r="Q25" s="56">
        <f>Q16+Q24</f>
        <v>-1999</v>
      </c>
    </row>
    <row r="26" spans="1:17" ht="26.25" customHeight="1" thickBot="1">
      <c r="A26" s="90"/>
      <c r="B26" s="100" t="s">
        <v>15</v>
      </c>
      <c r="C26" s="101"/>
      <c r="D26" s="101"/>
      <c r="E26" s="22"/>
      <c r="F26" s="28"/>
      <c r="G26" s="29"/>
      <c r="H26" s="4"/>
      <c r="I26" s="17"/>
      <c r="J26" s="97" t="s">
        <v>40</v>
      </c>
      <c r="K26" s="98"/>
      <c r="L26" s="98"/>
      <c r="M26" s="98"/>
      <c r="N26" s="13" t="s">
        <v>139</v>
      </c>
      <c r="O26" s="57"/>
      <c r="P26" s="58"/>
      <c r="Q26" s="3"/>
    </row>
    <row r="27" spans="1:17" ht="26.25" customHeight="1" thickBot="1">
      <c r="A27" s="90"/>
      <c r="B27" s="126" t="s">
        <v>16</v>
      </c>
      <c r="C27" s="127"/>
      <c r="D27" s="21" t="s">
        <v>55</v>
      </c>
      <c r="E27" s="22"/>
      <c r="F27" s="36"/>
      <c r="G27" s="37"/>
      <c r="H27" s="38"/>
      <c r="I27" s="17"/>
      <c r="J27" s="97" t="s">
        <v>77</v>
      </c>
      <c r="K27" s="98"/>
      <c r="L27" s="98"/>
      <c r="M27" s="98"/>
      <c r="N27" s="13" t="s">
        <v>140</v>
      </c>
      <c r="O27" s="57">
        <v>2780</v>
      </c>
      <c r="P27" s="58">
        <v>911</v>
      </c>
      <c r="Q27" s="3">
        <v>2007</v>
      </c>
    </row>
    <row r="28" spans="1:17" ht="26.25" customHeight="1" thickBot="1">
      <c r="A28" s="90"/>
      <c r="B28" s="126"/>
      <c r="C28" s="127"/>
      <c r="D28" s="21" t="s">
        <v>56</v>
      </c>
      <c r="E28" s="22"/>
      <c r="F28" s="36"/>
      <c r="G28" s="37"/>
      <c r="H28" s="38"/>
      <c r="I28" s="17"/>
      <c r="J28" s="97" t="s">
        <v>78</v>
      </c>
      <c r="K28" s="98"/>
      <c r="L28" s="98"/>
      <c r="M28" s="98"/>
      <c r="N28" s="13" t="s">
        <v>141</v>
      </c>
      <c r="O28" s="57"/>
      <c r="P28" s="58"/>
      <c r="Q28" s="3"/>
    </row>
    <row r="29" spans="1:17" ht="26.25" customHeight="1" thickBot="1">
      <c r="A29" s="90"/>
      <c r="B29" s="126" t="s">
        <v>17</v>
      </c>
      <c r="C29" s="127"/>
      <c r="D29" s="21" t="s">
        <v>55</v>
      </c>
      <c r="E29" s="22"/>
      <c r="F29" s="36">
        <v>462</v>
      </c>
      <c r="G29" s="37">
        <v>475</v>
      </c>
      <c r="H29" s="38">
        <v>451</v>
      </c>
      <c r="I29" s="17"/>
      <c r="J29" s="97" t="s">
        <v>79</v>
      </c>
      <c r="K29" s="98"/>
      <c r="L29" s="98"/>
      <c r="M29" s="98"/>
      <c r="N29" s="13" t="s">
        <v>142</v>
      </c>
      <c r="O29" s="54">
        <f>O25-O26+O27-O28</f>
        <v>911</v>
      </c>
      <c r="P29" s="55">
        <f>P25-P26+P27-P28</f>
        <v>2007</v>
      </c>
      <c r="Q29" s="56">
        <f>Q25-Q26+Q27-Q28</f>
        <v>8</v>
      </c>
    </row>
    <row r="30" spans="1:17" ht="26.25" customHeight="1" thickBot="1">
      <c r="A30" s="90"/>
      <c r="B30" s="126"/>
      <c r="C30" s="127"/>
      <c r="D30" s="21" t="s">
        <v>56</v>
      </c>
      <c r="E30" s="22"/>
      <c r="F30" s="36"/>
      <c r="G30" s="37"/>
      <c r="H30" s="38"/>
      <c r="I30" s="17"/>
      <c r="J30" s="97" t="s">
        <v>80</v>
      </c>
      <c r="K30" s="98"/>
      <c r="L30" s="98"/>
      <c r="M30" s="98"/>
      <c r="N30" s="13" t="s">
        <v>143</v>
      </c>
      <c r="O30" s="57"/>
      <c r="P30" s="58"/>
      <c r="Q30" s="3"/>
    </row>
    <row r="31" spans="1:17" ht="26.25" customHeight="1" thickBot="1">
      <c r="A31" s="90"/>
      <c r="B31" s="124" t="s">
        <v>57</v>
      </c>
      <c r="C31" s="125"/>
      <c r="D31" s="125"/>
      <c r="E31" s="22"/>
      <c r="F31" s="36">
        <v>386</v>
      </c>
      <c r="G31" s="37">
        <v>409</v>
      </c>
      <c r="H31" s="38">
        <v>402</v>
      </c>
      <c r="I31" s="17"/>
      <c r="J31" s="97" t="s">
        <v>81</v>
      </c>
      <c r="K31" s="98"/>
      <c r="L31" s="98"/>
      <c r="M31" s="98"/>
      <c r="N31" s="13" t="s">
        <v>144</v>
      </c>
      <c r="O31" s="54">
        <f>O29-O30</f>
        <v>911</v>
      </c>
      <c r="P31" s="55">
        <f>P29-P30</f>
        <v>2007</v>
      </c>
      <c r="Q31" s="56">
        <f>Q29-Q30</f>
        <v>8</v>
      </c>
    </row>
    <row r="32" spans="1:17" ht="26.25" customHeight="1" thickBot="1">
      <c r="A32" s="90"/>
      <c r="B32" s="100" t="s">
        <v>90</v>
      </c>
      <c r="C32" s="101"/>
      <c r="D32" s="101"/>
      <c r="E32" s="22"/>
      <c r="F32" s="36">
        <v>142758</v>
      </c>
      <c r="G32" s="37">
        <v>152005</v>
      </c>
      <c r="H32" s="38">
        <v>148028</v>
      </c>
      <c r="I32" s="17"/>
      <c r="J32" s="97" t="s">
        <v>94</v>
      </c>
      <c r="K32" s="98"/>
      <c r="L32" s="98"/>
      <c r="M32" s="98"/>
      <c r="N32" s="13"/>
      <c r="O32" s="59">
        <f>IF(O5=0,0,O5/(O11+O23))</f>
        <v>0.553050146148882</v>
      </c>
      <c r="P32" s="60">
        <f>IF(P5=0,0,P5/(P11+P23))</f>
        <v>0.5382000292440415</v>
      </c>
      <c r="Q32" s="61">
        <f>IF(Q5=0,0,Q5/(Q11+Q23))</f>
        <v>0.7028026746336605</v>
      </c>
    </row>
    <row r="33" spans="1:17" ht="26.25" customHeight="1" thickBot="1">
      <c r="A33" s="90"/>
      <c r="B33" s="120" t="s">
        <v>85</v>
      </c>
      <c r="C33" s="100" t="s">
        <v>91</v>
      </c>
      <c r="D33" s="101"/>
      <c r="E33" s="22"/>
      <c r="F33" s="36"/>
      <c r="G33" s="37"/>
      <c r="H33" s="38"/>
      <c r="I33" s="17"/>
      <c r="J33" s="97" t="s">
        <v>95</v>
      </c>
      <c r="K33" s="98"/>
      <c r="L33" s="98"/>
      <c r="M33" s="98"/>
      <c r="N33" s="13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90"/>
      <c r="B34" s="120"/>
      <c r="C34" s="100" t="s">
        <v>92</v>
      </c>
      <c r="D34" s="101"/>
      <c r="E34" s="22" t="s">
        <v>145</v>
      </c>
      <c r="F34" s="36">
        <v>142758</v>
      </c>
      <c r="G34" s="37">
        <v>152005</v>
      </c>
      <c r="H34" s="38">
        <v>148028</v>
      </c>
      <c r="I34" s="17"/>
      <c r="J34" s="97" t="s">
        <v>84</v>
      </c>
      <c r="K34" s="98"/>
      <c r="L34" s="98"/>
      <c r="M34" s="98"/>
      <c r="N34" s="13"/>
      <c r="O34" s="57">
        <v>19452</v>
      </c>
      <c r="P34" s="58">
        <v>24692</v>
      </c>
      <c r="Q34" s="3">
        <v>16083</v>
      </c>
    </row>
    <row r="35" spans="1:17" ht="26.25" customHeight="1" thickBot="1">
      <c r="A35" s="90"/>
      <c r="B35" s="100" t="s">
        <v>93</v>
      </c>
      <c r="C35" s="101"/>
      <c r="D35" s="101"/>
      <c r="E35" s="22" t="s">
        <v>146</v>
      </c>
      <c r="F35" s="36">
        <v>117686</v>
      </c>
      <c r="G35" s="37">
        <v>122208</v>
      </c>
      <c r="H35" s="38">
        <v>124269</v>
      </c>
      <c r="I35" s="17"/>
      <c r="J35" s="102" t="s">
        <v>104</v>
      </c>
      <c r="K35" s="103"/>
      <c r="L35" s="104" t="s">
        <v>39</v>
      </c>
      <c r="M35" s="105"/>
      <c r="N35" s="13"/>
      <c r="O35" s="57">
        <v>5811</v>
      </c>
      <c r="P35" s="58">
        <v>5675</v>
      </c>
      <c r="Q35" s="3">
        <v>11473</v>
      </c>
    </row>
    <row r="36" spans="1:17" ht="26.25" customHeight="1" thickBot="1">
      <c r="A36" s="91"/>
      <c r="B36" s="95" t="s">
        <v>18</v>
      </c>
      <c r="C36" s="96"/>
      <c r="D36" s="96"/>
      <c r="E36" s="6"/>
      <c r="F36" s="62">
        <f>IF(F35=0,0,F35/F34)</f>
        <v>0.8243741156362515</v>
      </c>
      <c r="G36" s="63">
        <f>IF(G35=0,0,G35/G34)</f>
        <v>0.8039735535015295</v>
      </c>
      <c r="H36" s="64">
        <f>IF(H35=0,0,H35/H34)</f>
        <v>0.8394965817277812</v>
      </c>
      <c r="I36" s="17"/>
      <c r="J36" s="97" t="s">
        <v>87</v>
      </c>
      <c r="K36" s="98"/>
      <c r="L36" s="98"/>
      <c r="M36" s="98"/>
      <c r="N36" s="13"/>
      <c r="O36" s="57">
        <v>388135</v>
      </c>
      <c r="P36" s="58">
        <v>384402</v>
      </c>
      <c r="Q36" s="3">
        <v>376250</v>
      </c>
    </row>
    <row r="37" spans="1:17" ht="26.25" customHeight="1">
      <c r="A37" s="110" t="s">
        <v>45</v>
      </c>
      <c r="B37" s="113" t="s">
        <v>19</v>
      </c>
      <c r="C37" s="99"/>
      <c r="D37" s="99"/>
      <c r="E37" s="18"/>
      <c r="F37" s="42"/>
      <c r="G37" s="26"/>
      <c r="H37" s="27"/>
      <c r="I37" s="17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11"/>
      <c r="B38" s="100" t="s">
        <v>20</v>
      </c>
      <c r="C38" s="101"/>
      <c r="D38" s="101"/>
      <c r="E38" s="22"/>
      <c r="F38" s="28">
        <v>26343</v>
      </c>
      <c r="G38" s="29">
        <v>27356</v>
      </c>
      <c r="H38" s="4">
        <v>21343</v>
      </c>
      <c r="I38" s="17"/>
    </row>
    <row r="39" spans="1:9" ht="26.25" customHeight="1">
      <c r="A39" s="111"/>
      <c r="B39" s="120" t="s">
        <v>147</v>
      </c>
      <c r="C39" s="100" t="s">
        <v>21</v>
      </c>
      <c r="D39" s="101"/>
      <c r="E39" s="22"/>
      <c r="F39" s="28">
        <v>4293</v>
      </c>
      <c r="G39" s="29">
        <v>4484</v>
      </c>
      <c r="H39" s="4">
        <v>4750</v>
      </c>
      <c r="I39" s="17"/>
    </row>
    <row r="40" spans="1:9" ht="26.25" customHeight="1">
      <c r="A40" s="111"/>
      <c r="B40" s="120"/>
      <c r="C40" s="100" t="s">
        <v>22</v>
      </c>
      <c r="D40" s="101"/>
      <c r="E40" s="22"/>
      <c r="F40" s="28">
        <v>22050</v>
      </c>
      <c r="G40" s="29">
        <v>22872</v>
      </c>
      <c r="H40" s="4">
        <v>16593</v>
      </c>
      <c r="I40" s="17"/>
    </row>
    <row r="41" spans="1:9" ht="26.25" customHeight="1">
      <c r="A41" s="111"/>
      <c r="B41" s="100" t="s">
        <v>23</v>
      </c>
      <c r="C41" s="101"/>
      <c r="D41" s="101"/>
      <c r="E41" s="22"/>
      <c r="F41" s="28"/>
      <c r="G41" s="29"/>
      <c r="H41" s="4"/>
      <c r="I41" s="17"/>
    </row>
    <row r="42" spans="1:9" ht="26.25" customHeight="1" thickBot="1">
      <c r="A42" s="112"/>
      <c r="B42" s="95" t="s">
        <v>24</v>
      </c>
      <c r="C42" s="96"/>
      <c r="D42" s="96"/>
      <c r="E42" s="6"/>
      <c r="F42" s="47">
        <f>F37+F38+F41</f>
        <v>26343</v>
      </c>
      <c r="G42" s="44">
        <f>G37+G38+G41</f>
        <v>27356</v>
      </c>
      <c r="H42" s="45">
        <f>H37+H38+H41</f>
        <v>21343</v>
      </c>
      <c r="I42" s="17"/>
    </row>
    <row r="43" spans="1:9" ht="26.25" customHeight="1">
      <c r="A43" s="110" t="s">
        <v>46</v>
      </c>
      <c r="B43" s="121" t="s">
        <v>48</v>
      </c>
      <c r="C43" s="113" t="s">
        <v>25</v>
      </c>
      <c r="D43" s="99"/>
      <c r="E43" s="18"/>
      <c r="F43" s="75" t="s">
        <v>114</v>
      </c>
      <c r="G43" s="75" t="s">
        <v>114</v>
      </c>
      <c r="H43" s="75" t="s">
        <v>114</v>
      </c>
      <c r="I43" s="17"/>
    </row>
    <row r="44" spans="1:9" ht="26.25" customHeight="1">
      <c r="A44" s="111"/>
      <c r="B44" s="122"/>
      <c r="C44" s="100" t="s">
        <v>58</v>
      </c>
      <c r="D44" s="101"/>
      <c r="E44" s="22"/>
      <c r="F44" s="28">
        <v>1743</v>
      </c>
      <c r="G44" s="29">
        <v>1743</v>
      </c>
      <c r="H44" s="4">
        <v>2079</v>
      </c>
      <c r="I44" s="17"/>
    </row>
    <row r="45" spans="1:9" ht="26.25" customHeight="1">
      <c r="A45" s="111"/>
      <c r="B45" s="122"/>
      <c r="C45" s="100" t="s">
        <v>26</v>
      </c>
      <c r="D45" s="101"/>
      <c r="E45" s="22"/>
      <c r="F45" s="66">
        <v>35156</v>
      </c>
      <c r="G45" s="67">
        <v>35156</v>
      </c>
      <c r="H45" s="68">
        <v>39264</v>
      </c>
      <c r="I45" s="17"/>
    </row>
    <row r="46" spans="1:9" ht="26.25" customHeight="1">
      <c r="A46" s="111"/>
      <c r="B46" s="122"/>
      <c r="C46" s="100" t="s">
        <v>59</v>
      </c>
      <c r="D46" s="101"/>
      <c r="E46" s="22"/>
      <c r="F46" s="36">
        <v>111.4</v>
      </c>
      <c r="G46" s="37">
        <v>101</v>
      </c>
      <c r="H46" s="38">
        <v>100.1</v>
      </c>
      <c r="I46" s="17"/>
    </row>
    <row r="47" spans="1:9" ht="26.25" customHeight="1">
      <c r="A47" s="111"/>
      <c r="B47" s="122"/>
      <c r="C47" s="100" t="s">
        <v>60</v>
      </c>
      <c r="D47" s="101"/>
      <c r="E47" s="22"/>
      <c r="F47" s="36">
        <v>223.8</v>
      </c>
      <c r="G47" s="37">
        <v>223.8</v>
      </c>
      <c r="H47" s="38">
        <v>171.75</v>
      </c>
      <c r="I47" s="17"/>
    </row>
    <row r="48" spans="1:9" ht="26.25" customHeight="1">
      <c r="A48" s="111"/>
      <c r="B48" s="122"/>
      <c r="C48" s="120" t="s">
        <v>148</v>
      </c>
      <c r="D48" s="21" t="s">
        <v>61</v>
      </c>
      <c r="E48" s="22"/>
      <c r="F48" s="36">
        <v>36.5</v>
      </c>
      <c r="G48" s="37">
        <v>36.7</v>
      </c>
      <c r="H48" s="38">
        <v>38.2</v>
      </c>
      <c r="I48" s="17"/>
    </row>
    <row r="49" spans="1:9" ht="26.25" customHeight="1">
      <c r="A49" s="111"/>
      <c r="B49" s="123"/>
      <c r="C49" s="120"/>
      <c r="D49" s="21" t="s">
        <v>62</v>
      </c>
      <c r="E49" s="22"/>
      <c r="F49" s="36">
        <v>187.4</v>
      </c>
      <c r="G49" s="37">
        <v>187.2</v>
      </c>
      <c r="H49" s="38">
        <v>133.5</v>
      </c>
      <c r="I49" s="17"/>
    </row>
    <row r="50" spans="1:9" ht="26.25" customHeight="1">
      <c r="A50" s="111"/>
      <c r="B50" s="114" t="s">
        <v>41</v>
      </c>
      <c r="C50" s="115"/>
      <c r="D50" s="21" t="s">
        <v>27</v>
      </c>
      <c r="E50" s="22"/>
      <c r="F50" s="36">
        <v>33.6</v>
      </c>
      <c r="G50" s="37">
        <v>6.8</v>
      </c>
      <c r="H50" s="38">
        <v>12.1</v>
      </c>
      <c r="I50" s="17"/>
    </row>
    <row r="51" spans="1:9" ht="26.25" customHeight="1">
      <c r="A51" s="111"/>
      <c r="B51" s="116"/>
      <c r="C51" s="117"/>
      <c r="D51" s="21" t="s">
        <v>89</v>
      </c>
      <c r="E51" s="22"/>
      <c r="F51" s="28">
        <v>370</v>
      </c>
      <c r="G51" s="29">
        <v>370</v>
      </c>
      <c r="H51" s="4">
        <v>370</v>
      </c>
      <c r="I51" s="17"/>
    </row>
    <row r="52" spans="1:9" ht="26.25" customHeight="1" thickBot="1">
      <c r="A52" s="112"/>
      <c r="B52" s="118"/>
      <c r="C52" s="119"/>
      <c r="D52" s="5" t="s">
        <v>28</v>
      </c>
      <c r="E52" s="6"/>
      <c r="F52" s="7">
        <v>32599</v>
      </c>
      <c r="G52" s="8">
        <v>32599</v>
      </c>
      <c r="H52" s="9">
        <v>32599</v>
      </c>
      <c r="I52" s="17"/>
    </row>
    <row r="53" spans="1:9" ht="26.25" customHeight="1">
      <c r="A53" s="110" t="s">
        <v>29</v>
      </c>
      <c r="B53" s="113" t="s">
        <v>30</v>
      </c>
      <c r="C53" s="99"/>
      <c r="D53" s="99"/>
      <c r="E53" s="18"/>
      <c r="F53" s="42"/>
      <c r="G53" s="26"/>
      <c r="H53" s="27"/>
      <c r="I53" s="17"/>
    </row>
    <row r="54" spans="1:9" ht="26.25" customHeight="1">
      <c r="A54" s="111"/>
      <c r="B54" s="100" t="s">
        <v>31</v>
      </c>
      <c r="C54" s="101"/>
      <c r="D54" s="101"/>
      <c r="E54" s="22"/>
      <c r="F54" s="28">
        <v>1</v>
      </c>
      <c r="G54" s="29">
        <v>1</v>
      </c>
      <c r="H54" s="4">
        <v>1</v>
      </c>
      <c r="I54" s="17"/>
    </row>
    <row r="55" spans="1:8" ht="26.25" customHeight="1" thickBot="1">
      <c r="A55" s="112"/>
      <c r="B55" s="95" t="s">
        <v>32</v>
      </c>
      <c r="C55" s="96"/>
      <c r="D55" s="96"/>
      <c r="E55" s="6"/>
      <c r="F55" s="47">
        <f>F53+F54</f>
        <v>1</v>
      </c>
      <c r="G55" s="44">
        <f>G53+G54</f>
        <v>1</v>
      </c>
      <c r="H55" s="45">
        <f>H53+H54</f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G3" sqref="G3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89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117</v>
      </c>
      <c r="P3" s="10" t="s">
        <v>0</v>
      </c>
    </row>
    <row r="4" spans="1:17" ht="26.25" customHeight="1" thickBot="1">
      <c r="A4" s="97" t="s">
        <v>49</v>
      </c>
      <c r="B4" s="98"/>
      <c r="C4" s="98"/>
      <c r="D4" s="98"/>
      <c r="E4" s="13"/>
      <c r="F4" s="14" t="s">
        <v>96</v>
      </c>
      <c r="G4" s="15" t="s">
        <v>97</v>
      </c>
      <c r="H4" s="16" t="s">
        <v>121</v>
      </c>
      <c r="I4" s="17"/>
      <c r="J4" s="97" t="s">
        <v>49</v>
      </c>
      <c r="K4" s="98"/>
      <c r="L4" s="98"/>
      <c r="M4" s="98"/>
      <c r="N4" s="13"/>
      <c r="O4" s="14" t="s">
        <v>96</v>
      </c>
      <c r="P4" s="15" t="s">
        <v>97</v>
      </c>
      <c r="Q4" s="16" t="s">
        <v>121</v>
      </c>
    </row>
    <row r="5" spans="1:17" ht="26.25" customHeight="1" thickBot="1">
      <c r="A5" s="97" t="s">
        <v>1</v>
      </c>
      <c r="B5" s="98"/>
      <c r="C5" s="98"/>
      <c r="D5" s="98"/>
      <c r="E5" s="13"/>
      <c r="F5" s="128">
        <v>33695</v>
      </c>
      <c r="G5" s="129"/>
      <c r="H5" s="130"/>
      <c r="I5" s="17"/>
      <c r="J5" s="88" t="s">
        <v>47</v>
      </c>
      <c r="K5" s="99" t="s">
        <v>65</v>
      </c>
      <c r="L5" s="99"/>
      <c r="M5" s="99"/>
      <c r="N5" s="18" t="s">
        <v>122</v>
      </c>
      <c r="O5" s="19">
        <v>7567</v>
      </c>
      <c r="P5" s="20">
        <v>7830</v>
      </c>
      <c r="Q5" s="1">
        <v>9494</v>
      </c>
    </row>
    <row r="6" spans="1:17" ht="26.25" customHeight="1" thickBot="1">
      <c r="A6" s="97" t="s">
        <v>82</v>
      </c>
      <c r="B6" s="98"/>
      <c r="C6" s="98"/>
      <c r="D6" s="98"/>
      <c r="E6" s="13"/>
      <c r="F6" s="128">
        <v>36251</v>
      </c>
      <c r="G6" s="129"/>
      <c r="H6" s="130"/>
      <c r="I6" s="17"/>
      <c r="J6" s="90"/>
      <c r="K6" s="92" t="s">
        <v>123</v>
      </c>
      <c r="L6" s="100" t="s">
        <v>53</v>
      </c>
      <c r="M6" s="101"/>
      <c r="N6" s="22" t="s">
        <v>124</v>
      </c>
      <c r="O6" s="23">
        <v>2815</v>
      </c>
      <c r="P6" s="24">
        <v>2925</v>
      </c>
      <c r="Q6" s="2">
        <v>3379</v>
      </c>
    </row>
    <row r="7" spans="1:17" ht="26.25" customHeight="1">
      <c r="A7" s="88" t="s">
        <v>42</v>
      </c>
      <c r="B7" s="113" t="s">
        <v>50</v>
      </c>
      <c r="C7" s="99"/>
      <c r="D7" s="99"/>
      <c r="E7" s="18" t="s">
        <v>125</v>
      </c>
      <c r="F7" s="25">
        <v>24850</v>
      </c>
      <c r="G7" s="26">
        <v>24514</v>
      </c>
      <c r="H7" s="27">
        <v>24143</v>
      </c>
      <c r="I7" s="17"/>
      <c r="J7" s="90"/>
      <c r="K7" s="93"/>
      <c r="L7" s="92" t="s">
        <v>127</v>
      </c>
      <c r="M7" s="21" t="s">
        <v>34</v>
      </c>
      <c r="N7" s="22"/>
      <c r="O7" s="23">
        <v>2815</v>
      </c>
      <c r="P7" s="24">
        <v>2925</v>
      </c>
      <c r="Q7" s="2">
        <v>3379</v>
      </c>
    </row>
    <row r="8" spans="1:17" ht="26.25" customHeight="1">
      <c r="A8" s="90"/>
      <c r="B8" s="100" t="s">
        <v>2</v>
      </c>
      <c r="C8" s="101"/>
      <c r="D8" s="101"/>
      <c r="E8" s="22"/>
      <c r="F8" s="28">
        <v>509</v>
      </c>
      <c r="G8" s="29">
        <v>538</v>
      </c>
      <c r="H8" s="4">
        <v>568</v>
      </c>
      <c r="I8" s="30"/>
      <c r="J8" s="90"/>
      <c r="K8" s="93"/>
      <c r="L8" s="93"/>
      <c r="M8" s="21" t="s">
        <v>35</v>
      </c>
      <c r="N8" s="22"/>
      <c r="O8" s="23"/>
      <c r="P8" s="24"/>
      <c r="Q8" s="2"/>
    </row>
    <row r="9" spans="1:17" ht="26.25" customHeight="1">
      <c r="A9" s="90"/>
      <c r="B9" s="100" t="s">
        <v>51</v>
      </c>
      <c r="C9" s="101"/>
      <c r="D9" s="101"/>
      <c r="E9" s="22" t="s">
        <v>128</v>
      </c>
      <c r="F9" s="28">
        <v>509</v>
      </c>
      <c r="G9" s="29">
        <v>538</v>
      </c>
      <c r="H9" s="4">
        <v>568</v>
      </c>
      <c r="I9" s="17"/>
      <c r="J9" s="90"/>
      <c r="K9" s="93"/>
      <c r="L9" s="94"/>
      <c r="M9" s="21" t="s">
        <v>36</v>
      </c>
      <c r="N9" s="22" t="s">
        <v>102</v>
      </c>
      <c r="O9" s="23"/>
      <c r="P9" s="24"/>
      <c r="Q9" s="2"/>
    </row>
    <row r="10" spans="1:17" ht="26.25" customHeight="1">
      <c r="A10" s="90"/>
      <c r="B10" s="100" t="s">
        <v>52</v>
      </c>
      <c r="C10" s="101"/>
      <c r="D10" s="101"/>
      <c r="E10" s="22" t="s">
        <v>129</v>
      </c>
      <c r="F10" s="31">
        <f>IF(F9=0,0,F9/F7)</f>
        <v>0.020482897384305834</v>
      </c>
      <c r="G10" s="32">
        <f>IF(G9=0,0,G9/G7)</f>
        <v>0.021946642734763808</v>
      </c>
      <c r="H10" s="33">
        <f>IF(H9=0,0,H9/H7)</f>
        <v>0.023526488008946692</v>
      </c>
      <c r="I10" s="17"/>
      <c r="J10" s="90"/>
      <c r="K10" s="94"/>
      <c r="L10" s="108" t="s">
        <v>66</v>
      </c>
      <c r="M10" s="109"/>
      <c r="N10" s="34"/>
      <c r="O10" s="23">
        <v>4752</v>
      </c>
      <c r="P10" s="24">
        <v>4905</v>
      </c>
      <c r="Q10" s="2">
        <v>5048</v>
      </c>
    </row>
    <row r="11" spans="1:17" ht="26.25" customHeight="1">
      <c r="A11" s="90"/>
      <c r="B11" s="100" t="s">
        <v>3</v>
      </c>
      <c r="C11" s="101"/>
      <c r="D11" s="101"/>
      <c r="E11" s="22" t="s">
        <v>130</v>
      </c>
      <c r="F11" s="28">
        <v>313</v>
      </c>
      <c r="G11" s="29">
        <v>341</v>
      </c>
      <c r="H11" s="4">
        <v>410</v>
      </c>
      <c r="I11" s="17"/>
      <c r="J11" s="90"/>
      <c r="K11" s="101" t="s">
        <v>67</v>
      </c>
      <c r="L11" s="101"/>
      <c r="M11" s="101"/>
      <c r="N11" s="22" t="s">
        <v>159</v>
      </c>
      <c r="O11" s="35">
        <v>7567</v>
      </c>
      <c r="P11" s="24">
        <v>7830</v>
      </c>
      <c r="Q11" s="2">
        <v>9494</v>
      </c>
    </row>
    <row r="12" spans="1:17" ht="26.25" customHeight="1">
      <c r="A12" s="90"/>
      <c r="B12" s="100" t="s">
        <v>64</v>
      </c>
      <c r="C12" s="101"/>
      <c r="D12" s="101"/>
      <c r="E12" s="22" t="s">
        <v>131</v>
      </c>
      <c r="F12" s="31">
        <f>IF(F11=0,0,F11/F9)</f>
        <v>0.6149312377210217</v>
      </c>
      <c r="G12" s="32">
        <f>IF(G11=0,0,G11/G9)</f>
        <v>0.6338289962825279</v>
      </c>
      <c r="H12" s="33">
        <f>IF(H11=0,0,H11/H9)</f>
        <v>0.721830985915493</v>
      </c>
      <c r="I12" s="17"/>
      <c r="J12" s="90"/>
      <c r="K12" s="92" t="s">
        <v>132</v>
      </c>
      <c r="L12" s="100" t="s">
        <v>54</v>
      </c>
      <c r="M12" s="101"/>
      <c r="N12" s="22"/>
      <c r="O12" s="23">
        <v>1616</v>
      </c>
      <c r="P12" s="24">
        <v>1665</v>
      </c>
      <c r="Q12" s="2">
        <v>2725</v>
      </c>
    </row>
    <row r="13" spans="1:17" ht="26.25" customHeight="1">
      <c r="A13" s="90"/>
      <c r="B13" s="100" t="s">
        <v>4</v>
      </c>
      <c r="C13" s="101"/>
      <c r="D13" s="101"/>
      <c r="E13" s="22"/>
      <c r="F13" s="36">
        <v>97</v>
      </c>
      <c r="G13" s="37">
        <v>126</v>
      </c>
      <c r="H13" s="38">
        <v>126</v>
      </c>
      <c r="I13" s="17"/>
      <c r="J13" s="90"/>
      <c r="K13" s="93"/>
      <c r="L13" s="92" t="s">
        <v>133</v>
      </c>
      <c r="M13" s="21" t="s">
        <v>33</v>
      </c>
      <c r="N13" s="22"/>
      <c r="O13" s="23">
        <v>442</v>
      </c>
      <c r="P13" s="24">
        <v>519</v>
      </c>
      <c r="Q13" s="2">
        <v>1145</v>
      </c>
    </row>
    <row r="14" spans="1:17" ht="26.25" customHeight="1">
      <c r="A14" s="90"/>
      <c r="B14" s="100" t="s">
        <v>5</v>
      </c>
      <c r="C14" s="101"/>
      <c r="D14" s="101"/>
      <c r="E14" s="22"/>
      <c r="F14" s="36">
        <v>31</v>
      </c>
      <c r="G14" s="37">
        <v>35</v>
      </c>
      <c r="H14" s="38">
        <v>41</v>
      </c>
      <c r="I14" s="17"/>
      <c r="J14" s="90"/>
      <c r="K14" s="93"/>
      <c r="L14" s="94"/>
      <c r="M14" s="21" t="s">
        <v>37</v>
      </c>
      <c r="N14" s="22"/>
      <c r="O14" s="23"/>
      <c r="P14" s="24"/>
      <c r="Q14" s="2"/>
    </row>
    <row r="15" spans="1:17" ht="26.25" customHeight="1" thickBot="1">
      <c r="A15" s="91"/>
      <c r="B15" s="95" t="s">
        <v>88</v>
      </c>
      <c r="C15" s="96"/>
      <c r="D15" s="96"/>
      <c r="E15" s="6"/>
      <c r="F15" s="39">
        <v>31</v>
      </c>
      <c r="G15" s="40">
        <v>35</v>
      </c>
      <c r="H15" s="41">
        <v>41</v>
      </c>
      <c r="I15" s="17"/>
      <c r="J15" s="90"/>
      <c r="K15" s="94"/>
      <c r="L15" s="108" t="s">
        <v>38</v>
      </c>
      <c r="M15" s="109"/>
      <c r="N15" s="34"/>
      <c r="O15" s="23">
        <v>5951</v>
      </c>
      <c r="P15" s="24">
        <v>6165</v>
      </c>
      <c r="Q15" s="2">
        <v>6769</v>
      </c>
    </row>
    <row r="16" spans="1:17" ht="26.25" customHeight="1" thickBot="1">
      <c r="A16" s="110" t="s">
        <v>43</v>
      </c>
      <c r="B16" s="113" t="s">
        <v>6</v>
      </c>
      <c r="C16" s="99"/>
      <c r="D16" s="99"/>
      <c r="E16" s="18"/>
      <c r="F16" s="42">
        <v>817700</v>
      </c>
      <c r="G16" s="26">
        <v>867165</v>
      </c>
      <c r="H16" s="27">
        <v>929979</v>
      </c>
      <c r="I16" s="17"/>
      <c r="J16" s="91"/>
      <c r="K16" s="95" t="s">
        <v>68</v>
      </c>
      <c r="L16" s="96"/>
      <c r="M16" s="96"/>
      <c r="N16" s="6" t="s">
        <v>134</v>
      </c>
      <c r="O16" s="43">
        <f>O5-O11</f>
        <v>0</v>
      </c>
      <c r="P16" s="44">
        <f>P5-P11</f>
        <v>0</v>
      </c>
      <c r="Q16" s="45">
        <f>Q5-Q11</f>
        <v>0</v>
      </c>
    </row>
    <row r="17" spans="1:17" ht="26.25" customHeight="1">
      <c r="A17" s="111"/>
      <c r="B17" s="120" t="s">
        <v>7</v>
      </c>
      <c r="C17" s="100" t="s">
        <v>8</v>
      </c>
      <c r="D17" s="101"/>
      <c r="E17" s="22"/>
      <c r="F17" s="28">
        <v>251900</v>
      </c>
      <c r="G17" s="29">
        <v>263800</v>
      </c>
      <c r="H17" s="4">
        <v>284077</v>
      </c>
      <c r="I17" s="17"/>
      <c r="J17" s="88" t="s">
        <v>69</v>
      </c>
      <c r="K17" s="106" t="s">
        <v>70</v>
      </c>
      <c r="L17" s="107"/>
      <c r="M17" s="107"/>
      <c r="N17" s="18" t="s">
        <v>135</v>
      </c>
      <c r="O17" s="19">
        <v>25731</v>
      </c>
      <c r="P17" s="20">
        <v>58930</v>
      </c>
      <c r="Q17" s="1">
        <v>73918</v>
      </c>
    </row>
    <row r="18" spans="1:17" ht="26.25" customHeight="1">
      <c r="A18" s="111"/>
      <c r="B18" s="120"/>
      <c r="C18" s="100" t="s">
        <v>9</v>
      </c>
      <c r="D18" s="101"/>
      <c r="E18" s="22"/>
      <c r="F18" s="28">
        <v>332600</v>
      </c>
      <c r="G18" s="29">
        <v>366700</v>
      </c>
      <c r="H18" s="4">
        <v>401000</v>
      </c>
      <c r="I18" s="17"/>
      <c r="J18" s="90"/>
      <c r="K18" s="92" t="s">
        <v>133</v>
      </c>
      <c r="L18" s="100" t="s">
        <v>83</v>
      </c>
      <c r="M18" s="101"/>
      <c r="N18" s="22"/>
      <c r="O18" s="23">
        <v>14200</v>
      </c>
      <c r="P18" s="24">
        <v>37500</v>
      </c>
      <c r="Q18" s="2">
        <v>37300</v>
      </c>
    </row>
    <row r="19" spans="1:17" ht="26.25" customHeight="1">
      <c r="A19" s="111"/>
      <c r="B19" s="120"/>
      <c r="C19" s="100" t="s">
        <v>10</v>
      </c>
      <c r="D19" s="101"/>
      <c r="E19" s="22"/>
      <c r="F19" s="28">
        <v>37604</v>
      </c>
      <c r="G19" s="29">
        <v>40519</v>
      </c>
      <c r="H19" s="4">
        <v>43679</v>
      </c>
      <c r="I19" s="17"/>
      <c r="J19" s="90"/>
      <c r="K19" s="94"/>
      <c r="L19" s="100" t="s">
        <v>66</v>
      </c>
      <c r="M19" s="101"/>
      <c r="N19" s="22"/>
      <c r="O19" s="35">
        <v>7024</v>
      </c>
      <c r="P19" s="24">
        <v>6615</v>
      </c>
      <c r="Q19" s="2">
        <v>3859</v>
      </c>
    </row>
    <row r="20" spans="1:17" ht="26.25" customHeight="1">
      <c r="A20" s="111"/>
      <c r="B20" s="120"/>
      <c r="C20" s="100" t="s">
        <v>11</v>
      </c>
      <c r="D20" s="101"/>
      <c r="E20" s="22"/>
      <c r="F20" s="28">
        <v>195596</v>
      </c>
      <c r="G20" s="29">
        <v>196146</v>
      </c>
      <c r="H20" s="4">
        <v>201223</v>
      </c>
      <c r="I20" s="17"/>
      <c r="J20" s="90"/>
      <c r="K20" s="100" t="s">
        <v>71</v>
      </c>
      <c r="L20" s="101"/>
      <c r="M20" s="101"/>
      <c r="N20" s="46" t="s">
        <v>72</v>
      </c>
      <c r="O20" s="23">
        <v>25731</v>
      </c>
      <c r="P20" s="24">
        <v>58930</v>
      </c>
      <c r="Q20" s="2">
        <v>73918</v>
      </c>
    </row>
    <row r="21" spans="1:17" ht="26.25" customHeight="1" thickBot="1">
      <c r="A21" s="112"/>
      <c r="B21" s="95" t="s">
        <v>12</v>
      </c>
      <c r="C21" s="96"/>
      <c r="D21" s="96"/>
      <c r="E21" s="6"/>
      <c r="F21" s="47">
        <v>463800</v>
      </c>
      <c r="G21" s="44">
        <v>487600</v>
      </c>
      <c r="H21" s="45">
        <v>528155</v>
      </c>
      <c r="I21" s="17"/>
      <c r="J21" s="90"/>
      <c r="K21" s="92" t="s">
        <v>126</v>
      </c>
      <c r="L21" s="100" t="s">
        <v>73</v>
      </c>
      <c r="M21" s="101"/>
      <c r="N21" s="22"/>
      <c r="O21" s="23">
        <v>19530</v>
      </c>
      <c r="P21" s="24">
        <v>49465</v>
      </c>
      <c r="Q21" s="2">
        <v>62814</v>
      </c>
    </row>
    <row r="22" spans="1:17" ht="26.25" customHeight="1">
      <c r="A22" s="88" t="s">
        <v>44</v>
      </c>
      <c r="B22" s="113" t="s">
        <v>63</v>
      </c>
      <c r="C22" s="99"/>
      <c r="D22" s="99"/>
      <c r="E22" s="18"/>
      <c r="F22" s="48">
        <v>6</v>
      </c>
      <c r="G22" s="49">
        <v>6</v>
      </c>
      <c r="H22" s="50">
        <v>7</v>
      </c>
      <c r="I22" s="17"/>
      <c r="J22" s="90"/>
      <c r="K22" s="93"/>
      <c r="L22" s="51" t="s">
        <v>133</v>
      </c>
      <c r="M22" s="21" t="s">
        <v>86</v>
      </c>
      <c r="N22" s="22"/>
      <c r="O22" s="23"/>
      <c r="P22" s="24"/>
      <c r="Q22" s="2"/>
    </row>
    <row r="23" spans="1:17" ht="26.25" customHeight="1">
      <c r="A23" s="90"/>
      <c r="B23" s="100" t="s">
        <v>13</v>
      </c>
      <c r="C23" s="101"/>
      <c r="D23" s="101"/>
      <c r="E23" s="22"/>
      <c r="F23" s="52"/>
      <c r="G23" s="51"/>
      <c r="H23" s="53"/>
      <c r="I23" s="17"/>
      <c r="J23" s="90"/>
      <c r="K23" s="94"/>
      <c r="L23" s="100" t="s">
        <v>74</v>
      </c>
      <c r="M23" s="101"/>
      <c r="N23" s="22" t="s">
        <v>136</v>
      </c>
      <c r="O23" s="23">
        <v>6201</v>
      </c>
      <c r="P23" s="24">
        <v>9465</v>
      </c>
      <c r="Q23" s="2">
        <v>11104</v>
      </c>
    </row>
    <row r="24" spans="1:17" ht="26.25" customHeight="1" thickBot="1">
      <c r="A24" s="90"/>
      <c r="B24" s="100" t="s">
        <v>98</v>
      </c>
      <c r="C24" s="101"/>
      <c r="D24" s="101"/>
      <c r="E24" s="22"/>
      <c r="F24" s="52"/>
      <c r="G24" s="51"/>
      <c r="H24" s="53"/>
      <c r="I24" s="17"/>
      <c r="J24" s="91"/>
      <c r="K24" s="95" t="s">
        <v>75</v>
      </c>
      <c r="L24" s="96"/>
      <c r="M24" s="96"/>
      <c r="N24" s="6" t="s">
        <v>137</v>
      </c>
      <c r="O24" s="47">
        <f>O17-O20</f>
        <v>0</v>
      </c>
      <c r="P24" s="44">
        <f>P17-P20</f>
        <v>0</v>
      </c>
      <c r="Q24" s="45">
        <f>Q17-Q20</f>
        <v>0</v>
      </c>
    </row>
    <row r="25" spans="1:17" ht="26.25" customHeight="1" thickBot="1">
      <c r="A25" s="90"/>
      <c r="B25" s="100" t="s">
        <v>14</v>
      </c>
      <c r="C25" s="101"/>
      <c r="D25" s="101"/>
      <c r="E25" s="22"/>
      <c r="F25" s="52"/>
      <c r="G25" s="51"/>
      <c r="H25" s="53"/>
      <c r="I25" s="17"/>
      <c r="J25" s="97" t="s">
        <v>76</v>
      </c>
      <c r="K25" s="98"/>
      <c r="L25" s="98"/>
      <c r="M25" s="98"/>
      <c r="N25" s="13" t="s">
        <v>138</v>
      </c>
      <c r="O25" s="54">
        <f>O16+O24</f>
        <v>0</v>
      </c>
      <c r="P25" s="55">
        <f>P16+P24</f>
        <v>0</v>
      </c>
      <c r="Q25" s="56">
        <f>Q16+Q24</f>
        <v>0</v>
      </c>
    </row>
    <row r="26" spans="1:17" ht="26.25" customHeight="1" thickBot="1">
      <c r="A26" s="90"/>
      <c r="B26" s="100" t="s">
        <v>15</v>
      </c>
      <c r="C26" s="101"/>
      <c r="D26" s="101"/>
      <c r="E26" s="22"/>
      <c r="F26" s="28"/>
      <c r="G26" s="29"/>
      <c r="H26" s="4"/>
      <c r="I26" s="17"/>
      <c r="J26" s="97" t="s">
        <v>40</v>
      </c>
      <c r="K26" s="98"/>
      <c r="L26" s="98"/>
      <c r="M26" s="98"/>
      <c r="N26" s="13" t="s">
        <v>139</v>
      </c>
      <c r="O26" s="57"/>
      <c r="P26" s="58"/>
      <c r="Q26" s="3"/>
    </row>
    <row r="27" spans="1:17" ht="26.25" customHeight="1" thickBot="1">
      <c r="A27" s="90"/>
      <c r="B27" s="126" t="s">
        <v>16</v>
      </c>
      <c r="C27" s="127"/>
      <c r="D27" s="21" t="s">
        <v>55</v>
      </c>
      <c r="E27" s="22"/>
      <c r="F27" s="36"/>
      <c r="G27" s="37"/>
      <c r="H27" s="38"/>
      <c r="I27" s="17"/>
      <c r="J27" s="97" t="s">
        <v>77</v>
      </c>
      <c r="K27" s="98"/>
      <c r="L27" s="98"/>
      <c r="M27" s="98"/>
      <c r="N27" s="13" t="s">
        <v>140</v>
      </c>
      <c r="O27" s="57"/>
      <c r="P27" s="58"/>
      <c r="Q27" s="3"/>
    </row>
    <row r="28" spans="1:17" ht="26.25" customHeight="1" thickBot="1">
      <c r="A28" s="90"/>
      <c r="B28" s="126"/>
      <c r="C28" s="127"/>
      <c r="D28" s="21" t="s">
        <v>56</v>
      </c>
      <c r="E28" s="22"/>
      <c r="F28" s="36"/>
      <c r="G28" s="37"/>
      <c r="H28" s="38"/>
      <c r="I28" s="17"/>
      <c r="J28" s="97" t="s">
        <v>78</v>
      </c>
      <c r="K28" s="98"/>
      <c r="L28" s="98"/>
      <c r="M28" s="98"/>
      <c r="N28" s="13" t="s">
        <v>141</v>
      </c>
      <c r="O28" s="57"/>
      <c r="P28" s="58"/>
      <c r="Q28" s="3"/>
    </row>
    <row r="29" spans="1:17" ht="26.25" customHeight="1" thickBot="1">
      <c r="A29" s="90"/>
      <c r="B29" s="126" t="s">
        <v>17</v>
      </c>
      <c r="C29" s="127"/>
      <c r="D29" s="21" t="s">
        <v>55</v>
      </c>
      <c r="E29" s="22"/>
      <c r="F29" s="36">
        <v>93</v>
      </c>
      <c r="G29" s="37">
        <v>99</v>
      </c>
      <c r="H29" s="38">
        <v>96</v>
      </c>
      <c r="I29" s="17"/>
      <c r="J29" s="97" t="s">
        <v>79</v>
      </c>
      <c r="K29" s="98"/>
      <c r="L29" s="98"/>
      <c r="M29" s="98"/>
      <c r="N29" s="13" t="s">
        <v>142</v>
      </c>
      <c r="O29" s="54">
        <f>O25-O26+O27-O28</f>
        <v>0</v>
      </c>
      <c r="P29" s="55">
        <f>P25-P26+P27-P28</f>
        <v>0</v>
      </c>
      <c r="Q29" s="56">
        <f>Q25-Q26+Q27-Q28</f>
        <v>0</v>
      </c>
    </row>
    <row r="30" spans="1:17" ht="26.25" customHeight="1" thickBot="1">
      <c r="A30" s="90"/>
      <c r="B30" s="126"/>
      <c r="C30" s="127"/>
      <c r="D30" s="21" t="s">
        <v>56</v>
      </c>
      <c r="E30" s="22"/>
      <c r="F30" s="36"/>
      <c r="G30" s="37"/>
      <c r="H30" s="38"/>
      <c r="I30" s="17"/>
      <c r="J30" s="97" t="s">
        <v>80</v>
      </c>
      <c r="K30" s="98"/>
      <c r="L30" s="98"/>
      <c r="M30" s="98"/>
      <c r="N30" s="13" t="s">
        <v>143</v>
      </c>
      <c r="O30" s="57"/>
      <c r="P30" s="58"/>
      <c r="Q30" s="3"/>
    </row>
    <row r="31" spans="1:17" ht="26.25" customHeight="1" thickBot="1">
      <c r="A31" s="90"/>
      <c r="B31" s="124" t="s">
        <v>57</v>
      </c>
      <c r="C31" s="125"/>
      <c r="D31" s="125"/>
      <c r="E31" s="22"/>
      <c r="F31" s="36">
        <v>62</v>
      </c>
      <c r="G31" s="37">
        <v>70</v>
      </c>
      <c r="H31" s="38">
        <v>67</v>
      </c>
      <c r="I31" s="17"/>
      <c r="J31" s="97" t="s">
        <v>81</v>
      </c>
      <c r="K31" s="98"/>
      <c r="L31" s="98"/>
      <c r="M31" s="98"/>
      <c r="N31" s="13" t="s">
        <v>144</v>
      </c>
      <c r="O31" s="54">
        <f>O29-O30</f>
        <v>0</v>
      </c>
      <c r="P31" s="55">
        <f>P29-P30</f>
        <v>0</v>
      </c>
      <c r="Q31" s="56">
        <f>Q29-Q30</f>
        <v>0</v>
      </c>
    </row>
    <row r="32" spans="1:17" ht="26.25" customHeight="1" thickBot="1">
      <c r="A32" s="90"/>
      <c r="B32" s="100" t="s">
        <v>90</v>
      </c>
      <c r="C32" s="101"/>
      <c r="D32" s="101"/>
      <c r="E32" s="22"/>
      <c r="F32" s="36">
        <v>22257</v>
      </c>
      <c r="G32" s="37">
        <v>23089</v>
      </c>
      <c r="H32" s="38">
        <v>26743</v>
      </c>
      <c r="I32" s="17"/>
      <c r="J32" s="97" t="s">
        <v>94</v>
      </c>
      <c r="K32" s="98"/>
      <c r="L32" s="98"/>
      <c r="M32" s="98"/>
      <c r="N32" s="13"/>
      <c r="O32" s="59">
        <f>IF(O5=0,0,O5/(O11+O23))</f>
        <v>0.549607786170831</v>
      </c>
      <c r="P32" s="60">
        <f>IF(P5=0,0,P5/(P11+P23))</f>
        <v>0.4527320034692108</v>
      </c>
      <c r="Q32" s="61">
        <f>IF(Q5=0,0,Q5/(Q11+Q23))</f>
        <v>0.46091853578017283</v>
      </c>
    </row>
    <row r="33" spans="1:17" ht="26.25" customHeight="1" thickBot="1">
      <c r="A33" s="90"/>
      <c r="B33" s="120" t="s">
        <v>85</v>
      </c>
      <c r="C33" s="100" t="s">
        <v>91</v>
      </c>
      <c r="D33" s="101"/>
      <c r="E33" s="22"/>
      <c r="F33" s="36"/>
      <c r="G33" s="37"/>
      <c r="H33" s="38"/>
      <c r="I33" s="17"/>
      <c r="J33" s="97" t="s">
        <v>95</v>
      </c>
      <c r="K33" s="98"/>
      <c r="L33" s="98"/>
      <c r="M33" s="98"/>
      <c r="N33" s="13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90"/>
      <c r="B34" s="120"/>
      <c r="C34" s="100" t="s">
        <v>92</v>
      </c>
      <c r="D34" s="101"/>
      <c r="E34" s="22" t="s">
        <v>145</v>
      </c>
      <c r="F34" s="36">
        <v>22257</v>
      </c>
      <c r="G34" s="37">
        <v>23089</v>
      </c>
      <c r="H34" s="38">
        <v>26743</v>
      </c>
      <c r="I34" s="17"/>
      <c r="J34" s="97" t="s">
        <v>84</v>
      </c>
      <c r="K34" s="98"/>
      <c r="L34" s="98"/>
      <c r="M34" s="98"/>
      <c r="N34" s="13"/>
      <c r="O34" s="57">
        <v>11776</v>
      </c>
      <c r="P34" s="58">
        <v>11520</v>
      </c>
      <c r="Q34" s="3">
        <v>8907</v>
      </c>
    </row>
    <row r="35" spans="1:17" ht="26.25" customHeight="1" thickBot="1">
      <c r="A35" s="90"/>
      <c r="B35" s="100" t="s">
        <v>93</v>
      </c>
      <c r="C35" s="101"/>
      <c r="D35" s="101"/>
      <c r="E35" s="22" t="s">
        <v>146</v>
      </c>
      <c r="F35" s="36">
        <v>22257</v>
      </c>
      <c r="G35" s="37">
        <v>23089</v>
      </c>
      <c r="H35" s="38">
        <v>26743</v>
      </c>
      <c r="I35" s="17"/>
      <c r="J35" s="102" t="s">
        <v>104</v>
      </c>
      <c r="K35" s="103"/>
      <c r="L35" s="104" t="s">
        <v>39</v>
      </c>
      <c r="M35" s="105"/>
      <c r="N35" s="13"/>
      <c r="O35" s="57">
        <v>4037</v>
      </c>
      <c r="P35" s="58">
        <v>4038</v>
      </c>
      <c r="Q35" s="3">
        <v>8907</v>
      </c>
    </row>
    <row r="36" spans="1:17" ht="26.25" customHeight="1" thickBot="1">
      <c r="A36" s="91"/>
      <c r="B36" s="95" t="s">
        <v>18</v>
      </c>
      <c r="C36" s="96"/>
      <c r="D36" s="96"/>
      <c r="E36" s="6"/>
      <c r="F36" s="62">
        <f>IF(F35=0,0,F35/F34)</f>
        <v>1</v>
      </c>
      <c r="G36" s="63">
        <f>IF(G35=0,0,G35/G34)</f>
        <v>1</v>
      </c>
      <c r="H36" s="64">
        <f>IF(H35=0,0,H35/H34)</f>
        <v>1</v>
      </c>
      <c r="I36" s="17"/>
      <c r="J36" s="97" t="s">
        <v>87</v>
      </c>
      <c r="K36" s="98"/>
      <c r="L36" s="98"/>
      <c r="M36" s="98"/>
      <c r="N36" s="13"/>
      <c r="O36" s="57">
        <v>344614</v>
      </c>
      <c r="P36" s="58">
        <v>372649</v>
      </c>
      <c r="Q36" s="3">
        <v>398845</v>
      </c>
    </row>
    <row r="37" spans="1:17" ht="26.25" customHeight="1">
      <c r="A37" s="110" t="s">
        <v>45</v>
      </c>
      <c r="B37" s="113" t="s">
        <v>19</v>
      </c>
      <c r="C37" s="99"/>
      <c r="D37" s="99"/>
      <c r="E37" s="18"/>
      <c r="F37" s="42"/>
      <c r="G37" s="26"/>
      <c r="H37" s="27"/>
      <c r="I37" s="17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11"/>
      <c r="B38" s="100" t="s">
        <v>20</v>
      </c>
      <c r="C38" s="101"/>
      <c r="D38" s="101"/>
      <c r="E38" s="22"/>
      <c r="F38" s="28">
        <v>13768</v>
      </c>
      <c r="G38" s="29">
        <v>17295</v>
      </c>
      <c r="H38" s="4">
        <v>15729</v>
      </c>
      <c r="I38" s="17"/>
    </row>
    <row r="39" spans="1:9" ht="26.25" customHeight="1">
      <c r="A39" s="111"/>
      <c r="B39" s="120" t="s">
        <v>147</v>
      </c>
      <c r="C39" s="100" t="s">
        <v>21</v>
      </c>
      <c r="D39" s="101"/>
      <c r="E39" s="22"/>
      <c r="F39" s="28">
        <v>1616</v>
      </c>
      <c r="G39" s="29">
        <v>1665</v>
      </c>
      <c r="H39" s="4">
        <v>2725</v>
      </c>
      <c r="I39" s="17"/>
    </row>
    <row r="40" spans="1:9" ht="26.25" customHeight="1">
      <c r="A40" s="111"/>
      <c r="B40" s="120"/>
      <c r="C40" s="100" t="s">
        <v>22</v>
      </c>
      <c r="D40" s="101"/>
      <c r="E40" s="22"/>
      <c r="F40" s="28">
        <v>12152</v>
      </c>
      <c r="G40" s="29">
        <v>15630</v>
      </c>
      <c r="H40" s="4">
        <v>13004</v>
      </c>
      <c r="I40" s="17"/>
    </row>
    <row r="41" spans="1:9" ht="26.25" customHeight="1">
      <c r="A41" s="111"/>
      <c r="B41" s="100" t="s">
        <v>23</v>
      </c>
      <c r="C41" s="101"/>
      <c r="D41" s="101"/>
      <c r="E41" s="22"/>
      <c r="F41" s="28"/>
      <c r="G41" s="29"/>
      <c r="H41" s="4">
        <v>4869</v>
      </c>
      <c r="I41" s="17"/>
    </row>
    <row r="42" spans="1:9" ht="26.25" customHeight="1" thickBot="1">
      <c r="A42" s="112"/>
      <c r="B42" s="95" t="s">
        <v>24</v>
      </c>
      <c r="C42" s="96"/>
      <c r="D42" s="96"/>
      <c r="E42" s="6"/>
      <c r="F42" s="47">
        <f>F37+F38+F41</f>
        <v>13768</v>
      </c>
      <c r="G42" s="44">
        <f>G37+G38+G41</f>
        <v>17295</v>
      </c>
      <c r="H42" s="45">
        <f>H37+H38+H41</f>
        <v>20598</v>
      </c>
      <c r="I42" s="17"/>
    </row>
    <row r="43" spans="1:9" ht="26.25" customHeight="1">
      <c r="A43" s="110" t="s">
        <v>46</v>
      </c>
      <c r="B43" s="121" t="s">
        <v>48</v>
      </c>
      <c r="C43" s="113" t="s">
        <v>25</v>
      </c>
      <c r="D43" s="99"/>
      <c r="E43" s="18"/>
      <c r="F43" s="75" t="s">
        <v>118</v>
      </c>
      <c r="G43" s="76" t="s">
        <v>118</v>
      </c>
      <c r="H43" s="77" t="s">
        <v>118</v>
      </c>
      <c r="I43" s="17"/>
    </row>
    <row r="44" spans="1:9" ht="26.25" customHeight="1">
      <c r="A44" s="111"/>
      <c r="B44" s="122"/>
      <c r="C44" s="100" t="s">
        <v>58</v>
      </c>
      <c r="D44" s="101"/>
      <c r="E44" s="22"/>
      <c r="F44" s="28">
        <v>2415</v>
      </c>
      <c r="G44" s="29">
        <v>2415</v>
      </c>
      <c r="H44" s="4">
        <v>2415</v>
      </c>
      <c r="I44" s="17"/>
    </row>
    <row r="45" spans="1:9" ht="26.25" customHeight="1">
      <c r="A45" s="111"/>
      <c r="B45" s="122"/>
      <c r="C45" s="100" t="s">
        <v>26</v>
      </c>
      <c r="D45" s="101"/>
      <c r="E45" s="22"/>
      <c r="F45" s="66">
        <v>34425</v>
      </c>
      <c r="G45" s="67">
        <v>34425</v>
      </c>
      <c r="H45" s="68">
        <v>34425</v>
      </c>
      <c r="I45" s="17"/>
    </row>
    <row r="46" spans="1:9" ht="26.25" customHeight="1">
      <c r="A46" s="111"/>
      <c r="B46" s="122"/>
      <c r="C46" s="100" t="s">
        <v>59</v>
      </c>
      <c r="D46" s="101"/>
      <c r="E46" s="22"/>
      <c r="F46" s="36">
        <v>126.5</v>
      </c>
      <c r="G46" s="37">
        <v>126.7</v>
      </c>
      <c r="H46" s="38">
        <v>126.4</v>
      </c>
      <c r="I46" s="17"/>
    </row>
    <row r="47" spans="1:9" ht="26.25" customHeight="1">
      <c r="A47" s="111"/>
      <c r="B47" s="122"/>
      <c r="C47" s="100" t="s">
        <v>60</v>
      </c>
      <c r="D47" s="101"/>
      <c r="E47" s="22"/>
      <c r="F47" s="36">
        <v>618.6</v>
      </c>
      <c r="G47" s="37">
        <v>749</v>
      </c>
      <c r="H47" s="38">
        <v>588.2</v>
      </c>
      <c r="I47" s="17"/>
    </row>
    <row r="48" spans="1:9" ht="26.25" customHeight="1">
      <c r="A48" s="111"/>
      <c r="B48" s="122"/>
      <c r="C48" s="120" t="s">
        <v>148</v>
      </c>
      <c r="D48" s="21" t="s">
        <v>61</v>
      </c>
      <c r="E48" s="22"/>
      <c r="F48" s="36">
        <v>72.6</v>
      </c>
      <c r="G48" s="37">
        <v>72.1</v>
      </c>
      <c r="H48" s="38">
        <v>101.9</v>
      </c>
      <c r="I48" s="17"/>
    </row>
    <row r="49" spans="1:9" ht="26.25" customHeight="1">
      <c r="A49" s="111"/>
      <c r="B49" s="123"/>
      <c r="C49" s="120"/>
      <c r="D49" s="21" t="s">
        <v>62</v>
      </c>
      <c r="E49" s="22"/>
      <c r="F49" s="36">
        <v>546</v>
      </c>
      <c r="G49" s="37">
        <v>676.9</v>
      </c>
      <c r="H49" s="38">
        <v>486.3</v>
      </c>
      <c r="I49" s="17"/>
    </row>
    <row r="50" spans="1:9" ht="26.25" customHeight="1">
      <c r="A50" s="111"/>
      <c r="B50" s="114" t="s">
        <v>41</v>
      </c>
      <c r="C50" s="115"/>
      <c r="D50" s="21" t="s">
        <v>27</v>
      </c>
      <c r="E50" s="22"/>
      <c r="F50" s="36">
        <v>23.1</v>
      </c>
      <c r="G50" s="37">
        <v>7.8</v>
      </c>
      <c r="H50" s="38">
        <v>7.4</v>
      </c>
      <c r="I50" s="17"/>
    </row>
    <row r="51" spans="1:9" ht="26.25" customHeight="1">
      <c r="A51" s="111"/>
      <c r="B51" s="116"/>
      <c r="C51" s="117"/>
      <c r="D51" s="21" t="s">
        <v>89</v>
      </c>
      <c r="E51" s="22"/>
      <c r="F51" s="28">
        <v>470</v>
      </c>
      <c r="G51" s="29">
        <v>470</v>
      </c>
      <c r="H51" s="4">
        <v>470</v>
      </c>
      <c r="I51" s="17"/>
    </row>
    <row r="52" spans="1:9" ht="26.25" customHeight="1" thickBot="1">
      <c r="A52" s="112"/>
      <c r="B52" s="118"/>
      <c r="C52" s="119"/>
      <c r="D52" s="5" t="s">
        <v>28</v>
      </c>
      <c r="E52" s="6"/>
      <c r="F52" s="7">
        <v>36251</v>
      </c>
      <c r="G52" s="8">
        <v>36251</v>
      </c>
      <c r="H52" s="9">
        <v>36251</v>
      </c>
      <c r="I52" s="17"/>
    </row>
    <row r="53" spans="1:9" ht="26.25" customHeight="1">
      <c r="A53" s="110" t="s">
        <v>29</v>
      </c>
      <c r="B53" s="113" t="s">
        <v>30</v>
      </c>
      <c r="C53" s="99"/>
      <c r="D53" s="99"/>
      <c r="E53" s="18"/>
      <c r="F53" s="42"/>
      <c r="G53" s="26"/>
      <c r="H53" s="27"/>
      <c r="I53" s="17"/>
    </row>
    <row r="54" spans="1:9" ht="26.25" customHeight="1">
      <c r="A54" s="111"/>
      <c r="B54" s="100" t="s">
        <v>31</v>
      </c>
      <c r="C54" s="101"/>
      <c r="D54" s="101"/>
      <c r="E54" s="22"/>
      <c r="F54" s="28">
        <v>3</v>
      </c>
      <c r="G54" s="29">
        <v>2</v>
      </c>
      <c r="H54" s="4">
        <v>1</v>
      </c>
      <c r="I54" s="17"/>
    </row>
    <row r="55" spans="1:8" ht="26.25" customHeight="1" thickBot="1">
      <c r="A55" s="112"/>
      <c r="B55" s="95" t="s">
        <v>32</v>
      </c>
      <c r="C55" s="96"/>
      <c r="D55" s="96"/>
      <c r="E55" s="6"/>
      <c r="F55" s="47">
        <f>F53+F54</f>
        <v>3</v>
      </c>
      <c r="G55" s="44">
        <f>G53+G54</f>
        <v>2</v>
      </c>
      <c r="H55" s="45">
        <f>H53+H54</f>
        <v>1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G3" sqref="G3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89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164</v>
      </c>
      <c r="P3" s="10" t="s">
        <v>0</v>
      </c>
    </row>
    <row r="4" spans="1:17" ht="26.25" customHeight="1" thickBot="1">
      <c r="A4" s="97" t="s">
        <v>49</v>
      </c>
      <c r="B4" s="98"/>
      <c r="C4" s="98"/>
      <c r="D4" s="98"/>
      <c r="E4" s="13"/>
      <c r="F4" s="14" t="s">
        <v>96</v>
      </c>
      <c r="G4" s="15" t="s">
        <v>97</v>
      </c>
      <c r="H4" s="16" t="s">
        <v>121</v>
      </c>
      <c r="I4" s="17"/>
      <c r="J4" s="97" t="s">
        <v>49</v>
      </c>
      <c r="K4" s="98"/>
      <c r="L4" s="98"/>
      <c r="M4" s="98"/>
      <c r="N4" s="13"/>
      <c r="O4" s="14" t="s">
        <v>96</v>
      </c>
      <c r="P4" s="15" t="s">
        <v>97</v>
      </c>
      <c r="Q4" s="16" t="s">
        <v>121</v>
      </c>
    </row>
    <row r="5" spans="1:17" ht="26.25" customHeight="1" thickBot="1">
      <c r="A5" s="97" t="s">
        <v>1</v>
      </c>
      <c r="B5" s="98"/>
      <c r="C5" s="98"/>
      <c r="D5" s="98"/>
      <c r="E5" s="13"/>
      <c r="F5" s="128">
        <v>36090</v>
      </c>
      <c r="G5" s="129"/>
      <c r="H5" s="130"/>
      <c r="I5" s="17"/>
      <c r="J5" s="88" t="s">
        <v>47</v>
      </c>
      <c r="K5" s="99" t="s">
        <v>65</v>
      </c>
      <c r="L5" s="99"/>
      <c r="M5" s="99"/>
      <c r="N5" s="18" t="s">
        <v>122</v>
      </c>
      <c r="O5" s="19">
        <v>30449</v>
      </c>
      <c r="P5" s="20">
        <v>37962</v>
      </c>
      <c r="Q5" s="1">
        <v>42506</v>
      </c>
    </row>
    <row r="6" spans="1:17" ht="26.25" customHeight="1" thickBot="1">
      <c r="A6" s="97" t="s">
        <v>82</v>
      </c>
      <c r="B6" s="98"/>
      <c r="C6" s="98"/>
      <c r="D6" s="98"/>
      <c r="E6" s="13"/>
      <c r="F6" s="128">
        <v>38442</v>
      </c>
      <c r="G6" s="129"/>
      <c r="H6" s="130"/>
      <c r="I6" s="17"/>
      <c r="J6" s="90"/>
      <c r="K6" s="92" t="s">
        <v>123</v>
      </c>
      <c r="L6" s="100" t="s">
        <v>53</v>
      </c>
      <c r="M6" s="101"/>
      <c r="N6" s="22" t="s">
        <v>124</v>
      </c>
      <c r="O6" s="23">
        <v>2654</v>
      </c>
      <c r="P6" s="24">
        <v>9433</v>
      </c>
      <c r="Q6" s="2">
        <v>10984</v>
      </c>
    </row>
    <row r="7" spans="1:17" ht="26.25" customHeight="1">
      <c r="A7" s="88" t="s">
        <v>42</v>
      </c>
      <c r="B7" s="113" t="s">
        <v>50</v>
      </c>
      <c r="C7" s="99"/>
      <c r="D7" s="99"/>
      <c r="E7" s="18" t="s">
        <v>125</v>
      </c>
      <c r="F7" s="25">
        <v>8572</v>
      </c>
      <c r="G7" s="26">
        <v>8514</v>
      </c>
      <c r="H7" s="27">
        <v>8407</v>
      </c>
      <c r="I7" s="17"/>
      <c r="J7" s="90"/>
      <c r="K7" s="93"/>
      <c r="L7" s="92" t="s">
        <v>127</v>
      </c>
      <c r="M7" s="21" t="s">
        <v>34</v>
      </c>
      <c r="N7" s="22"/>
      <c r="O7" s="23">
        <v>2654</v>
      </c>
      <c r="P7" s="24">
        <v>9433</v>
      </c>
      <c r="Q7" s="2">
        <v>10984</v>
      </c>
    </row>
    <row r="8" spans="1:17" ht="26.25" customHeight="1">
      <c r="A8" s="90"/>
      <c r="B8" s="100" t="s">
        <v>2</v>
      </c>
      <c r="C8" s="101"/>
      <c r="D8" s="101"/>
      <c r="E8" s="22"/>
      <c r="F8" s="28">
        <v>1058</v>
      </c>
      <c r="G8" s="29">
        <v>1177</v>
      </c>
      <c r="H8" s="4">
        <v>1294</v>
      </c>
      <c r="I8" s="30"/>
      <c r="J8" s="90"/>
      <c r="K8" s="93"/>
      <c r="L8" s="93"/>
      <c r="M8" s="21" t="s">
        <v>35</v>
      </c>
      <c r="N8" s="22"/>
      <c r="O8" s="23"/>
      <c r="P8" s="24"/>
      <c r="Q8" s="2"/>
    </row>
    <row r="9" spans="1:17" ht="26.25" customHeight="1">
      <c r="A9" s="90"/>
      <c r="B9" s="100" t="s">
        <v>51</v>
      </c>
      <c r="C9" s="101"/>
      <c r="D9" s="101"/>
      <c r="E9" s="22" t="s">
        <v>128</v>
      </c>
      <c r="F9" s="28">
        <v>1058</v>
      </c>
      <c r="G9" s="29">
        <v>1177</v>
      </c>
      <c r="H9" s="4">
        <v>1294</v>
      </c>
      <c r="I9" s="17"/>
      <c r="J9" s="90"/>
      <c r="K9" s="93"/>
      <c r="L9" s="94"/>
      <c r="M9" s="21" t="s">
        <v>36</v>
      </c>
      <c r="N9" s="22" t="s">
        <v>102</v>
      </c>
      <c r="O9" s="23"/>
      <c r="P9" s="24"/>
      <c r="Q9" s="2"/>
    </row>
    <row r="10" spans="1:17" ht="26.25" customHeight="1">
      <c r="A10" s="90"/>
      <c r="B10" s="100" t="s">
        <v>52</v>
      </c>
      <c r="C10" s="101"/>
      <c r="D10" s="101"/>
      <c r="E10" s="22" t="s">
        <v>129</v>
      </c>
      <c r="F10" s="31">
        <f>IF(F9=0,0,F9/F7)</f>
        <v>0.12342510499300047</v>
      </c>
      <c r="G10" s="32">
        <f>IF(G9=0,0,G9/G7)</f>
        <v>0.13824289405684753</v>
      </c>
      <c r="H10" s="33">
        <f>IF(H9=0,0,H9/H7)</f>
        <v>0.15391935292018555</v>
      </c>
      <c r="I10" s="17"/>
      <c r="J10" s="90"/>
      <c r="K10" s="94"/>
      <c r="L10" s="108" t="s">
        <v>66</v>
      </c>
      <c r="M10" s="109"/>
      <c r="N10" s="34"/>
      <c r="O10" s="23">
        <v>158</v>
      </c>
      <c r="P10" s="24">
        <v>28119</v>
      </c>
      <c r="Q10" s="2">
        <v>31197</v>
      </c>
    </row>
    <row r="11" spans="1:17" ht="26.25" customHeight="1">
      <c r="A11" s="90"/>
      <c r="B11" s="100" t="s">
        <v>3</v>
      </c>
      <c r="C11" s="101"/>
      <c r="D11" s="101"/>
      <c r="E11" s="22" t="s">
        <v>130</v>
      </c>
      <c r="F11" s="28">
        <v>709</v>
      </c>
      <c r="G11" s="29">
        <v>712</v>
      </c>
      <c r="H11" s="4">
        <v>811</v>
      </c>
      <c r="I11" s="17"/>
      <c r="J11" s="90"/>
      <c r="K11" s="101" t="s">
        <v>67</v>
      </c>
      <c r="L11" s="101"/>
      <c r="M11" s="101"/>
      <c r="N11" s="22" t="s">
        <v>155</v>
      </c>
      <c r="O11" s="35">
        <v>30449</v>
      </c>
      <c r="P11" s="24">
        <v>37962</v>
      </c>
      <c r="Q11" s="2">
        <v>42506</v>
      </c>
    </row>
    <row r="12" spans="1:17" ht="26.25" customHeight="1">
      <c r="A12" s="90"/>
      <c r="B12" s="100" t="s">
        <v>64</v>
      </c>
      <c r="C12" s="101"/>
      <c r="D12" s="101"/>
      <c r="E12" s="22" t="s">
        <v>131</v>
      </c>
      <c r="F12" s="31">
        <f>IF(F11=0,0,F11/F9)</f>
        <v>0.6701323251417769</v>
      </c>
      <c r="G12" s="32">
        <f>IF(G11=0,0,G11/G9)</f>
        <v>0.6049277824978759</v>
      </c>
      <c r="H12" s="33">
        <f>IF(H11=0,0,H11/H9)</f>
        <v>0.6267387944358578</v>
      </c>
      <c r="I12" s="17"/>
      <c r="J12" s="90"/>
      <c r="K12" s="92" t="s">
        <v>132</v>
      </c>
      <c r="L12" s="100" t="s">
        <v>54</v>
      </c>
      <c r="M12" s="101"/>
      <c r="N12" s="22"/>
      <c r="O12" s="23">
        <v>10594</v>
      </c>
      <c r="P12" s="24">
        <v>15000</v>
      </c>
      <c r="Q12" s="2">
        <v>18409</v>
      </c>
    </row>
    <row r="13" spans="1:17" ht="26.25" customHeight="1">
      <c r="A13" s="90"/>
      <c r="B13" s="100" t="s">
        <v>4</v>
      </c>
      <c r="C13" s="101"/>
      <c r="D13" s="101"/>
      <c r="E13" s="22"/>
      <c r="F13" s="36"/>
      <c r="G13" s="37"/>
      <c r="H13" s="38"/>
      <c r="I13" s="17"/>
      <c r="J13" s="90"/>
      <c r="K13" s="93"/>
      <c r="L13" s="92" t="s">
        <v>133</v>
      </c>
      <c r="M13" s="21" t="s">
        <v>33</v>
      </c>
      <c r="N13" s="22"/>
      <c r="O13" s="23"/>
      <c r="P13" s="24"/>
      <c r="Q13" s="2"/>
    </row>
    <row r="14" spans="1:17" ht="26.25" customHeight="1">
      <c r="A14" s="90"/>
      <c r="B14" s="100" t="s">
        <v>5</v>
      </c>
      <c r="C14" s="101"/>
      <c r="D14" s="101"/>
      <c r="E14" s="22"/>
      <c r="F14" s="36">
        <v>50</v>
      </c>
      <c r="G14" s="37">
        <v>57</v>
      </c>
      <c r="H14" s="38">
        <v>63</v>
      </c>
      <c r="I14" s="17"/>
      <c r="J14" s="90"/>
      <c r="K14" s="93"/>
      <c r="L14" s="94"/>
      <c r="M14" s="21" t="s">
        <v>37</v>
      </c>
      <c r="N14" s="22"/>
      <c r="O14" s="23"/>
      <c r="P14" s="24"/>
      <c r="Q14" s="2"/>
    </row>
    <row r="15" spans="1:17" ht="26.25" customHeight="1" thickBot="1">
      <c r="A15" s="91"/>
      <c r="B15" s="95" t="s">
        <v>88</v>
      </c>
      <c r="C15" s="96"/>
      <c r="D15" s="96"/>
      <c r="E15" s="6"/>
      <c r="F15" s="39">
        <v>50</v>
      </c>
      <c r="G15" s="40">
        <v>57</v>
      </c>
      <c r="H15" s="41">
        <v>63</v>
      </c>
      <c r="I15" s="17"/>
      <c r="J15" s="90"/>
      <c r="K15" s="94"/>
      <c r="L15" s="108" t="s">
        <v>38</v>
      </c>
      <c r="M15" s="109"/>
      <c r="N15" s="34"/>
      <c r="O15" s="23">
        <v>19750</v>
      </c>
      <c r="P15" s="24">
        <v>22613</v>
      </c>
      <c r="Q15" s="2">
        <v>23898</v>
      </c>
    </row>
    <row r="16" spans="1:17" ht="26.25" customHeight="1" thickBot="1">
      <c r="A16" s="110" t="s">
        <v>43</v>
      </c>
      <c r="B16" s="113" t="s">
        <v>6</v>
      </c>
      <c r="C16" s="99"/>
      <c r="D16" s="99"/>
      <c r="E16" s="18"/>
      <c r="F16" s="42">
        <v>4735481</v>
      </c>
      <c r="G16" s="26">
        <v>4699857</v>
      </c>
      <c r="H16" s="27">
        <v>5053341</v>
      </c>
      <c r="I16" s="17"/>
      <c r="J16" s="91"/>
      <c r="K16" s="95" t="s">
        <v>68</v>
      </c>
      <c r="L16" s="96"/>
      <c r="M16" s="96"/>
      <c r="N16" s="6" t="s">
        <v>134</v>
      </c>
      <c r="O16" s="43">
        <f>O5-O11</f>
        <v>0</v>
      </c>
      <c r="P16" s="44">
        <f>P5-P11</f>
        <v>0</v>
      </c>
      <c r="Q16" s="45">
        <f>Q5-Q11</f>
        <v>0</v>
      </c>
    </row>
    <row r="17" spans="1:17" ht="26.25" customHeight="1">
      <c r="A17" s="111"/>
      <c r="B17" s="120" t="s">
        <v>7</v>
      </c>
      <c r="C17" s="100" t="s">
        <v>8</v>
      </c>
      <c r="D17" s="101"/>
      <c r="E17" s="22"/>
      <c r="F17" s="28">
        <v>1914090</v>
      </c>
      <c r="G17" s="29">
        <v>1996690</v>
      </c>
      <c r="H17" s="4">
        <v>2098590</v>
      </c>
      <c r="I17" s="17"/>
      <c r="J17" s="88" t="s">
        <v>69</v>
      </c>
      <c r="K17" s="106" t="s">
        <v>70</v>
      </c>
      <c r="L17" s="107"/>
      <c r="M17" s="107"/>
      <c r="N17" s="18" t="s">
        <v>135</v>
      </c>
      <c r="O17" s="19">
        <v>534724</v>
      </c>
      <c r="P17" s="20">
        <v>316855</v>
      </c>
      <c r="Q17" s="1">
        <v>353581</v>
      </c>
    </row>
    <row r="18" spans="1:17" ht="26.25" customHeight="1">
      <c r="A18" s="111"/>
      <c r="B18" s="120"/>
      <c r="C18" s="100" t="s">
        <v>9</v>
      </c>
      <c r="D18" s="101"/>
      <c r="E18" s="22"/>
      <c r="F18" s="28">
        <v>1613400</v>
      </c>
      <c r="G18" s="29">
        <v>1725400</v>
      </c>
      <c r="H18" s="4">
        <v>1832400</v>
      </c>
      <c r="I18" s="17"/>
      <c r="J18" s="90"/>
      <c r="K18" s="92" t="s">
        <v>133</v>
      </c>
      <c r="L18" s="100" t="s">
        <v>83</v>
      </c>
      <c r="M18" s="101"/>
      <c r="N18" s="22"/>
      <c r="O18" s="23">
        <v>176000</v>
      </c>
      <c r="P18" s="24">
        <v>112000</v>
      </c>
      <c r="Q18" s="2">
        <v>107000</v>
      </c>
    </row>
    <row r="19" spans="1:17" ht="26.25" customHeight="1">
      <c r="A19" s="111"/>
      <c r="B19" s="120"/>
      <c r="C19" s="100" t="s">
        <v>10</v>
      </c>
      <c r="D19" s="101"/>
      <c r="E19" s="22"/>
      <c r="F19" s="28">
        <v>34605</v>
      </c>
      <c r="G19" s="29">
        <v>55059</v>
      </c>
      <c r="H19" s="4">
        <v>75777</v>
      </c>
      <c r="I19" s="17"/>
      <c r="J19" s="90"/>
      <c r="K19" s="94"/>
      <c r="L19" s="100" t="s">
        <v>66</v>
      </c>
      <c r="M19" s="101"/>
      <c r="N19" s="22"/>
      <c r="O19" s="35">
        <v>90812</v>
      </c>
      <c r="P19" s="24">
        <v>96881</v>
      </c>
      <c r="Q19" s="2">
        <v>118803</v>
      </c>
    </row>
    <row r="20" spans="1:17" ht="26.25" customHeight="1">
      <c r="A20" s="111"/>
      <c r="B20" s="120"/>
      <c r="C20" s="100" t="s">
        <v>11</v>
      </c>
      <c r="D20" s="101"/>
      <c r="E20" s="22"/>
      <c r="F20" s="28">
        <v>813386</v>
      </c>
      <c r="G20" s="29">
        <v>922708</v>
      </c>
      <c r="H20" s="4">
        <v>1046574</v>
      </c>
      <c r="I20" s="17"/>
      <c r="J20" s="90"/>
      <c r="K20" s="100" t="s">
        <v>71</v>
      </c>
      <c r="L20" s="101"/>
      <c r="M20" s="101"/>
      <c r="N20" s="46" t="s">
        <v>72</v>
      </c>
      <c r="O20" s="23">
        <v>520935</v>
      </c>
      <c r="P20" s="24">
        <v>324376</v>
      </c>
      <c r="Q20" s="2">
        <v>353485</v>
      </c>
    </row>
    <row r="21" spans="1:17" ht="26.25" customHeight="1" thickBot="1">
      <c r="A21" s="112"/>
      <c r="B21" s="95" t="s">
        <v>12</v>
      </c>
      <c r="C21" s="96"/>
      <c r="D21" s="96"/>
      <c r="E21" s="6"/>
      <c r="F21" s="47">
        <v>3379689</v>
      </c>
      <c r="G21" s="44">
        <v>3525789</v>
      </c>
      <c r="H21" s="45">
        <v>3698489</v>
      </c>
      <c r="I21" s="17"/>
      <c r="J21" s="90"/>
      <c r="K21" s="92" t="s">
        <v>126</v>
      </c>
      <c r="L21" s="100" t="s">
        <v>73</v>
      </c>
      <c r="M21" s="101"/>
      <c r="N21" s="22"/>
      <c r="O21" s="23">
        <v>461025</v>
      </c>
      <c r="P21" s="24">
        <v>250991</v>
      </c>
      <c r="Q21" s="2">
        <v>269676</v>
      </c>
    </row>
    <row r="22" spans="1:17" ht="26.25" customHeight="1">
      <c r="A22" s="88" t="s">
        <v>44</v>
      </c>
      <c r="B22" s="113" t="s">
        <v>63</v>
      </c>
      <c r="C22" s="99"/>
      <c r="D22" s="99"/>
      <c r="E22" s="18"/>
      <c r="F22" s="48">
        <v>18</v>
      </c>
      <c r="G22" s="49">
        <v>20</v>
      </c>
      <c r="H22" s="50">
        <v>22</v>
      </c>
      <c r="I22" s="17"/>
      <c r="J22" s="90"/>
      <c r="K22" s="93"/>
      <c r="L22" s="51" t="s">
        <v>133</v>
      </c>
      <c r="M22" s="21" t="s">
        <v>86</v>
      </c>
      <c r="N22" s="22"/>
      <c r="O22" s="23"/>
      <c r="P22" s="24"/>
      <c r="Q22" s="2"/>
    </row>
    <row r="23" spans="1:17" ht="26.25" customHeight="1">
      <c r="A23" s="90"/>
      <c r="B23" s="100" t="s">
        <v>13</v>
      </c>
      <c r="C23" s="101"/>
      <c r="D23" s="101"/>
      <c r="E23" s="22"/>
      <c r="F23" s="52" t="s">
        <v>100</v>
      </c>
      <c r="G23" s="51" t="s">
        <v>100</v>
      </c>
      <c r="H23" s="53" t="s">
        <v>100</v>
      </c>
      <c r="I23" s="17"/>
      <c r="J23" s="90"/>
      <c r="K23" s="94"/>
      <c r="L23" s="100" t="s">
        <v>74</v>
      </c>
      <c r="M23" s="101"/>
      <c r="N23" s="22" t="s">
        <v>136</v>
      </c>
      <c r="O23" s="23">
        <v>54705</v>
      </c>
      <c r="P23" s="24">
        <v>69084</v>
      </c>
      <c r="Q23" s="2">
        <v>77558</v>
      </c>
    </row>
    <row r="24" spans="1:17" ht="26.25" customHeight="1" thickBot="1">
      <c r="A24" s="90"/>
      <c r="B24" s="100" t="s">
        <v>98</v>
      </c>
      <c r="C24" s="101"/>
      <c r="D24" s="101"/>
      <c r="E24" s="22"/>
      <c r="F24" s="52"/>
      <c r="G24" s="51"/>
      <c r="H24" s="53"/>
      <c r="I24" s="17"/>
      <c r="J24" s="91"/>
      <c r="K24" s="95" t="s">
        <v>75</v>
      </c>
      <c r="L24" s="96"/>
      <c r="M24" s="96"/>
      <c r="N24" s="6" t="s">
        <v>137</v>
      </c>
      <c r="O24" s="47">
        <f>O17-O20</f>
        <v>13789</v>
      </c>
      <c r="P24" s="44">
        <f>P17-P20</f>
        <v>-7521</v>
      </c>
      <c r="Q24" s="45">
        <f>Q17-Q20</f>
        <v>96</v>
      </c>
    </row>
    <row r="25" spans="1:17" ht="26.25" customHeight="1" thickBot="1">
      <c r="A25" s="90"/>
      <c r="B25" s="100" t="s">
        <v>14</v>
      </c>
      <c r="C25" s="101"/>
      <c r="D25" s="101"/>
      <c r="E25" s="22"/>
      <c r="F25" s="52" t="s">
        <v>101</v>
      </c>
      <c r="G25" s="51" t="s">
        <v>101</v>
      </c>
      <c r="H25" s="53" t="s">
        <v>101</v>
      </c>
      <c r="I25" s="17"/>
      <c r="J25" s="97" t="s">
        <v>76</v>
      </c>
      <c r="K25" s="98"/>
      <c r="L25" s="98"/>
      <c r="M25" s="98"/>
      <c r="N25" s="13" t="s">
        <v>138</v>
      </c>
      <c r="O25" s="54">
        <f>O16+O24</f>
        <v>13789</v>
      </c>
      <c r="P25" s="55">
        <f>P16+P24</f>
        <v>-7521</v>
      </c>
      <c r="Q25" s="56">
        <f>Q16+Q24</f>
        <v>96</v>
      </c>
    </row>
    <row r="26" spans="1:17" ht="26.25" customHeight="1" thickBot="1">
      <c r="A26" s="90"/>
      <c r="B26" s="100" t="s">
        <v>15</v>
      </c>
      <c r="C26" s="101"/>
      <c r="D26" s="101"/>
      <c r="E26" s="22"/>
      <c r="F26" s="28">
        <v>1</v>
      </c>
      <c r="G26" s="29">
        <v>1</v>
      </c>
      <c r="H26" s="4">
        <v>1</v>
      </c>
      <c r="I26" s="17"/>
      <c r="J26" s="97" t="s">
        <v>40</v>
      </c>
      <c r="K26" s="98"/>
      <c r="L26" s="98"/>
      <c r="M26" s="98"/>
      <c r="N26" s="13" t="s">
        <v>139</v>
      </c>
      <c r="O26" s="57"/>
      <c r="P26" s="58"/>
      <c r="Q26" s="3"/>
    </row>
    <row r="27" spans="1:17" ht="26.25" customHeight="1" thickBot="1">
      <c r="A27" s="90"/>
      <c r="B27" s="126" t="s">
        <v>16</v>
      </c>
      <c r="C27" s="127"/>
      <c r="D27" s="21" t="s">
        <v>55</v>
      </c>
      <c r="E27" s="22"/>
      <c r="F27" s="36">
        <v>1000</v>
      </c>
      <c r="G27" s="37">
        <v>1000</v>
      </c>
      <c r="H27" s="38">
        <v>1000</v>
      </c>
      <c r="I27" s="17"/>
      <c r="J27" s="97" t="s">
        <v>77</v>
      </c>
      <c r="K27" s="98"/>
      <c r="L27" s="98"/>
      <c r="M27" s="98"/>
      <c r="N27" s="13" t="s">
        <v>140</v>
      </c>
      <c r="O27" s="57">
        <v>1480</v>
      </c>
      <c r="P27" s="58">
        <v>15268</v>
      </c>
      <c r="Q27" s="3">
        <v>7747</v>
      </c>
    </row>
    <row r="28" spans="1:17" ht="26.25" customHeight="1" thickBot="1">
      <c r="A28" s="90"/>
      <c r="B28" s="126"/>
      <c r="C28" s="127"/>
      <c r="D28" s="21" t="s">
        <v>56</v>
      </c>
      <c r="E28" s="22"/>
      <c r="F28" s="36"/>
      <c r="G28" s="37"/>
      <c r="H28" s="38"/>
      <c r="I28" s="17"/>
      <c r="J28" s="97" t="s">
        <v>78</v>
      </c>
      <c r="K28" s="98"/>
      <c r="L28" s="98"/>
      <c r="M28" s="98"/>
      <c r="N28" s="13" t="s">
        <v>141</v>
      </c>
      <c r="O28" s="57"/>
      <c r="P28" s="58"/>
      <c r="Q28" s="3"/>
    </row>
    <row r="29" spans="1:17" ht="26.25" customHeight="1" thickBot="1">
      <c r="A29" s="90"/>
      <c r="B29" s="126" t="s">
        <v>17</v>
      </c>
      <c r="C29" s="127"/>
      <c r="D29" s="21" t="s">
        <v>55</v>
      </c>
      <c r="E29" s="22"/>
      <c r="F29" s="36">
        <v>473</v>
      </c>
      <c r="G29" s="37">
        <v>473</v>
      </c>
      <c r="H29" s="38">
        <v>473</v>
      </c>
      <c r="I29" s="17"/>
      <c r="J29" s="97" t="s">
        <v>79</v>
      </c>
      <c r="K29" s="98"/>
      <c r="L29" s="98"/>
      <c r="M29" s="98"/>
      <c r="N29" s="13" t="s">
        <v>142</v>
      </c>
      <c r="O29" s="54">
        <f>O25-O26+O27-O28</f>
        <v>15269</v>
      </c>
      <c r="P29" s="55">
        <f>P25-P26+P27-P28</f>
        <v>7747</v>
      </c>
      <c r="Q29" s="56">
        <f>Q25-Q26+Q27-Q28</f>
        <v>7843</v>
      </c>
    </row>
    <row r="30" spans="1:17" ht="26.25" customHeight="1" thickBot="1">
      <c r="A30" s="90"/>
      <c r="B30" s="126"/>
      <c r="C30" s="127"/>
      <c r="D30" s="21" t="s">
        <v>56</v>
      </c>
      <c r="E30" s="22"/>
      <c r="F30" s="36"/>
      <c r="G30" s="37"/>
      <c r="H30" s="38"/>
      <c r="I30" s="17"/>
      <c r="J30" s="97" t="s">
        <v>80</v>
      </c>
      <c r="K30" s="98"/>
      <c r="L30" s="98"/>
      <c r="M30" s="98"/>
      <c r="N30" s="13" t="s">
        <v>143</v>
      </c>
      <c r="O30" s="57"/>
      <c r="P30" s="58"/>
      <c r="Q30" s="3"/>
    </row>
    <row r="31" spans="1:17" ht="26.25" customHeight="1" thickBot="1">
      <c r="A31" s="90"/>
      <c r="B31" s="124" t="s">
        <v>57</v>
      </c>
      <c r="C31" s="125"/>
      <c r="D31" s="125"/>
      <c r="E31" s="22"/>
      <c r="F31" s="36">
        <v>73</v>
      </c>
      <c r="G31" s="37">
        <v>208</v>
      </c>
      <c r="H31" s="38">
        <v>203</v>
      </c>
      <c r="I31" s="17"/>
      <c r="J31" s="97" t="s">
        <v>81</v>
      </c>
      <c r="K31" s="98"/>
      <c r="L31" s="98"/>
      <c r="M31" s="98"/>
      <c r="N31" s="13" t="s">
        <v>144</v>
      </c>
      <c r="O31" s="54">
        <f>O29-O30</f>
        <v>15269</v>
      </c>
      <c r="P31" s="55">
        <f>P29-P30</f>
        <v>7747</v>
      </c>
      <c r="Q31" s="56">
        <f>Q29-Q30</f>
        <v>7843</v>
      </c>
    </row>
    <row r="32" spans="1:17" ht="26.25" customHeight="1" thickBot="1">
      <c r="A32" s="90"/>
      <c r="B32" s="100" t="s">
        <v>90</v>
      </c>
      <c r="C32" s="101"/>
      <c r="D32" s="101"/>
      <c r="E32" s="22"/>
      <c r="F32" s="36">
        <v>26657</v>
      </c>
      <c r="G32" s="37">
        <v>75808</v>
      </c>
      <c r="H32" s="38">
        <v>74014</v>
      </c>
      <c r="I32" s="17"/>
      <c r="J32" s="97" t="s">
        <v>94</v>
      </c>
      <c r="K32" s="98"/>
      <c r="L32" s="98"/>
      <c r="M32" s="98"/>
      <c r="N32" s="13"/>
      <c r="O32" s="59">
        <f>IF(O5=0,0,O5/(O11+O23))</f>
        <v>0.35757568640345727</v>
      </c>
      <c r="P32" s="60">
        <f>IF(P5=0,0,P5/(P11+P23))</f>
        <v>0.3546325878594249</v>
      </c>
      <c r="Q32" s="61">
        <f>IF(Q5=0,0,Q5/(Q11+Q23))</f>
        <v>0.35402785181236673</v>
      </c>
    </row>
    <row r="33" spans="1:17" ht="26.25" customHeight="1" thickBot="1">
      <c r="A33" s="90"/>
      <c r="B33" s="120" t="s">
        <v>85</v>
      </c>
      <c r="C33" s="100" t="s">
        <v>91</v>
      </c>
      <c r="D33" s="101"/>
      <c r="E33" s="22"/>
      <c r="F33" s="36"/>
      <c r="G33" s="37"/>
      <c r="H33" s="38"/>
      <c r="I33" s="17"/>
      <c r="J33" s="97" t="s">
        <v>95</v>
      </c>
      <c r="K33" s="98"/>
      <c r="L33" s="98"/>
      <c r="M33" s="98"/>
      <c r="N33" s="13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90"/>
      <c r="B34" s="120"/>
      <c r="C34" s="100" t="s">
        <v>92</v>
      </c>
      <c r="D34" s="101"/>
      <c r="E34" s="22" t="s">
        <v>145</v>
      </c>
      <c r="F34" s="36">
        <v>26657</v>
      </c>
      <c r="G34" s="37">
        <v>75808</v>
      </c>
      <c r="H34" s="38">
        <v>74014</v>
      </c>
      <c r="I34" s="17"/>
      <c r="J34" s="97" t="s">
        <v>84</v>
      </c>
      <c r="K34" s="98"/>
      <c r="L34" s="98"/>
      <c r="M34" s="98"/>
      <c r="N34" s="13"/>
      <c r="O34" s="57">
        <v>118207</v>
      </c>
      <c r="P34" s="58">
        <v>125000</v>
      </c>
      <c r="Q34" s="3">
        <v>150000</v>
      </c>
    </row>
    <row r="35" spans="1:17" ht="26.25" customHeight="1" thickBot="1">
      <c r="A35" s="90"/>
      <c r="B35" s="100" t="s">
        <v>93</v>
      </c>
      <c r="C35" s="101"/>
      <c r="D35" s="101"/>
      <c r="E35" s="22" t="s">
        <v>146</v>
      </c>
      <c r="F35" s="36">
        <v>26657</v>
      </c>
      <c r="G35" s="37">
        <v>75808</v>
      </c>
      <c r="H35" s="38">
        <v>74014</v>
      </c>
      <c r="I35" s="17"/>
      <c r="J35" s="102" t="s">
        <v>104</v>
      </c>
      <c r="K35" s="103"/>
      <c r="L35" s="104" t="s">
        <v>39</v>
      </c>
      <c r="M35" s="105"/>
      <c r="N35" s="13"/>
      <c r="O35" s="57">
        <v>2848</v>
      </c>
      <c r="P35" s="58">
        <v>25334</v>
      </c>
      <c r="Q35" s="3">
        <v>26425</v>
      </c>
    </row>
    <row r="36" spans="1:17" ht="26.25" customHeight="1" thickBot="1">
      <c r="A36" s="91"/>
      <c r="B36" s="95" t="s">
        <v>18</v>
      </c>
      <c r="C36" s="96"/>
      <c r="D36" s="96"/>
      <c r="E36" s="6"/>
      <c r="F36" s="62">
        <f>IF(F35=0,0,F35/F34)</f>
        <v>1</v>
      </c>
      <c r="G36" s="63">
        <f>IF(G35=0,0,G35/G34)</f>
        <v>1</v>
      </c>
      <c r="H36" s="64">
        <f>IF(H35=0,0,H35/H34)</f>
        <v>1</v>
      </c>
      <c r="I36" s="17"/>
      <c r="J36" s="97" t="s">
        <v>87</v>
      </c>
      <c r="K36" s="98"/>
      <c r="L36" s="98"/>
      <c r="M36" s="98"/>
      <c r="N36" s="13"/>
      <c r="O36" s="57">
        <v>1492870</v>
      </c>
      <c r="P36" s="58">
        <v>1535786</v>
      </c>
      <c r="Q36" s="3">
        <v>1565228</v>
      </c>
    </row>
    <row r="37" spans="1:17" ht="26.25" customHeight="1">
      <c r="A37" s="110" t="s">
        <v>45</v>
      </c>
      <c r="B37" s="113" t="s">
        <v>19</v>
      </c>
      <c r="C37" s="99"/>
      <c r="D37" s="99"/>
      <c r="E37" s="18"/>
      <c r="F37" s="42"/>
      <c r="G37" s="26"/>
      <c r="H37" s="27"/>
      <c r="I37" s="17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11"/>
      <c r="B38" s="100" t="s">
        <v>20</v>
      </c>
      <c r="C38" s="101"/>
      <c r="D38" s="101"/>
      <c r="E38" s="22"/>
      <c r="F38" s="28">
        <v>30291</v>
      </c>
      <c r="G38" s="29">
        <v>81712</v>
      </c>
      <c r="H38" s="4">
        <v>93638</v>
      </c>
      <c r="I38" s="17"/>
    </row>
    <row r="39" spans="1:9" ht="26.25" customHeight="1">
      <c r="A39" s="111"/>
      <c r="B39" s="120" t="s">
        <v>147</v>
      </c>
      <c r="C39" s="100" t="s">
        <v>21</v>
      </c>
      <c r="D39" s="101"/>
      <c r="E39" s="22"/>
      <c r="F39" s="28">
        <v>10699</v>
      </c>
      <c r="G39" s="29">
        <v>15349</v>
      </c>
      <c r="H39" s="4">
        <v>18608</v>
      </c>
      <c r="I39" s="17"/>
    </row>
    <row r="40" spans="1:9" ht="26.25" customHeight="1">
      <c r="A40" s="111"/>
      <c r="B40" s="120"/>
      <c r="C40" s="100" t="s">
        <v>22</v>
      </c>
      <c r="D40" s="101"/>
      <c r="E40" s="22"/>
      <c r="F40" s="28">
        <v>19592</v>
      </c>
      <c r="G40" s="29">
        <v>66363</v>
      </c>
      <c r="H40" s="4">
        <v>75030</v>
      </c>
      <c r="I40" s="17"/>
    </row>
    <row r="41" spans="1:9" ht="26.25" customHeight="1">
      <c r="A41" s="111"/>
      <c r="B41" s="100" t="s">
        <v>23</v>
      </c>
      <c r="C41" s="101"/>
      <c r="D41" s="101"/>
      <c r="E41" s="22"/>
      <c r="F41" s="28">
        <v>158</v>
      </c>
      <c r="G41" s="29">
        <v>25334</v>
      </c>
      <c r="H41" s="4">
        <v>26425</v>
      </c>
      <c r="I41" s="17"/>
    </row>
    <row r="42" spans="1:9" ht="26.25" customHeight="1" thickBot="1">
      <c r="A42" s="112"/>
      <c r="B42" s="95" t="s">
        <v>24</v>
      </c>
      <c r="C42" s="96"/>
      <c r="D42" s="96"/>
      <c r="E42" s="6"/>
      <c r="F42" s="47">
        <f>F37+F38+F41</f>
        <v>30449</v>
      </c>
      <c r="G42" s="44">
        <f>G37+G38+G41</f>
        <v>107046</v>
      </c>
      <c r="H42" s="45">
        <f>H37+H38+H41</f>
        <v>120063</v>
      </c>
      <c r="I42" s="17"/>
    </row>
    <row r="43" spans="1:9" ht="26.25" customHeight="1">
      <c r="A43" s="110" t="s">
        <v>46</v>
      </c>
      <c r="B43" s="121" t="s">
        <v>48</v>
      </c>
      <c r="C43" s="113" t="s">
        <v>25</v>
      </c>
      <c r="D43" s="99"/>
      <c r="E43" s="18"/>
      <c r="F43" s="42" t="s">
        <v>119</v>
      </c>
      <c r="G43" s="26" t="s">
        <v>119</v>
      </c>
      <c r="H43" s="27" t="s">
        <v>119</v>
      </c>
      <c r="I43" s="17"/>
    </row>
    <row r="44" spans="1:9" ht="26.25" customHeight="1">
      <c r="A44" s="111"/>
      <c r="B44" s="122"/>
      <c r="C44" s="100" t="s">
        <v>58</v>
      </c>
      <c r="D44" s="101"/>
      <c r="E44" s="22"/>
      <c r="F44" s="28">
        <v>3675</v>
      </c>
      <c r="G44" s="29">
        <v>3675</v>
      </c>
      <c r="H44" s="4">
        <v>3675</v>
      </c>
      <c r="I44" s="17"/>
    </row>
    <row r="45" spans="1:9" ht="26.25" customHeight="1">
      <c r="A45" s="111"/>
      <c r="B45" s="122"/>
      <c r="C45" s="100" t="s">
        <v>26</v>
      </c>
      <c r="D45" s="101"/>
      <c r="E45" s="22"/>
      <c r="F45" s="66">
        <v>38341</v>
      </c>
      <c r="G45" s="66">
        <v>38341</v>
      </c>
      <c r="H45" s="66">
        <v>38341</v>
      </c>
      <c r="I45" s="17"/>
    </row>
    <row r="46" spans="1:9" ht="26.25" customHeight="1">
      <c r="A46" s="111"/>
      <c r="B46" s="122"/>
      <c r="C46" s="100" t="s">
        <v>59</v>
      </c>
      <c r="D46" s="101"/>
      <c r="E46" s="22"/>
      <c r="F46" s="36">
        <v>99.6</v>
      </c>
      <c r="G46" s="37">
        <v>124.4</v>
      </c>
      <c r="H46" s="38">
        <v>148.4</v>
      </c>
      <c r="I46" s="17"/>
    </row>
    <row r="47" spans="1:9" ht="26.25" customHeight="1">
      <c r="A47" s="111"/>
      <c r="B47" s="122"/>
      <c r="C47" s="100" t="s">
        <v>60</v>
      </c>
      <c r="D47" s="101"/>
      <c r="E47" s="22"/>
      <c r="F47" s="36">
        <v>1136.3</v>
      </c>
      <c r="G47" s="37">
        <v>1077.9</v>
      </c>
      <c r="H47" s="38">
        <v>1265.1</v>
      </c>
      <c r="I47" s="17"/>
    </row>
    <row r="48" spans="1:9" ht="26.25" customHeight="1">
      <c r="A48" s="111"/>
      <c r="B48" s="122"/>
      <c r="C48" s="120" t="s">
        <v>148</v>
      </c>
      <c r="D48" s="21" t="s">
        <v>61</v>
      </c>
      <c r="E48" s="22"/>
      <c r="F48" s="36">
        <v>401.3</v>
      </c>
      <c r="G48" s="37">
        <v>202.5</v>
      </c>
      <c r="H48" s="38">
        <v>251.4</v>
      </c>
      <c r="I48" s="17"/>
    </row>
    <row r="49" spans="1:9" ht="26.25" customHeight="1">
      <c r="A49" s="111"/>
      <c r="B49" s="123"/>
      <c r="C49" s="120"/>
      <c r="D49" s="21" t="s">
        <v>62</v>
      </c>
      <c r="E49" s="22"/>
      <c r="F49" s="36">
        <v>735</v>
      </c>
      <c r="G49" s="37">
        <v>875.4</v>
      </c>
      <c r="H49" s="38">
        <v>1013.7</v>
      </c>
      <c r="I49" s="17"/>
    </row>
    <row r="50" spans="1:9" ht="26.25" customHeight="1">
      <c r="A50" s="111"/>
      <c r="B50" s="114" t="s">
        <v>41</v>
      </c>
      <c r="C50" s="115"/>
      <c r="D50" s="21" t="s">
        <v>27</v>
      </c>
      <c r="E50" s="22"/>
      <c r="F50" s="36">
        <v>22</v>
      </c>
      <c r="G50" s="37">
        <v>12</v>
      </c>
      <c r="H50" s="38">
        <v>11.3</v>
      </c>
      <c r="I50" s="17"/>
    </row>
    <row r="51" spans="1:9" ht="26.25" customHeight="1">
      <c r="A51" s="111"/>
      <c r="B51" s="116"/>
      <c r="C51" s="117"/>
      <c r="D51" s="21" t="s">
        <v>89</v>
      </c>
      <c r="E51" s="22"/>
      <c r="F51" s="28"/>
      <c r="G51" s="29"/>
      <c r="H51" s="4"/>
      <c r="I51" s="17"/>
    </row>
    <row r="52" spans="1:9" ht="26.25" customHeight="1" thickBot="1">
      <c r="A52" s="112"/>
      <c r="B52" s="118"/>
      <c r="C52" s="119"/>
      <c r="D52" s="5" t="s">
        <v>28</v>
      </c>
      <c r="E52" s="6"/>
      <c r="F52" s="66">
        <v>38341</v>
      </c>
      <c r="G52" s="66">
        <v>38341</v>
      </c>
      <c r="H52" s="66">
        <v>38341</v>
      </c>
      <c r="I52" s="17"/>
    </row>
    <row r="53" spans="1:9" ht="26.25" customHeight="1">
      <c r="A53" s="110" t="s">
        <v>29</v>
      </c>
      <c r="B53" s="113" t="s">
        <v>30</v>
      </c>
      <c r="C53" s="99"/>
      <c r="D53" s="99"/>
      <c r="E53" s="18"/>
      <c r="F53" s="42"/>
      <c r="G53" s="26"/>
      <c r="H53" s="27"/>
      <c r="I53" s="17"/>
    </row>
    <row r="54" spans="1:9" ht="26.25" customHeight="1">
      <c r="A54" s="111"/>
      <c r="B54" s="100" t="s">
        <v>31</v>
      </c>
      <c r="C54" s="101"/>
      <c r="D54" s="101"/>
      <c r="E54" s="22"/>
      <c r="F54" s="28">
        <v>3</v>
      </c>
      <c r="G54" s="29">
        <v>3</v>
      </c>
      <c r="H54" s="4">
        <v>4</v>
      </c>
      <c r="I54" s="17"/>
    </row>
    <row r="55" spans="1:8" ht="26.25" customHeight="1" thickBot="1">
      <c r="A55" s="112"/>
      <c r="B55" s="95" t="s">
        <v>32</v>
      </c>
      <c r="C55" s="96"/>
      <c r="D55" s="96"/>
      <c r="E55" s="6"/>
      <c r="F55" s="47">
        <f>F53+F54</f>
        <v>3</v>
      </c>
      <c r="G55" s="44">
        <f>G53+G54</f>
        <v>3</v>
      </c>
      <c r="H55" s="45">
        <f>H53+H54</f>
        <v>4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G3" sqref="G3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89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120</v>
      </c>
      <c r="P3" s="10" t="s">
        <v>0</v>
      </c>
    </row>
    <row r="4" spans="1:17" ht="26.25" customHeight="1" thickBot="1">
      <c r="A4" s="97" t="s">
        <v>49</v>
      </c>
      <c r="B4" s="98"/>
      <c r="C4" s="98"/>
      <c r="D4" s="98"/>
      <c r="E4" s="13"/>
      <c r="F4" s="14" t="s">
        <v>96</v>
      </c>
      <c r="G4" s="15" t="s">
        <v>97</v>
      </c>
      <c r="H4" s="16" t="s">
        <v>121</v>
      </c>
      <c r="I4" s="17"/>
      <c r="J4" s="97" t="s">
        <v>49</v>
      </c>
      <c r="K4" s="98"/>
      <c r="L4" s="98"/>
      <c r="M4" s="98"/>
      <c r="N4" s="13"/>
      <c r="O4" s="14" t="s">
        <v>96</v>
      </c>
      <c r="P4" s="15" t="s">
        <v>97</v>
      </c>
      <c r="Q4" s="16" t="s">
        <v>121</v>
      </c>
    </row>
    <row r="5" spans="1:17" ht="26.25" customHeight="1" thickBot="1">
      <c r="A5" s="97" t="s">
        <v>1</v>
      </c>
      <c r="B5" s="98"/>
      <c r="C5" s="98"/>
      <c r="D5" s="98"/>
      <c r="E5" s="13"/>
      <c r="F5" s="128">
        <v>34141</v>
      </c>
      <c r="G5" s="129"/>
      <c r="H5" s="130"/>
      <c r="I5" s="17"/>
      <c r="J5" s="88" t="s">
        <v>47</v>
      </c>
      <c r="K5" s="99" t="s">
        <v>65</v>
      </c>
      <c r="L5" s="99"/>
      <c r="M5" s="99"/>
      <c r="N5" s="18" t="s">
        <v>122</v>
      </c>
      <c r="O5" s="19">
        <f>SUM(O6,O10)</f>
        <v>168122</v>
      </c>
      <c r="P5" s="19">
        <f>SUM(P6,P10)</f>
        <v>160185</v>
      </c>
      <c r="Q5" s="1">
        <f>SUM(Q6,Q10)</f>
        <v>167108</v>
      </c>
    </row>
    <row r="6" spans="1:17" ht="26.25" customHeight="1" thickBot="1">
      <c r="A6" s="97" t="s">
        <v>82</v>
      </c>
      <c r="B6" s="98"/>
      <c r="C6" s="98"/>
      <c r="D6" s="98"/>
      <c r="E6" s="13"/>
      <c r="F6" s="128">
        <v>35704</v>
      </c>
      <c r="G6" s="129"/>
      <c r="H6" s="130"/>
      <c r="I6" s="17"/>
      <c r="J6" s="90"/>
      <c r="K6" s="92" t="s">
        <v>123</v>
      </c>
      <c r="L6" s="100" t="s">
        <v>53</v>
      </c>
      <c r="M6" s="101"/>
      <c r="N6" s="22" t="s">
        <v>124</v>
      </c>
      <c r="O6" s="23">
        <f>SUM(O7:O9)</f>
        <v>40104</v>
      </c>
      <c r="P6" s="23">
        <f>SUM(P7:P9)</f>
        <v>45589</v>
      </c>
      <c r="Q6" s="2">
        <f>SUM(Q7:Q9)</f>
        <v>45551</v>
      </c>
    </row>
    <row r="7" spans="1:17" ht="26.25" customHeight="1">
      <c r="A7" s="88" t="s">
        <v>42</v>
      </c>
      <c r="B7" s="113" t="s">
        <v>50</v>
      </c>
      <c r="C7" s="99"/>
      <c r="D7" s="99"/>
      <c r="E7" s="18" t="s">
        <v>125</v>
      </c>
      <c r="F7" s="25">
        <v>14960</v>
      </c>
      <c r="G7" s="26">
        <v>14996</v>
      </c>
      <c r="H7" s="27">
        <v>15020</v>
      </c>
      <c r="I7" s="17"/>
      <c r="J7" s="90"/>
      <c r="K7" s="93"/>
      <c r="L7" s="92" t="s">
        <v>127</v>
      </c>
      <c r="M7" s="21" t="s">
        <v>34</v>
      </c>
      <c r="N7" s="22"/>
      <c r="O7" s="23">
        <v>40104</v>
      </c>
      <c r="P7" s="24">
        <v>45589</v>
      </c>
      <c r="Q7" s="2">
        <v>45551</v>
      </c>
    </row>
    <row r="8" spans="1:17" ht="26.25" customHeight="1">
      <c r="A8" s="90"/>
      <c r="B8" s="100" t="s">
        <v>2</v>
      </c>
      <c r="C8" s="101"/>
      <c r="D8" s="101"/>
      <c r="E8" s="22"/>
      <c r="F8" s="28">
        <v>3229</v>
      </c>
      <c r="G8" s="29">
        <v>3524</v>
      </c>
      <c r="H8" s="4">
        <v>3737</v>
      </c>
      <c r="I8" s="30"/>
      <c r="J8" s="90"/>
      <c r="K8" s="93"/>
      <c r="L8" s="93"/>
      <c r="M8" s="21" t="s">
        <v>35</v>
      </c>
      <c r="N8" s="22"/>
      <c r="O8" s="23">
        <v>0</v>
      </c>
      <c r="P8" s="24">
        <v>0</v>
      </c>
      <c r="Q8" s="2">
        <v>0</v>
      </c>
    </row>
    <row r="9" spans="1:17" ht="26.25" customHeight="1">
      <c r="A9" s="90"/>
      <c r="B9" s="100" t="s">
        <v>51</v>
      </c>
      <c r="C9" s="101"/>
      <c r="D9" s="101"/>
      <c r="E9" s="22" t="s">
        <v>128</v>
      </c>
      <c r="F9" s="28">
        <v>3229</v>
      </c>
      <c r="G9" s="29">
        <v>3524</v>
      </c>
      <c r="H9" s="4">
        <v>3737</v>
      </c>
      <c r="I9" s="17"/>
      <c r="J9" s="90"/>
      <c r="K9" s="93"/>
      <c r="L9" s="94"/>
      <c r="M9" s="21" t="s">
        <v>36</v>
      </c>
      <c r="N9" s="22" t="s">
        <v>102</v>
      </c>
      <c r="O9" s="23">
        <v>0</v>
      </c>
      <c r="P9" s="24">
        <v>0</v>
      </c>
      <c r="Q9" s="2">
        <v>0</v>
      </c>
    </row>
    <row r="10" spans="1:17" ht="26.25" customHeight="1">
      <c r="A10" s="90"/>
      <c r="B10" s="100" t="s">
        <v>52</v>
      </c>
      <c r="C10" s="101"/>
      <c r="D10" s="101"/>
      <c r="E10" s="22" t="s">
        <v>129</v>
      </c>
      <c r="F10" s="31">
        <f>IF(F9=0,0,F9/F7)</f>
        <v>0.21584224598930482</v>
      </c>
      <c r="G10" s="32">
        <f>IF(G9=0,0,G9/G7)</f>
        <v>0.23499599893304882</v>
      </c>
      <c r="H10" s="33">
        <f>IF(H9=0,0,H9/H7)</f>
        <v>0.2488015978695073</v>
      </c>
      <c r="I10" s="17"/>
      <c r="J10" s="90"/>
      <c r="K10" s="94"/>
      <c r="L10" s="108" t="s">
        <v>66</v>
      </c>
      <c r="M10" s="109"/>
      <c r="N10" s="34"/>
      <c r="O10" s="23">
        <f>53059+74959-0</f>
        <v>128018</v>
      </c>
      <c r="P10" s="24">
        <f>96471+18125-0</f>
        <v>114596</v>
      </c>
      <c r="Q10" s="2">
        <f>121557+0-0</f>
        <v>121557</v>
      </c>
    </row>
    <row r="11" spans="1:17" ht="26.25" customHeight="1">
      <c r="A11" s="90"/>
      <c r="B11" s="100" t="s">
        <v>3</v>
      </c>
      <c r="C11" s="101"/>
      <c r="D11" s="101"/>
      <c r="E11" s="22" t="s">
        <v>130</v>
      </c>
      <c r="F11" s="28">
        <v>2191</v>
      </c>
      <c r="G11" s="29">
        <v>2360</v>
      </c>
      <c r="H11" s="4">
        <v>2585</v>
      </c>
      <c r="I11" s="17"/>
      <c r="J11" s="90"/>
      <c r="K11" s="101" t="s">
        <v>67</v>
      </c>
      <c r="L11" s="101"/>
      <c r="M11" s="101"/>
      <c r="N11" s="22" t="s">
        <v>155</v>
      </c>
      <c r="O11" s="35">
        <f>SUM(O12,O15)</f>
        <v>168122</v>
      </c>
      <c r="P11" s="24">
        <f>SUM(P12,P15)</f>
        <v>160185</v>
      </c>
      <c r="Q11" s="2">
        <f>SUM(Q12,Q15)</f>
        <v>164271</v>
      </c>
    </row>
    <row r="12" spans="1:17" ht="26.25" customHeight="1">
      <c r="A12" s="90"/>
      <c r="B12" s="100" t="s">
        <v>64</v>
      </c>
      <c r="C12" s="101"/>
      <c r="D12" s="101"/>
      <c r="E12" s="22" t="s">
        <v>131</v>
      </c>
      <c r="F12" s="31">
        <f>IF(F11=0,0,F11/F9)</f>
        <v>0.6785382471353361</v>
      </c>
      <c r="G12" s="32">
        <f>IF(G11=0,0,G11/G9)</f>
        <v>0.6696935300794552</v>
      </c>
      <c r="H12" s="33">
        <f>IF(H11=0,0,H11/H9)</f>
        <v>0.6917313352956918</v>
      </c>
      <c r="I12" s="17"/>
      <c r="J12" s="90"/>
      <c r="K12" s="92" t="s">
        <v>132</v>
      </c>
      <c r="L12" s="100" t="s">
        <v>54</v>
      </c>
      <c r="M12" s="101"/>
      <c r="N12" s="22"/>
      <c r="O12" s="23">
        <v>72843</v>
      </c>
      <c r="P12" s="24">
        <v>66618</v>
      </c>
      <c r="Q12" s="2">
        <v>71077</v>
      </c>
    </row>
    <row r="13" spans="1:17" ht="26.25" customHeight="1">
      <c r="A13" s="90"/>
      <c r="B13" s="100" t="s">
        <v>4</v>
      </c>
      <c r="C13" s="101"/>
      <c r="D13" s="101"/>
      <c r="E13" s="22"/>
      <c r="F13" s="36">
        <v>0</v>
      </c>
      <c r="G13" s="37">
        <v>0</v>
      </c>
      <c r="H13" s="38">
        <v>0</v>
      </c>
      <c r="I13" s="17"/>
      <c r="J13" s="90"/>
      <c r="K13" s="93"/>
      <c r="L13" s="92" t="s">
        <v>133</v>
      </c>
      <c r="M13" s="21" t="s">
        <v>33</v>
      </c>
      <c r="N13" s="22"/>
      <c r="O13" s="23">
        <v>0</v>
      </c>
      <c r="P13" s="24">
        <v>0</v>
      </c>
      <c r="Q13" s="2">
        <v>0</v>
      </c>
    </row>
    <row r="14" spans="1:17" ht="26.25" customHeight="1">
      <c r="A14" s="90"/>
      <c r="B14" s="100" t="s">
        <v>5</v>
      </c>
      <c r="C14" s="101"/>
      <c r="D14" s="101"/>
      <c r="E14" s="22"/>
      <c r="F14" s="36">
        <v>183</v>
      </c>
      <c r="G14" s="37">
        <v>191</v>
      </c>
      <c r="H14" s="38">
        <v>201</v>
      </c>
      <c r="I14" s="17"/>
      <c r="J14" s="90"/>
      <c r="K14" s="93"/>
      <c r="L14" s="94"/>
      <c r="M14" s="21" t="s">
        <v>37</v>
      </c>
      <c r="N14" s="22"/>
      <c r="O14" s="23">
        <v>0</v>
      </c>
      <c r="P14" s="24">
        <v>0</v>
      </c>
      <c r="Q14" s="2">
        <v>0</v>
      </c>
    </row>
    <row r="15" spans="1:17" ht="26.25" customHeight="1" thickBot="1">
      <c r="A15" s="91"/>
      <c r="B15" s="95" t="s">
        <v>88</v>
      </c>
      <c r="C15" s="96"/>
      <c r="D15" s="96"/>
      <c r="E15" s="6"/>
      <c r="F15" s="39">
        <v>183</v>
      </c>
      <c r="G15" s="40">
        <v>191</v>
      </c>
      <c r="H15" s="41">
        <v>201</v>
      </c>
      <c r="I15" s="17"/>
      <c r="J15" s="90"/>
      <c r="K15" s="94"/>
      <c r="L15" s="108" t="s">
        <v>38</v>
      </c>
      <c r="M15" s="109"/>
      <c r="N15" s="34"/>
      <c r="O15" s="23">
        <v>95279</v>
      </c>
      <c r="P15" s="24">
        <v>93567</v>
      </c>
      <c r="Q15" s="2">
        <v>93194</v>
      </c>
    </row>
    <row r="16" spans="1:17" ht="26.25" customHeight="1" thickBot="1">
      <c r="A16" s="110" t="s">
        <v>43</v>
      </c>
      <c r="B16" s="113" t="s">
        <v>6</v>
      </c>
      <c r="C16" s="99"/>
      <c r="D16" s="99"/>
      <c r="E16" s="18"/>
      <c r="F16" s="42">
        <f>SUM(F17:F20)</f>
        <v>9315742</v>
      </c>
      <c r="G16" s="26">
        <f>SUM(G17:G20)</f>
        <v>9529895</v>
      </c>
      <c r="H16" s="27">
        <f>SUM(H17:H20)</f>
        <v>9830466</v>
      </c>
      <c r="I16" s="17"/>
      <c r="J16" s="91"/>
      <c r="K16" s="95" t="s">
        <v>68</v>
      </c>
      <c r="L16" s="96"/>
      <c r="M16" s="96"/>
      <c r="N16" s="6" t="s">
        <v>134</v>
      </c>
      <c r="O16" s="43">
        <f>O5-O11</f>
        <v>0</v>
      </c>
      <c r="P16" s="44">
        <f>P5-P11</f>
        <v>0</v>
      </c>
      <c r="Q16" s="45">
        <f>Q5-Q11</f>
        <v>2837</v>
      </c>
    </row>
    <row r="17" spans="1:17" ht="26.25" customHeight="1">
      <c r="A17" s="111"/>
      <c r="B17" s="120" t="s">
        <v>7</v>
      </c>
      <c r="C17" s="100" t="s">
        <v>8</v>
      </c>
      <c r="D17" s="101"/>
      <c r="E17" s="22"/>
      <c r="F17" s="28">
        <v>3454850</v>
      </c>
      <c r="G17" s="29">
        <v>3480750</v>
      </c>
      <c r="H17" s="4">
        <v>3586200</v>
      </c>
      <c r="I17" s="17"/>
      <c r="J17" s="88" t="s">
        <v>69</v>
      </c>
      <c r="K17" s="106" t="s">
        <v>70</v>
      </c>
      <c r="L17" s="107"/>
      <c r="M17" s="107"/>
      <c r="N17" s="18" t="s">
        <v>135</v>
      </c>
      <c r="O17" s="19">
        <v>461902</v>
      </c>
      <c r="P17" s="20">
        <v>380500</v>
      </c>
      <c r="Q17" s="1">
        <v>446639</v>
      </c>
    </row>
    <row r="18" spans="1:17" ht="26.25" customHeight="1">
      <c r="A18" s="111"/>
      <c r="B18" s="120"/>
      <c r="C18" s="100" t="s">
        <v>9</v>
      </c>
      <c r="D18" s="101"/>
      <c r="E18" s="22"/>
      <c r="F18" s="28">
        <v>4831900</v>
      </c>
      <c r="G18" s="29">
        <v>5004200</v>
      </c>
      <c r="H18" s="4">
        <v>5167400</v>
      </c>
      <c r="I18" s="17"/>
      <c r="J18" s="90"/>
      <c r="K18" s="92" t="s">
        <v>133</v>
      </c>
      <c r="L18" s="100" t="s">
        <v>83</v>
      </c>
      <c r="M18" s="101"/>
      <c r="N18" s="22"/>
      <c r="O18" s="23">
        <v>77200</v>
      </c>
      <c r="P18" s="24">
        <v>172300</v>
      </c>
      <c r="Q18" s="2">
        <v>163200</v>
      </c>
    </row>
    <row r="19" spans="1:17" ht="26.25" customHeight="1">
      <c r="A19" s="111"/>
      <c r="B19" s="120"/>
      <c r="C19" s="100" t="s">
        <v>10</v>
      </c>
      <c r="D19" s="101"/>
      <c r="E19" s="22"/>
      <c r="F19" s="28">
        <v>530310</v>
      </c>
      <c r="G19" s="29">
        <v>546263</v>
      </c>
      <c r="H19" s="4">
        <v>578184</v>
      </c>
      <c r="I19" s="17"/>
      <c r="J19" s="90"/>
      <c r="K19" s="94"/>
      <c r="L19" s="100" t="s">
        <v>66</v>
      </c>
      <c r="M19" s="101"/>
      <c r="N19" s="22"/>
      <c r="O19" s="35">
        <f>75893+56089</f>
        <v>131982</v>
      </c>
      <c r="P19" s="24">
        <f>66329+79075</f>
        <v>145404</v>
      </c>
      <c r="Q19" s="2">
        <f>56531+81912</f>
        <v>138443</v>
      </c>
    </row>
    <row r="20" spans="1:17" ht="26.25" customHeight="1">
      <c r="A20" s="111"/>
      <c r="B20" s="120"/>
      <c r="C20" s="100" t="s">
        <v>11</v>
      </c>
      <c r="D20" s="101"/>
      <c r="E20" s="22"/>
      <c r="F20" s="28">
        <f>0+498682</f>
        <v>498682</v>
      </c>
      <c r="G20" s="29">
        <f>0+498682</f>
        <v>498682</v>
      </c>
      <c r="H20" s="4">
        <v>498682</v>
      </c>
      <c r="I20" s="17"/>
      <c r="J20" s="90"/>
      <c r="K20" s="100" t="s">
        <v>71</v>
      </c>
      <c r="L20" s="101"/>
      <c r="M20" s="101"/>
      <c r="N20" s="46" t="s">
        <v>72</v>
      </c>
      <c r="O20" s="23">
        <v>443279</v>
      </c>
      <c r="P20" s="24">
        <v>383145</v>
      </c>
      <c r="Q20" s="2">
        <v>480327</v>
      </c>
    </row>
    <row r="21" spans="1:17" ht="26.25" customHeight="1" thickBot="1">
      <c r="A21" s="112"/>
      <c r="B21" s="95" t="s">
        <v>12</v>
      </c>
      <c r="C21" s="96"/>
      <c r="D21" s="96"/>
      <c r="E21" s="6"/>
      <c r="F21" s="47">
        <v>6547490</v>
      </c>
      <c r="G21" s="44">
        <v>6695951</v>
      </c>
      <c r="H21" s="45">
        <v>6935131</v>
      </c>
      <c r="I21" s="17"/>
      <c r="J21" s="90"/>
      <c r="K21" s="92" t="s">
        <v>126</v>
      </c>
      <c r="L21" s="100" t="s">
        <v>73</v>
      </c>
      <c r="M21" s="101"/>
      <c r="N21" s="22"/>
      <c r="O21" s="23">
        <v>288484</v>
      </c>
      <c r="P21" s="24">
        <v>219267</v>
      </c>
      <c r="Q21" s="2">
        <v>304702</v>
      </c>
    </row>
    <row r="22" spans="1:17" ht="26.25" customHeight="1">
      <c r="A22" s="88" t="s">
        <v>44</v>
      </c>
      <c r="B22" s="113" t="s">
        <v>63</v>
      </c>
      <c r="C22" s="99"/>
      <c r="D22" s="99"/>
      <c r="E22" s="18"/>
      <c r="F22" s="48">
        <v>54</v>
      </c>
      <c r="G22" s="49">
        <v>57</v>
      </c>
      <c r="H22" s="50">
        <v>61</v>
      </c>
      <c r="I22" s="17"/>
      <c r="J22" s="90"/>
      <c r="K22" s="93"/>
      <c r="L22" s="51" t="s">
        <v>133</v>
      </c>
      <c r="M22" s="21" t="s">
        <v>86</v>
      </c>
      <c r="N22" s="22"/>
      <c r="O22" s="23">
        <v>0</v>
      </c>
      <c r="P22" s="24">
        <v>0</v>
      </c>
      <c r="Q22" s="2">
        <v>0</v>
      </c>
    </row>
    <row r="23" spans="1:17" ht="26.25" customHeight="1">
      <c r="A23" s="90"/>
      <c r="B23" s="100" t="s">
        <v>13</v>
      </c>
      <c r="C23" s="101"/>
      <c r="D23" s="101"/>
      <c r="E23" s="22"/>
      <c r="F23" s="71" t="s">
        <v>100</v>
      </c>
      <c r="G23" s="72" t="s">
        <v>100</v>
      </c>
      <c r="H23" s="73" t="s">
        <v>100</v>
      </c>
      <c r="I23" s="17"/>
      <c r="J23" s="90"/>
      <c r="K23" s="94"/>
      <c r="L23" s="100" t="s">
        <v>74</v>
      </c>
      <c r="M23" s="101"/>
      <c r="N23" s="22" t="s">
        <v>136</v>
      </c>
      <c r="O23" s="23">
        <v>142056</v>
      </c>
      <c r="P23" s="24">
        <v>148635</v>
      </c>
      <c r="Q23" s="2">
        <v>158234</v>
      </c>
    </row>
    <row r="24" spans="1:17" ht="26.25" customHeight="1" thickBot="1">
      <c r="A24" s="90"/>
      <c r="B24" s="100" t="s">
        <v>98</v>
      </c>
      <c r="C24" s="101"/>
      <c r="D24" s="101"/>
      <c r="E24" s="22"/>
      <c r="F24" s="74"/>
      <c r="G24" s="51">
        <v>0</v>
      </c>
      <c r="H24" s="53">
        <v>0</v>
      </c>
      <c r="I24" s="17"/>
      <c r="J24" s="91"/>
      <c r="K24" s="95" t="s">
        <v>75</v>
      </c>
      <c r="L24" s="96"/>
      <c r="M24" s="96"/>
      <c r="N24" s="6" t="s">
        <v>137</v>
      </c>
      <c r="O24" s="47">
        <f>O17-O20</f>
        <v>18623</v>
      </c>
      <c r="P24" s="44">
        <f>P17-P20</f>
        <v>-2645</v>
      </c>
      <c r="Q24" s="45">
        <f>Q17-Q20</f>
        <v>-33688</v>
      </c>
    </row>
    <row r="25" spans="1:17" ht="26.25" customHeight="1" thickBot="1">
      <c r="A25" s="90"/>
      <c r="B25" s="100" t="s">
        <v>14</v>
      </c>
      <c r="C25" s="101"/>
      <c r="D25" s="101"/>
      <c r="E25" s="22"/>
      <c r="F25" s="71" t="s">
        <v>101</v>
      </c>
      <c r="G25" s="72" t="s">
        <v>101</v>
      </c>
      <c r="H25" s="73" t="s">
        <v>101</v>
      </c>
      <c r="I25" s="17"/>
      <c r="J25" s="97" t="s">
        <v>76</v>
      </c>
      <c r="K25" s="98"/>
      <c r="L25" s="98"/>
      <c r="M25" s="98"/>
      <c r="N25" s="13" t="s">
        <v>138</v>
      </c>
      <c r="O25" s="54">
        <f>O16+O24</f>
        <v>18623</v>
      </c>
      <c r="P25" s="55">
        <f>P16+P24</f>
        <v>-2645</v>
      </c>
      <c r="Q25" s="56">
        <f>Q16+Q24</f>
        <v>-30851</v>
      </c>
    </row>
    <row r="26" spans="1:17" ht="26.25" customHeight="1" thickBot="1">
      <c r="A26" s="90"/>
      <c r="B26" s="100" t="s">
        <v>15</v>
      </c>
      <c r="C26" s="101"/>
      <c r="D26" s="101"/>
      <c r="E26" s="22"/>
      <c r="F26" s="28">
        <v>1</v>
      </c>
      <c r="G26" s="29">
        <v>1</v>
      </c>
      <c r="H26" s="4">
        <v>1</v>
      </c>
      <c r="I26" s="17"/>
      <c r="J26" s="97" t="s">
        <v>40</v>
      </c>
      <c r="K26" s="98"/>
      <c r="L26" s="98"/>
      <c r="M26" s="98"/>
      <c r="N26" s="13" t="s">
        <v>139</v>
      </c>
      <c r="O26" s="57">
        <v>0</v>
      </c>
      <c r="P26" s="58">
        <v>0</v>
      </c>
      <c r="Q26" s="3">
        <v>0</v>
      </c>
    </row>
    <row r="27" spans="1:17" ht="26.25" customHeight="1" thickBot="1">
      <c r="A27" s="90"/>
      <c r="B27" s="126" t="s">
        <v>16</v>
      </c>
      <c r="C27" s="127"/>
      <c r="D27" s="21" t="s">
        <v>55</v>
      </c>
      <c r="E27" s="22"/>
      <c r="F27" s="36">
        <v>1960</v>
      </c>
      <c r="G27" s="37">
        <v>1960</v>
      </c>
      <c r="H27" s="38">
        <v>1960</v>
      </c>
      <c r="I27" s="17"/>
      <c r="J27" s="97" t="s">
        <v>77</v>
      </c>
      <c r="K27" s="98"/>
      <c r="L27" s="98"/>
      <c r="M27" s="98"/>
      <c r="N27" s="13" t="s">
        <v>140</v>
      </c>
      <c r="O27" s="57">
        <v>31343</v>
      </c>
      <c r="P27" s="58">
        <v>49966</v>
      </c>
      <c r="Q27" s="3">
        <v>47321</v>
      </c>
    </row>
    <row r="28" spans="1:17" ht="26.25" customHeight="1" thickBot="1">
      <c r="A28" s="90"/>
      <c r="B28" s="126"/>
      <c r="C28" s="127"/>
      <c r="D28" s="21" t="s">
        <v>56</v>
      </c>
      <c r="E28" s="22"/>
      <c r="F28" s="36">
        <v>0</v>
      </c>
      <c r="G28" s="37">
        <v>0</v>
      </c>
      <c r="H28" s="38">
        <v>0</v>
      </c>
      <c r="I28" s="17"/>
      <c r="J28" s="97" t="s">
        <v>78</v>
      </c>
      <c r="K28" s="98"/>
      <c r="L28" s="98"/>
      <c r="M28" s="98"/>
      <c r="N28" s="13" t="s">
        <v>141</v>
      </c>
      <c r="O28" s="57">
        <v>0</v>
      </c>
      <c r="P28" s="58">
        <v>0</v>
      </c>
      <c r="Q28" s="3">
        <v>0</v>
      </c>
    </row>
    <row r="29" spans="1:17" ht="26.25" customHeight="1" thickBot="1">
      <c r="A29" s="90"/>
      <c r="B29" s="126" t="s">
        <v>17</v>
      </c>
      <c r="C29" s="127"/>
      <c r="D29" s="21" t="s">
        <v>55</v>
      </c>
      <c r="E29" s="22"/>
      <c r="F29" s="36">
        <v>1730</v>
      </c>
      <c r="G29" s="37">
        <v>1911</v>
      </c>
      <c r="H29" s="38">
        <v>2010</v>
      </c>
      <c r="I29" s="17"/>
      <c r="J29" s="97" t="s">
        <v>79</v>
      </c>
      <c r="K29" s="98"/>
      <c r="L29" s="98"/>
      <c r="M29" s="98"/>
      <c r="N29" s="13" t="s">
        <v>142</v>
      </c>
      <c r="O29" s="54">
        <f>O25-O26+O27-O28</f>
        <v>49966</v>
      </c>
      <c r="P29" s="55">
        <f>P25-P26+P27-P28</f>
        <v>47321</v>
      </c>
      <c r="Q29" s="56">
        <f>Q25-Q26+Q27-Q28</f>
        <v>16470</v>
      </c>
    </row>
    <row r="30" spans="1:17" ht="26.25" customHeight="1" thickBot="1">
      <c r="A30" s="90"/>
      <c r="B30" s="126"/>
      <c r="C30" s="127"/>
      <c r="D30" s="21" t="s">
        <v>56</v>
      </c>
      <c r="E30" s="22"/>
      <c r="F30" s="36">
        <v>0</v>
      </c>
      <c r="G30" s="37">
        <v>0</v>
      </c>
      <c r="H30" s="38">
        <v>0</v>
      </c>
      <c r="I30" s="17"/>
      <c r="J30" s="97" t="s">
        <v>80</v>
      </c>
      <c r="K30" s="98"/>
      <c r="L30" s="98"/>
      <c r="M30" s="98"/>
      <c r="N30" s="13" t="s">
        <v>143</v>
      </c>
      <c r="O30" s="57">
        <v>0</v>
      </c>
      <c r="P30" s="58">
        <v>0</v>
      </c>
      <c r="Q30" s="3">
        <v>0</v>
      </c>
    </row>
    <row r="31" spans="1:17" ht="26.25" customHeight="1" thickBot="1">
      <c r="A31" s="90"/>
      <c r="B31" s="124" t="s">
        <v>57</v>
      </c>
      <c r="C31" s="125"/>
      <c r="D31" s="125"/>
      <c r="E31" s="22"/>
      <c r="F31" s="36">
        <v>1157</v>
      </c>
      <c r="G31" s="37">
        <v>1573</v>
      </c>
      <c r="H31" s="38">
        <v>1550</v>
      </c>
      <c r="I31" s="17"/>
      <c r="J31" s="97" t="s">
        <v>81</v>
      </c>
      <c r="K31" s="98"/>
      <c r="L31" s="98"/>
      <c r="M31" s="98"/>
      <c r="N31" s="13" t="s">
        <v>144</v>
      </c>
      <c r="O31" s="54">
        <f>O29-O30</f>
        <v>49966</v>
      </c>
      <c r="P31" s="55">
        <f>P29-P30</f>
        <v>47321</v>
      </c>
      <c r="Q31" s="56">
        <f>Q29-Q30</f>
        <v>16470</v>
      </c>
    </row>
    <row r="32" spans="1:17" ht="26.25" customHeight="1" thickBot="1">
      <c r="A32" s="90"/>
      <c r="B32" s="100" t="s">
        <v>90</v>
      </c>
      <c r="C32" s="101"/>
      <c r="D32" s="101"/>
      <c r="E32" s="22"/>
      <c r="F32" s="36">
        <f>SUM(F33:F34)</f>
        <v>459600</v>
      </c>
      <c r="G32" s="37">
        <f>SUM(G33:G34)</f>
        <v>521196</v>
      </c>
      <c r="H32" s="38">
        <f>SUM(H33:H34)</f>
        <v>572900</v>
      </c>
      <c r="I32" s="17"/>
      <c r="J32" s="97" t="s">
        <v>94</v>
      </c>
      <c r="K32" s="98"/>
      <c r="L32" s="98"/>
      <c r="M32" s="98"/>
      <c r="N32" s="13"/>
      <c r="O32" s="59">
        <f>IF(O5=0,0,O5/(O11+O23))</f>
        <v>0.5420178091289518</v>
      </c>
      <c r="P32" s="60">
        <f>IF(P5=0,0,P5/(P11+P23))</f>
        <v>0.5187002137167281</v>
      </c>
      <c r="Q32" s="61">
        <f>IF(Q5=0,0,Q5/(Q11+Q23))</f>
        <v>0.5181563076541449</v>
      </c>
    </row>
    <row r="33" spans="1:17" ht="26.25" customHeight="1" thickBot="1">
      <c r="A33" s="90"/>
      <c r="B33" s="120" t="s">
        <v>85</v>
      </c>
      <c r="C33" s="100" t="s">
        <v>91</v>
      </c>
      <c r="D33" s="101"/>
      <c r="E33" s="22"/>
      <c r="F33" s="36">
        <v>0</v>
      </c>
      <c r="G33" s="37">
        <v>0</v>
      </c>
      <c r="H33" s="38">
        <v>0</v>
      </c>
      <c r="I33" s="17"/>
      <c r="J33" s="97" t="s">
        <v>95</v>
      </c>
      <c r="K33" s="98"/>
      <c r="L33" s="98"/>
      <c r="M33" s="98"/>
      <c r="N33" s="13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90"/>
      <c r="B34" s="120"/>
      <c r="C34" s="100" t="s">
        <v>92</v>
      </c>
      <c r="D34" s="101"/>
      <c r="E34" s="22" t="s">
        <v>145</v>
      </c>
      <c r="F34" s="36">
        <v>459600</v>
      </c>
      <c r="G34" s="37">
        <v>521196</v>
      </c>
      <c r="H34" s="38">
        <v>572900</v>
      </c>
      <c r="I34" s="17"/>
      <c r="J34" s="97" t="s">
        <v>84</v>
      </c>
      <c r="K34" s="98"/>
      <c r="L34" s="98"/>
      <c r="M34" s="98"/>
      <c r="N34" s="13"/>
      <c r="O34" s="57">
        <v>260000</v>
      </c>
      <c r="P34" s="58">
        <v>260000</v>
      </c>
      <c r="Q34" s="3">
        <v>260000</v>
      </c>
    </row>
    <row r="35" spans="1:17" ht="26.25" customHeight="1" thickBot="1">
      <c r="A35" s="90"/>
      <c r="B35" s="100" t="s">
        <v>93</v>
      </c>
      <c r="C35" s="101"/>
      <c r="D35" s="101"/>
      <c r="E35" s="22" t="s">
        <v>146</v>
      </c>
      <c r="F35" s="36">
        <v>257586</v>
      </c>
      <c r="G35" s="37">
        <v>281932</v>
      </c>
      <c r="H35" s="38">
        <v>284905</v>
      </c>
      <c r="I35" s="17"/>
      <c r="J35" s="102" t="s">
        <v>104</v>
      </c>
      <c r="K35" s="103"/>
      <c r="L35" s="104" t="s">
        <v>39</v>
      </c>
      <c r="M35" s="105"/>
      <c r="N35" s="13"/>
      <c r="O35" s="57">
        <f>O34-131048</f>
        <v>128952</v>
      </c>
      <c r="P35" s="58">
        <f>P34-97200</f>
        <v>162800</v>
      </c>
      <c r="Q35" s="3">
        <f>Q34-81912</f>
        <v>178088</v>
      </c>
    </row>
    <row r="36" spans="1:17" ht="26.25" customHeight="1" thickBot="1">
      <c r="A36" s="91"/>
      <c r="B36" s="95" t="s">
        <v>18</v>
      </c>
      <c r="C36" s="96"/>
      <c r="D36" s="96"/>
      <c r="E36" s="6"/>
      <c r="F36" s="62">
        <f>IF(F35=0,0,F35/F34)</f>
        <v>0.5604569190600522</v>
      </c>
      <c r="G36" s="63">
        <f>IF(G35=0,0,G35/G34)</f>
        <v>0.5409327776882401</v>
      </c>
      <c r="H36" s="64">
        <f>IF(H35=0,0,H35/H34)</f>
        <v>0.4973031942747425</v>
      </c>
      <c r="I36" s="17"/>
      <c r="J36" s="97" t="s">
        <v>87</v>
      </c>
      <c r="K36" s="98"/>
      <c r="L36" s="98"/>
      <c r="M36" s="98"/>
      <c r="N36" s="13"/>
      <c r="O36" s="57">
        <v>4163246</v>
      </c>
      <c r="P36" s="58">
        <v>4186910</v>
      </c>
      <c r="Q36" s="3">
        <v>4198576</v>
      </c>
    </row>
    <row r="37" spans="1:17" ht="26.25" customHeight="1">
      <c r="A37" s="110" t="s">
        <v>45</v>
      </c>
      <c r="B37" s="113" t="s">
        <v>19</v>
      </c>
      <c r="C37" s="99"/>
      <c r="D37" s="99"/>
      <c r="E37" s="18"/>
      <c r="F37" s="42">
        <v>0</v>
      </c>
      <c r="G37" s="26">
        <v>0</v>
      </c>
      <c r="H37" s="27">
        <v>0</v>
      </c>
      <c r="I37" s="17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11"/>
      <c r="B38" s="100" t="s">
        <v>20</v>
      </c>
      <c r="C38" s="101"/>
      <c r="D38" s="101"/>
      <c r="E38" s="22"/>
      <c r="F38" s="28">
        <f>SUM(F39:F40)</f>
        <v>309724</v>
      </c>
      <c r="G38" s="29">
        <f>SUM(G39:G40)</f>
        <v>308444</v>
      </c>
      <c r="H38" s="4">
        <f>SUM(H39:H40)</f>
        <v>143305</v>
      </c>
      <c r="I38" s="17"/>
    </row>
    <row r="39" spans="1:9" ht="26.25" customHeight="1">
      <c r="A39" s="111"/>
      <c r="B39" s="120" t="s">
        <v>147</v>
      </c>
      <c r="C39" s="100" t="s">
        <v>21</v>
      </c>
      <c r="D39" s="101"/>
      <c r="E39" s="22"/>
      <c r="F39" s="28">
        <v>72389</v>
      </c>
      <c r="G39" s="29">
        <v>66242</v>
      </c>
      <c r="H39" s="4">
        <v>69964</v>
      </c>
      <c r="I39" s="17"/>
    </row>
    <row r="40" spans="1:9" ht="26.25" customHeight="1">
      <c r="A40" s="111"/>
      <c r="B40" s="120"/>
      <c r="C40" s="100" t="s">
        <v>22</v>
      </c>
      <c r="D40" s="101"/>
      <c r="E40" s="22"/>
      <c r="F40" s="28">
        <v>237335</v>
      </c>
      <c r="G40" s="29">
        <v>242202</v>
      </c>
      <c r="H40" s="4">
        <v>73341</v>
      </c>
      <c r="I40" s="17"/>
    </row>
    <row r="41" spans="1:9" ht="26.25" customHeight="1">
      <c r="A41" s="111"/>
      <c r="B41" s="100" t="s">
        <v>23</v>
      </c>
      <c r="C41" s="101"/>
      <c r="D41" s="101"/>
      <c r="E41" s="22"/>
      <c r="F41" s="28">
        <v>454</v>
      </c>
      <c r="G41" s="29">
        <v>376</v>
      </c>
      <c r="H41" s="4">
        <v>179200</v>
      </c>
      <c r="I41" s="17"/>
    </row>
    <row r="42" spans="1:9" ht="26.25" customHeight="1" thickBot="1">
      <c r="A42" s="112"/>
      <c r="B42" s="95" t="s">
        <v>24</v>
      </c>
      <c r="C42" s="96"/>
      <c r="D42" s="96"/>
      <c r="E42" s="6"/>
      <c r="F42" s="47">
        <f>F37+F38+F41</f>
        <v>310178</v>
      </c>
      <c r="G42" s="44">
        <f>G37+G38+G41</f>
        <v>308820</v>
      </c>
      <c r="H42" s="45">
        <f>H37+H38+H41</f>
        <v>322505</v>
      </c>
      <c r="I42" s="17"/>
    </row>
    <row r="43" spans="1:9" ht="26.25" customHeight="1">
      <c r="A43" s="110" t="s">
        <v>46</v>
      </c>
      <c r="B43" s="121" t="s">
        <v>48</v>
      </c>
      <c r="C43" s="113" t="s">
        <v>25</v>
      </c>
      <c r="D43" s="99"/>
      <c r="E43" s="18"/>
      <c r="F43" s="75" t="s">
        <v>166</v>
      </c>
      <c r="G43" s="76" t="s">
        <v>113</v>
      </c>
      <c r="H43" s="77" t="s">
        <v>167</v>
      </c>
      <c r="I43" s="17"/>
    </row>
    <row r="44" spans="1:9" ht="26.25" customHeight="1">
      <c r="A44" s="111"/>
      <c r="B44" s="122"/>
      <c r="C44" s="100" t="s">
        <v>58</v>
      </c>
      <c r="D44" s="101"/>
      <c r="E44" s="22"/>
      <c r="F44" s="28">
        <v>2310</v>
      </c>
      <c r="G44" s="29">
        <v>2310</v>
      </c>
      <c r="H44" s="4">
        <v>2310</v>
      </c>
      <c r="I44" s="17"/>
    </row>
    <row r="45" spans="1:9" ht="26.25" customHeight="1">
      <c r="A45" s="111"/>
      <c r="B45" s="122"/>
      <c r="C45" s="100" t="s">
        <v>26</v>
      </c>
      <c r="D45" s="101"/>
      <c r="E45" s="22"/>
      <c r="F45" s="66">
        <v>35135</v>
      </c>
      <c r="G45" s="67">
        <v>35135</v>
      </c>
      <c r="H45" s="68">
        <v>35135</v>
      </c>
      <c r="I45" s="17"/>
    </row>
    <row r="46" spans="1:9" ht="26.25" customHeight="1">
      <c r="A46" s="111"/>
      <c r="B46" s="122"/>
      <c r="C46" s="100" t="s">
        <v>59</v>
      </c>
      <c r="D46" s="101"/>
      <c r="E46" s="22"/>
      <c r="F46" s="36">
        <f>40104000/F35</f>
        <v>155.69169131862756</v>
      </c>
      <c r="G46" s="36">
        <f>45589000/G35</f>
        <v>161.7021125661507</v>
      </c>
      <c r="H46" s="38">
        <f>45551000/H35</f>
        <v>159.8813639634264</v>
      </c>
      <c r="I46" s="17"/>
    </row>
    <row r="47" spans="1:9" ht="26.25" customHeight="1">
      <c r="A47" s="111"/>
      <c r="B47" s="122"/>
      <c r="C47" s="100" t="s">
        <v>60</v>
      </c>
      <c r="D47" s="101"/>
      <c r="E47" s="22"/>
      <c r="F47" s="36">
        <f>(F38*1000)/F35</f>
        <v>1202.4100688702026</v>
      </c>
      <c r="G47" s="36">
        <f>(G38*1000)/G35</f>
        <v>1094.0368599520452</v>
      </c>
      <c r="H47" s="38">
        <f>(H38*1000)/H35</f>
        <v>502.99222547866833</v>
      </c>
      <c r="I47" s="17"/>
    </row>
    <row r="48" spans="1:9" ht="26.25" customHeight="1">
      <c r="A48" s="111"/>
      <c r="B48" s="122"/>
      <c r="C48" s="120" t="s">
        <v>148</v>
      </c>
      <c r="D48" s="21" t="s">
        <v>61</v>
      </c>
      <c r="E48" s="22"/>
      <c r="F48" s="36">
        <f>(F39*1000)/F35</f>
        <v>281.0284720442881</v>
      </c>
      <c r="G48" s="36">
        <f>(G39*1000)/G35</f>
        <v>234.95736560589077</v>
      </c>
      <c r="H48" s="38">
        <f>(H39*1000)/H35</f>
        <v>245.56957582352013</v>
      </c>
      <c r="I48" s="17"/>
    </row>
    <row r="49" spans="1:9" ht="26.25" customHeight="1">
      <c r="A49" s="111"/>
      <c r="B49" s="123"/>
      <c r="C49" s="120"/>
      <c r="D49" s="21" t="s">
        <v>62</v>
      </c>
      <c r="E49" s="22"/>
      <c r="F49" s="36">
        <f>(F40*1000)/F35</f>
        <v>921.3815968259145</v>
      </c>
      <c r="G49" s="36">
        <f>(G40*1000)/G35</f>
        <v>859.0794943461544</v>
      </c>
      <c r="H49" s="38">
        <f>(H40*1000)/H35</f>
        <v>257.42264965514823</v>
      </c>
      <c r="I49" s="17"/>
    </row>
    <row r="50" spans="1:9" ht="26.25" customHeight="1">
      <c r="A50" s="111"/>
      <c r="B50" s="114" t="s">
        <v>41</v>
      </c>
      <c r="C50" s="115"/>
      <c r="D50" s="21" t="s">
        <v>27</v>
      </c>
      <c r="E50" s="22"/>
      <c r="F50" s="36">
        <v>13.5</v>
      </c>
      <c r="G50" s="37">
        <v>13.5</v>
      </c>
      <c r="H50" s="38">
        <v>13.5</v>
      </c>
      <c r="I50" s="17"/>
    </row>
    <row r="51" spans="1:9" ht="26.25" customHeight="1">
      <c r="A51" s="111"/>
      <c r="B51" s="116"/>
      <c r="C51" s="117"/>
      <c r="D51" s="21" t="s">
        <v>89</v>
      </c>
      <c r="E51" s="22"/>
      <c r="F51" s="28">
        <v>0</v>
      </c>
      <c r="G51" s="29">
        <v>0</v>
      </c>
      <c r="H51" s="4">
        <v>0</v>
      </c>
      <c r="I51" s="17"/>
    </row>
    <row r="52" spans="1:9" ht="26.25" customHeight="1" thickBot="1">
      <c r="A52" s="112"/>
      <c r="B52" s="118"/>
      <c r="C52" s="119"/>
      <c r="D52" s="5" t="s">
        <v>28</v>
      </c>
      <c r="E52" s="6"/>
      <c r="F52" s="7">
        <v>35135</v>
      </c>
      <c r="G52" s="8">
        <v>35135</v>
      </c>
      <c r="H52" s="9">
        <v>35135</v>
      </c>
      <c r="I52" s="17"/>
    </row>
    <row r="53" spans="1:9" ht="26.25" customHeight="1">
      <c r="A53" s="110" t="s">
        <v>29</v>
      </c>
      <c r="B53" s="113" t="s">
        <v>30</v>
      </c>
      <c r="C53" s="99"/>
      <c r="D53" s="99"/>
      <c r="E53" s="18"/>
      <c r="F53" s="42">
        <v>0</v>
      </c>
      <c r="G53" s="26">
        <v>0</v>
      </c>
      <c r="H53" s="27">
        <v>0</v>
      </c>
      <c r="I53" s="17"/>
    </row>
    <row r="54" spans="1:9" ht="26.25" customHeight="1">
      <c r="A54" s="111"/>
      <c r="B54" s="100" t="s">
        <v>31</v>
      </c>
      <c r="C54" s="101"/>
      <c r="D54" s="101"/>
      <c r="E54" s="22"/>
      <c r="F54" s="28">
        <v>3</v>
      </c>
      <c r="G54" s="29">
        <v>3</v>
      </c>
      <c r="H54" s="4">
        <v>3</v>
      </c>
      <c r="I54" s="17"/>
    </row>
    <row r="55" spans="1:8" ht="26.25" customHeight="1" thickBot="1">
      <c r="A55" s="112"/>
      <c r="B55" s="95" t="s">
        <v>32</v>
      </c>
      <c r="C55" s="96"/>
      <c r="D55" s="96"/>
      <c r="E55" s="6"/>
      <c r="F55" s="47">
        <f>F53+F54</f>
        <v>3</v>
      </c>
      <c r="G55" s="44">
        <f>G53+G54</f>
        <v>3</v>
      </c>
      <c r="H55" s="45">
        <f>H53+H54</f>
        <v>3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G3" sqref="G3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89" t="s">
        <v>99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173</v>
      </c>
      <c r="P3" s="10" t="s">
        <v>0</v>
      </c>
    </row>
    <row r="4" spans="1:17" ht="26.25" customHeight="1" thickBot="1">
      <c r="A4" s="97" t="s">
        <v>49</v>
      </c>
      <c r="B4" s="98"/>
      <c r="C4" s="98"/>
      <c r="D4" s="98"/>
      <c r="E4" s="13"/>
      <c r="F4" s="14" t="s">
        <v>96</v>
      </c>
      <c r="G4" s="15" t="s">
        <v>97</v>
      </c>
      <c r="H4" s="16" t="s">
        <v>121</v>
      </c>
      <c r="I4" s="17"/>
      <c r="J4" s="97" t="s">
        <v>49</v>
      </c>
      <c r="K4" s="98"/>
      <c r="L4" s="98"/>
      <c r="M4" s="98"/>
      <c r="N4" s="13"/>
      <c r="O4" s="14" t="s">
        <v>96</v>
      </c>
      <c r="P4" s="15" t="s">
        <v>97</v>
      </c>
      <c r="Q4" s="16" t="s">
        <v>121</v>
      </c>
    </row>
    <row r="5" spans="1:17" ht="26.25" customHeight="1" thickBot="1">
      <c r="A5" s="97" t="s">
        <v>1</v>
      </c>
      <c r="B5" s="98"/>
      <c r="C5" s="98"/>
      <c r="D5" s="98"/>
      <c r="E5" s="13"/>
      <c r="F5" s="128">
        <v>25533</v>
      </c>
      <c r="G5" s="129"/>
      <c r="H5" s="130"/>
      <c r="I5" s="17"/>
      <c r="J5" s="88" t="s">
        <v>47</v>
      </c>
      <c r="K5" s="99" t="s">
        <v>65</v>
      </c>
      <c r="L5" s="99"/>
      <c r="M5" s="99"/>
      <c r="N5" s="18" t="s">
        <v>122</v>
      </c>
      <c r="O5" s="19">
        <v>84501</v>
      </c>
      <c r="P5" s="20">
        <v>121619</v>
      </c>
      <c r="Q5" s="1">
        <v>126429</v>
      </c>
    </row>
    <row r="6" spans="1:17" ht="26.25" customHeight="1" thickBot="1">
      <c r="A6" s="97" t="s">
        <v>82</v>
      </c>
      <c r="B6" s="98"/>
      <c r="C6" s="98"/>
      <c r="D6" s="98"/>
      <c r="E6" s="13"/>
      <c r="F6" s="128">
        <v>29976</v>
      </c>
      <c r="G6" s="129"/>
      <c r="H6" s="130"/>
      <c r="I6" s="17"/>
      <c r="J6" s="90"/>
      <c r="K6" s="92" t="s">
        <v>123</v>
      </c>
      <c r="L6" s="100" t="s">
        <v>53</v>
      </c>
      <c r="M6" s="101"/>
      <c r="N6" s="22" t="s">
        <v>124</v>
      </c>
      <c r="O6" s="23">
        <v>84390</v>
      </c>
      <c r="P6" s="24">
        <v>91283</v>
      </c>
      <c r="Q6" s="2">
        <v>94615</v>
      </c>
    </row>
    <row r="7" spans="1:17" ht="26.25" customHeight="1">
      <c r="A7" s="88" t="s">
        <v>42</v>
      </c>
      <c r="B7" s="113" t="s">
        <v>50</v>
      </c>
      <c r="C7" s="99"/>
      <c r="D7" s="99"/>
      <c r="E7" s="18" t="s">
        <v>125</v>
      </c>
      <c r="F7" s="25">
        <v>285383</v>
      </c>
      <c r="G7" s="26">
        <v>285128</v>
      </c>
      <c r="H7" s="27">
        <v>285072</v>
      </c>
      <c r="I7" s="17"/>
      <c r="J7" s="90"/>
      <c r="K7" s="93"/>
      <c r="L7" s="92" t="s">
        <v>127</v>
      </c>
      <c r="M7" s="21" t="s">
        <v>34</v>
      </c>
      <c r="N7" s="22"/>
      <c r="O7" s="23">
        <v>46185</v>
      </c>
      <c r="P7" s="24">
        <v>50870</v>
      </c>
      <c r="Q7" s="2">
        <v>56023</v>
      </c>
    </row>
    <row r="8" spans="1:17" ht="26.25" customHeight="1">
      <c r="A8" s="90"/>
      <c r="B8" s="100" t="s">
        <v>2</v>
      </c>
      <c r="C8" s="101"/>
      <c r="D8" s="101"/>
      <c r="E8" s="22"/>
      <c r="F8" s="28">
        <v>163</v>
      </c>
      <c r="G8" s="29">
        <v>159</v>
      </c>
      <c r="H8" s="4">
        <v>151</v>
      </c>
      <c r="I8" s="30"/>
      <c r="J8" s="90"/>
      <c r="K8" s="93"/>
      <c r="L8" s="93"/>
      <c r="M8" s="21" t="s">
        <v>35</v>
      </c>
      <c r="N8" s="22"/>
      <c r="O8" s="23">
        <v>38205</v>
      </c>
      <c r="P8" s="24">
        <v>40413</v>
      </c>
      <c r="Q8" s="2">
        <v>38592</v>
      </c>
    </row>
    <row r="9" spans="1:17" ht="26.25" customHeight="1">
      <c r="A9" s="90"/>
      <c r="B9" s="100" t="s">
        <v>51</v>
      </c>
      <c r="C9" s="101"/>
      <c r="D9" s="101"/>
      <c r="E9" s="22" t="s">
        <v>128</v>
      </c>
      <c r="F9" s="28">
        <v>163</v>
      </c>
      <c r="G9" s="29">
        <v>159</v>
      </c>
      <c r="H9" s="4">
        <v>151</v>
      </c>
      <c r="I9" s="17"/>
      <c r="J9" s="90"/>
      <c r="K9" s="93"/>
      <c r="L9" s="94"/>
      <c r="M9" s="21" t="s">
        <v>36</v>
      </c>
      <c r="N9" s="22" t="s">
        <v>102</v>
      </c>
      <c r="O9" s="23"/>
      <c r="P9" s="24"/>
      <c r="Q9" s="2"/>
    </row>
    <row r="10" spans="1:17" ht="26.25" customHeight="1">
      <c r="A10" s="90"/>
      <c r="B10" s="100" t="s">
        <v>52</v>
      </c>
      <c r="C10" s="101"/>
      <c r="D10" s="101"/>
      <c r="E10" s="22" t="s">
        <v>129</v>
      </c>
      <c r="F10" s="31">
        <f>IF(F9=0,0,F9/F7)</f>
        <v>0.0005711622626435351</v>
      </c>
      <c r="G10" s="32">
        <f>IF(G9=0,0,G9/G7)</f>
        <v>0.0005576442860750259</v>
      </c>
      <c r="H10" s="33">
        <f>IF(H9=0,0,H9/H7)</f>
        <v>0.0005296907447942976</v>
      </c>
      <c r="I10" s="17"/>
      <c r="J10" s="90"/>
      <c r="K10" s="94"/>
      <c r="L10" s="108" t="s">
        <v>66</v>
      </c>
      <c r="M10" s="109"/>
      <c r="N10" s="34"/>
      <c r="O10" s="23">
        <v>38316</v>
      </c>
      <c r="P10" s="24">
        <v>70749</v>
      </c>
      <c r="Q10" s="2">
        <v>31814</v>
      </c>
    </row>
    <row r="11" spans="1:17" ht="26.25" customHeight="1">
      <c r="A11" s="90"/>
      <c r="B11" s="100" t="s">
        <v>3</v>
      </c>
      <c r="C11" s="101"/>
      <c r="D11" s="101"/>
      <c r="E11" s="22" t="s">
        <v>130</v>
      </c>
      <c r="F11" s="28">
        <v>92</v>
      </c>
      <c r="G11" s="29">
        <v>124</v>
      </c>
      <c r="H11" s="4">
        <v>121</v>
      </c>
      <c r="I11" s="17"/>
      <c r="J11" s="90"/>
      <c r="K11" s="101" t="s">
        <v>67</v>
      </c>
      <c r="L11" s="101"/>
      <c r="M11" s="101"/>
      <c r="N11" s="22" t="s">
        <v>149</v>
      </c>
      <c r="O11" s="35">
        <v>55371</v>
      </c>
      <c r="P11" s="24">
        <v>56977</v>
      </c>
      <c r="Q11" s="2">
        <v>59182</v>
      </c>
    </row>
    <row r="12" spans="1:17" ht="26.25" customHeight="1">
      <c r="A12" s="90"/>
      <c r="B12" s="100" t="s">
        <v>64</v>
      </c>
      <c r="C12" s="101"/>
      <c r="D12" s="101"/>
      <c r="E12" s="22" t="s">
        <v>131</v>
      </c>
      <c r="F12" s="31">
        <f>IF(F11=0,0,F11/F9)</f>
        <v>0.5644171779141104</v>
      </c>
      <c r="G12" s="32">
        <f>IF(G11=0,0,G11/G9)</f>
        <v>0.779874213836478</v>
      </c>
      <c r="H12" s="33">
        <f>IF(H11=0,0,H11/H9)</f>
        <v>0.8013245033112583</v>
      </c>
      <c r="I12" s="17"/>
      <c r="J12" s="90"/>
      <c r="K12" s="92" t="s">
        <v>132</v>
      </c>
      <c r="L12" s="100" t="s">
        <v>54</v>
      </c>
      <c r="M12" s="101"/>
      <c r="N12" s="22"/>
      <c r="O12" s="23">
        <v>30225</v>
      </c>
      <c r="P12" s="24">
        <v>37805</v>
      </c>
      <c r="Q12" s="2">
        <v>45035</v>
      </c>
    </row>
    <row r="13" spans="1:17" ht="26.25" customHeight="1">
      <c r="A13" s="90"/>
      <c r="B13" s="100" t="s">
        <v>4</v>
      </c>
      <c r="C13" s="101"/>
      <c r="D13" s="101"/>
      <c r="E13" s="22"/>
      <c r="F13" s="36">
        <v>6068</v>
      </c>
      <c r="G13" s="37">
        <v>6125</v>
      </c>
      <c r="H13" s="38">
        <v>6125</v>
      </c>
      <c r="I13" s="17"/>
      <c r="J13" s="90"/>
      <c r="K13" s="93"/>
      <c r="L13" s="92" t="s">
        <v>133</v>
      </c>
      <c r="M13" s="21" t="s">
        <v>33</v>
      </c>
      <c r="N13" s="22"/>
      <c r="O13" s="23">
        <v>7180</v>
      </c>
      <c r="P13" s="24">
        <v>7776</v>
      </c>
      <c r="Q13" s="2">
        <v>8193</v>
      </c>
    </row>
    <row r="14" spans="1:17" ht="26.25" customHeight="1">
      <c r="A14" s="90"/>
      <c r="B14" s="100" t="s">
        <v>5</v>
      </c>
      <c r="C14" s="101"/>
      <c r="D14" s="101"/>
      <c r="E14" s="22"/>
      <c r="F14" s="36">
        <v>98</v>
      </c>
      <c r="G14" s="37">
        <v>98</v>
      </c>
      <c r="H14" s="38">
        <v>98</v>
      </c>
      <c r="I14" s="17"/>
      <c r="J14" s="90"/>
      <c r="K14" s="93"/>
      <c r="L14" s="94"/>
      <c r="M14" s="21" t="s">
        <v>37</v>
      </c>
      <c r="N14" s="22"/>
      <c r="O14" s="23"/>
      <c r="P14" s="24"/>
      <c r="Q14" s="2"/>
    </row>
    <row r="15" spans="1:17" ht="26.25" customHeight="1" thickBot="1">
      <c r="A15" s="91"/>
      <c r="B15" s="95" t="s">
        <v>88</v>
      </c>
      <c r="C15" s="96"/>
      <c r="D15" s="96"/>
      <c r="E15" s="6"/>
      <c r="F15" s="39">
        <v>98</v>
      </c>
      <c r="G15" s="40">
        <v>98</v>
      </c>
      <c r="H15" s="41">
        <v>98</v>
      </c>
      <c r="I15" s="17"/>
      <c r="J15" s="90"/>
      <c r="K15" s="94"/>
      <c r="L15" s="108" t="s">
        <v>38</v>
      </c>
      <c r="M15" s="109"/>
      <c r="N15" s="34"/>
      <c r="O15" s="23">
        <v>25146</v>
      </c>
      <c r="P15" s="24">
        <v>19172</v>
      </c>
      <c r="Q15" s="2">
        <v>14147</v>
      </c>
    </row>
    <row r="16" spans="1:17" ht="26.25" customHeight="1" thickBot="1">
      <c r="A16" s="110" t="s">
        <v>43</v>
      </c>
      <c r="B16" s="113" t="s">
        <v>6</v>
      </c>
      <c r="C16" s="99"/>
      <c r="D16" s="99"/>
      <c r="E16" s="18"/>
      <c r="F16" s="42">
        <v>7098342</v>
      </c>
      <c r="G16" s="26">
        <v>7124336</v>
      </c>
      <c r="H16" s="27">
        <v>7124410</v>
      </c>
      <c r="I16" s="17"/>
      <c r="J16" s="91"/>
      <c r="K16" s="95" t="s">
        <v>68</v>
      </c>
      <c r="L16" s="96"/>
      <c r="M16" s="96"/>
      <c r="N16" s="6" t="s">
        <v>134</v>
      </c>
      <c r="O16" s="43">
        <f>O5-O11</f>
        <v>29130</v>
      </c>
      <c r="P16" s="44">
        <f>P5-P11</f>
        <v>64642</v>
      </c>
      <c r="Q16" s="45">
        <f>Q5-Q11</f>
        <v>67247</v>
      </c>
    </row>
    <row r="17" spans="1:17" ht="26.25" customHeight="1">
      <c r="A17" s="111"/>
      <c r="B17" s="120" t="s">
        <v>7</v>
      </c>
      <c r="C17" s="100" t="s">
        <v>8</v>
      </c>
      <c r="D17" s="101"/>
      <c r="E17" s="22"/>
      <c r="F17" s="28">
        <v>1761190</v>
      </c>
      <c r="G17" s="29">
        <v>1761190</v>
      </c>
      <c r="H17" s="4">
        <v>1761190</v>
      </c>
      <c r="I17" s="17"/>
      <c r="J17" s="88" t="s">
        <v>69</v>
      </c>
      <c r="K17" s="106" t="s">
        <v>70</v>
      </c>
      <c r="L17" s="107"/>
      <c r="M17" s="107"/>
      <c r="N17" s="18" t="s">
        <v>135</v>
      </c>
      <c r="O17" s="19">
        <v>81954</v>
      </c>
      <c r="P17" s="20">
        <v>56025</v>
      </c>
      <c r="Q17" s="1">
        <v>37115</v>
      </c>
    </row>
    <row r="18" spans="1:17" ht="26.25" customHeight="1">
      <c r="A18" s="111"/>
      <c r="B18" s="120"/>
      <c r="C18" s="100" t="s">
        <v>9</v>
      </c>
      <c r="D18" s="101"/>
      <c r="E18" s="22"/>
      <c r="F18" s="28">
        <v>1451400</v>
      </c>
      <c r="G18" s="29">
        <v>1451400</v>
      </c>
      <c r="H18" s="4">
        <v>1451400</v>
      </c>
      <c r="I18" s="17"/>
      <c r="J18" s="90"/>
      <c r="K18" s="92" t="s">
        <v>133</v>
      </c>
      <c r="L18" s="100" t="s">
        <v>83</v>
      </c>
      <c r="M18" s="101"/>
      <c r="N18" s="22"/>
      <c r="O18" s="23"/>
      <c r="P18" s="24">
        <v>24500</v>
      </c>
      <c r="Q18" s="2">
        <v>35500</v>
      </c>
    </row>
    <row r="19" spans="1:17" ht="26.25" customHeight="1">
      <c r="A19" s="111"/>
      <c r="B19" s="120"/>
      <c r="C19" s="100" t="s">
        <v>10</v>
      </c>
      <c r="D19" s="101"/>
      <c r="E19" s="22"/>
      <c r="F19" s="28">
        <v>99709</v>
      </c>
      <c r="G19" s="29">
        <v>99709</v>
      </c>
      <c r="H19" s="4">
        <v>99709</v>
      </c>
      <c r="I19" s="17"/>
      <c r="J19" s="90"/>
      <c r="K19" s="94"/>
      <c r="L19" s="100" t="s">
        <v>66</v>
      </c>
      <c r="M19" s="101"/>
      <c r="N19" s="22"/>
      <c r="O19" s="35">
        <v>81954</v>
      </c>
      <c r="P19" s="24">
        <v>31525</v>
      </c>
      <c r="Q19" s="2">
        <v>1615</v>
      </c>
    </row>
    <row r="20" spans="1:17" ht="26.25" customHeight="1">
      <c r="A20" s="111"/>
      <c r="B20" s="120"/>
      <c r="C20" s="100" t="s">
        <v>11</v>
      </c>
      <c r="D20" s="101"/>
      <c r="E20" s="22"/>
      <c r="F20" s="28">
        <v>3786043</v>
      </c>
      <c r="G20" s="29">
        <v>3812037</v>
      </c>
      <c r="H20" s="4">
        <v>3812111</v>
      </c>
      <c r="I20" s="17"/>
      <c r="J20" s="90"/>
      <c r="K20" s="100" t="s">
        <v>71</v>
      </c>
      <c r="L20" s="101"/>
      <c r="M20" s="101"/>
      <c r="N20" s="46" t="s">
        <v>72</v>
      </c>
      <c r="O20" s="23">
        <v>111084</v>
      </c>
      <c r="P20" s="24">
        <v>120667</v>
      </c>
      <c r="Q20" s="2">
        <v>100996</v>
      </c>
    </row>
    <row r="21" spans="1:17" ht="26.25" customHeight="1" thickBot="1">
      <c r="A21" s="112"/>
      <c r="B21" s="95" t="s">
        <v>12</v>
      </c>
      <c r="C21" s="96"/>
      <c r="D21" s="96"/>
      <c r="E21" s="6"/>
      <c r="F21" s="47">
        <v>4968621</v>
      </c>
      <c r="G21" s="44">
        <v>4968621</v>
      </c>
      <c r="H21" s="45">
        <v>4968621</v>
      </c>
      <c r="I21" s="17"/>
      <c r="J21" s="90"/>
      <c r="K21" s="92" t="s">
        <v>126</v>
      </c>
      <c r="L21" s="100" t="s">
        <v>73</v>
      </c>
      <c r="M21" s="101"/>
      <c r="N21" s="22"/>
      <c r="O21" s="23">
        <v>34140</v>
      </c>
      <c r="P21" s="24">
        <v>25994</v>
      </c>
      <c r="Q21" s="2">
        <v>74</v>
      </c>
    </row>
    <row r="22" spans="1:17" ht="26.25" customHeight="1">
      <c r="A22" s="88" t="s">
        <v>44</v>
      </c>
      <c r="B22" s="113" t="s">
        <v>63</v>
      </c>
      <c r="C22" s="99"/>
      <c r="D22" s="99"/>
      <c r="E22" s="18"/>
      <c r="F22" s="48">
        <v>19</v>
      </c>
      <c r="G22" s="49">
        <v>19</v>
      </c>
      <c r="H22" s="50">
        <v>19</v>
      </c>
      <c r="I22" s="17"/>
      <c r="J22" s="90"/>
      <c r="K22" s="93"/>
      <c r="L22" s="51" t="s">
        <v>133</v>
      </c>
      <c r="M22" s="21" t="s">
        <v>86</v>
      </c>
      <c r="N22" s="22"/>
      <c r="O22" s="23"/>
      <c r="P22" s="24"/>
      <c r="Q22" s="2"/>
    </row>
    <row r="23" spans="1:17" ht="26.25" customHeight="1">
      <c r="A23" s="90"/>
      <c r="B23" s="100" t="s">
        <v>13</v>
      </c>
      <c r="C23" s="101"/>
      <c r="D23" s="101"/>
      <c r="E23" s="22"/>
      <c r="F23" s="71" t="s">
        <v>100</v>
      </c>
      <c r="G23" s="72" t="s">
        <v>100</v>
      </c>
      <c r="H23" s="73" t="s">
        <v>100</v>
      </c>
      <c r="I23" s="17"/>
      <c r="J23" s="90"/>
      <c r="K23" s="94"/>
      <c r="L23" s="100" t="s">
        <v>74</v>
      </c>
      <c r="M23" s="101"/>
      <c r="N23" s="22" t="s">
        <v>136</v>
      </c>
      <c r="O23" s="23">
        <v>76944</v>
      </c>
      <c r="P23" s="24">
        <v>94673</v>
      </c>
      <c r="Q23" s="2">
        <v>100922</v>
      </c>
    </row>
    <row r="24" spans="1:17" ht="26.25" customHeight="1" thickBot="1">
      <c r="A24" s="90"/>
      <c r="B24" s="100" t="s">
        <v>98</v>
      </c>
      <c r="C24" s="101"/>
      <c r="D24" s="101"/>
      <c r="E24" s="22"/>
      <c r="F24" s="52"/>
      <c r="G24" s="51"/>
      <c r="H24" s="53"/>
      <c r="I24" s="17"/>
      <c r="J24" s="91"/>
      <c r="K24" s="95" t="s">
        <v>75</v>
      </c>
      <c r="L24" s="96"/>
      <c r="M24" s="96"/>
      <c r="N24" s="6" t="s">
        <v>137</v>
      </c>
      <c r="O24" s="47">
        <f>O17-O20</f>
        <v>-29130</v>
      </c>
      <c r="P24" s="44">
        <f>P17-P20</f>
        <v>-64642</v>
      </c>
      <c r="Q24" s="45">
        <f>Q17-Q20</f>
        <v>-63881</v>
      </c>
    </row>
    <row r="25" spans="1:17" ht="26.25" customHeight="1" thickBot="1">
      <c r="A25" s="90"/>
      <c r="B25" s="100" t="s">
        <v>14</v>
      </c>
      <c r="C25" s="101"/>
      <c r="D25" s="101"/>
      <c r="E25" s="22"/>
      <c r="F25" s="71" t="s">
        <v>103</v>
      </c>
      <c r="G25" s="72" t="s">
        <v>103</v>
      </c>
      <c r="H25" s="73" t="s">
        <v>103</v>
      </c>
      <c r="I25" s="17"/>
      <c r="J25" s="97" t="s">
        <v>76</v>
      </c>
      <c r="K25" s="98"/>
      <c r="L25" s="98"/>
      <c r="M25" s="98"/>
      <c r="N25" s="13" t="s">
        <v>138</v>
      </c>
      <c r="O25" s="54">
        <f>O16+O24</f>
        <v>0</v>
      </c>
      <c r="P25" s="55">
        <f>P16+P24</f>
        <v>0</v>
      </c>
      <c r="Q25" s="56">
        <f>Q16+Q24</f>
        <v>3366</v>
      </c>
    </row>
    <row r="26" spans="1:17" ht="26.25" customHeight="1" thickBot="1">
      <c r="A26" s="90"/>
      <c r="B26" s="100" t="s">
        <v>15</v>
      </c>
      <c r="C26" s="101"/>
      <c r="D26" s="101"/>
      <c r="E26" s="22"/>
      <c r="F26" s="28">
        <v>1</v>
      </c>
      <c r="G26" s="29">
        <v>1</v>
      </c>
      <c r="H26" s="4">
        <v>1</v>
      </c>
      <c r="I26" s="17"/>
      <c r="J26" s="97" t="s">
        <v>40</v>
      </c>
      <c r="K26" s="98"/>
      <c r="L26" s="98"/>
      <c r="M26" s="98"/>
      <c r="N26" s="13" t="s">
        <v>139</v>
      </c>
      <c r="O26" s="57"/>
      <c r="P26" s="58"/>
      <c r="Q26" s="3"/>
    </row>
    <row r="27" spans="1:17" ht="26.25" customHeight="1" thickBot="1">
      <c r="A27" s="90"/>
      <c r="B27" s="126" t="s">
        <v>16</v>
      </c>
      <c r="C27" s="127"/>
      <c r="D27" s="21" t="s">
        <v>55</v>
      </c>
      <c r="E27" s="22"/>
      <c r="F27" s="36">
        <v>9400</v>
      </c>
      <c r="G27" s="37">
        <v>9400</v>
      </c>
      <c r="H27" s="38">
        <v>9400</v>
      </c>
      <c r="I27" s="17"/>
      <c r="J27" s="97" t="s">
        <v>77</v>
      </c>
      <c r="K27" s="98"/>
      <c r="L27" s="98"/>
      <c r="M27" s="98"/>
      <c r="N27" s="13" t="s">
        <v>140</v>
      </c>
      <c r="O27" s="57"/>
      <c r="P27" s="58"/>
      <c r="Q27" s="3"/>
    </row>
    <row r="28" spans="1:17" ht="26.25" customHeight="1" thickBot="1">
      <c r="A28" s="90"/>
      <c r="B28" s="126"/>
      <c r="C28" s="127"/>
      <c r="D28" s="21" t="s">
        <v>56</v>
      </c>
      <c r="E28" s="22"/>
      <c r="F28" s="36"/>
      <c r="G28" s="37"/>
      <c r="H28" s="38"/>
      <c r="I28" s="17"/>
      <c r="J28" s="97" t="s">
        <v>78</v>
      </c>
      <c r="K28" s="98"/>
      <c r="L28" s="98"/>
      <c r="M28" s="98"/>
      <c r="N28" s="13" t="s">
        <v>141</v>
      </c>
      <c r="O28" s="57"/>
      <c r="P28" s="58"/>
      <c r="Q28" s="3"/>
    </row>
    <row r="29" spans="1:17" ht="26.25" customHeight="1" thickBot="1">
      <c r="A29" s="90"/>
      <c r="B29" s="126" t="s">
        <v>17</v>
      </c>
      <c r="C29" s="127"/>
      <c r="D29" s="21" t="s">
        <v>55</v>
      </c>
      <c r="E29" s="22"/>
      <c r="F29" s="36">
        <v>1016</v>
      </c>
      <c r="G29" s="37">
        <v>1136</v>
      </c>
      <c r="H29" s="38">
        <v>1282</v>
      </c>
      <c r="I29" s="17"/>
      <c r="J29" s="97" t="s">
        <v>79</v>
      </c>
      <c r="K29" s="98"/>
      <c r="L29" s="98"/>
      <c r="M29" s="98"/>
      <c r="N29" s="13" t="s">
        <v>142</v>
      </c>
      <c r="O29" s="54">
        <f>O25-O26+O27-O28</f>
        <v>0</v>
      </c>
      <c r="P29" s="55">
        <f>P25-P26+P27-P28</f>
        <v>0</v>
      </c>
      <c r="Q29" s="56">
        <f>Q25-Q26+Q27-Q28</f>
        <v>3366</v>
      </c>
    </row>
    <row r="30" spans="1:17" ht="26.25" customHeight="1" thickBot="1">
      <c r="A30" s="90"/>
      <c r="B30" s="126"/>
      <c r="C30" s="127"/>
      <c r="D30" s="21" t="s">
        <v>56</v>
      </c>
      <c r="E30" s="22"/>
      <c r="F30" s="36"/>
      <c r="G30" s="37"/>
      <c r="H30" s="38"/>
      <c r="I30" s="17"/>
      <c r="J30" s="97" t="s">
        <v>80</v>
      </c>
      <c r="K30" s="98"/>
      <c r="L30" s="98"/>
      <c r="M30" s="98"/>
      <c r="N30" s="13" t="s">
        <v>143</v>
      </c>
      <c r="O30" s="57"/>
      <c r="P30" s="58"/>
      <c r="Q30" s="3"/>
    </row>
    <row r="31" spans="1:17" ht="26.25" customHeight="1" thickBot="1">
      <c r="A31" s="90"/>
      <c r="B31" s="124" t="s">
        <v>57</v>
      </c>
      <c r="C31" s="125"/>
      <c r="D31" s="125"/>
      <c r="E31" s="22"/>
      <c r="F31" s="36">
        <v>907</v>
      </c>
      <c r="G31" s="37">
        <v>1022</v>
      </c>
      <c r="H31" s="38">
        <v>1139</v>
      </c>
      <c r="I31" s="17"/>
      <c r="J31" s="97" t="s">
        <v>81</v>
      </c>
      <c r="K31" s="98"/>
      <c r="L31" s="98"/>
      <c r="M31" s="98"/>
      <c r="N31" s="13" t="s">
        <v>144</v>
      </c>
      <c r="O31" s="54">
        <f>O29-O30</f>
        <v>0</v>
      </c>
      <c r="P31" s="55">
        <f>P29-P30</f>
        <v>0</v>
      </c>
      <c r="Q31" s="56">
        <f>Q29-Q30</f>
        <v>3366</v>
      </c>
    </row>
    <row r="32" spans="1:17" ht="26.25" customHeight="1" thickBot="1">
      <c r="A32" s="90"/>
      <c r="B32" s="100" t="s">
        <v>90</v>
      </c>
      <c r="C32" s="101"/>
      <c r="D32" s="101"/>
      <c r="E32" s="22"/>
      <c r="F32" s="36">
        <v>250771</v>
      </c>
      <c r="G32" s="37">
        <v>288384</v>
      </c>
      <c r="H32" s="38">
        <v>317301</v>
      </c>
      <c r="I32" s="17"/>
      <c r="J32" s="97" t="s">
        <v>94</v>
      </c>
      <c r="K32" s="98"/>
      <c r="L32" s="98"/>
      <c r="M32" s="98"/>
      <c r="N32" s="13"/>
      <c r="O32" s="59">
        <f>IF(O5=0,0,O5/(O11+O23))</f>
        <v>0.638635075388278</v>
      </c>
      <c r="P32" s="60">
        <f>IF(P5=0,0,P5/(P11+P23))</f>
        <v>0.8019716452357402</v>
      </c>
      <c r="Q32" s="61">
        <f>IF(Q5=0,0,Q5/(Q11+Q23))</f>
        <v>0.7896679658222155</v>
      </c>
    </row>
    <row r="33" spans="1:17" ht="26.25" customHeight="1" thickBot="1">
      <c r="A33" s="90"/>
      <c r="B33" s="120" t="s">
        <v>85</v>
      </c>
      <c r="C33" s="100" t="s">
        <v>91</v>
      </c>
      <c r="D33" s="101"/>
      <c r="E33" s="22"/>
      <c r="F33" s="36"/>
      <c r="G33" s="37"/>
      <c r="H33" s="38"/>
      <c r="I33" s="17"/>
      <c r="J33" s="97" t="s">
        <v>95</v>
      </c>
      <c r="K33" s="98"/>
      <c r="L33" s="98"/>
      <c r="M33" s="98"/>
      <c r="N33" s="13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90"/>
      <c r="B34" s="120"/>
      <c r="C34" s="100" t="s">
        <v>92</v>
      </c>
      <c r="D34" s="101"/>
      <c r="E34" s="22" t="s">
        <v>145</v>
      </c>
      <c r="F34" s="36">
        <v>250771</v>
      </c>
      <c r="G34" s="37">
        <v>288384</v>
      </c>
      <c r="H34" s="38">
        <v>317301</v>
      </c>
      <c r="I34" s="17"/>
      <c r="J34" s="97" t="s">
        <v>84</v>
      </c>
      <c r="K34" s="98"/>
      <c r="L34" s="98"/>
      <c r="M34" s="98"/>
      <c r="N34" s="13"/>
      <c r="O34" s="57">
        <v>120270</v>
      </c>
      <c r="P34" s="58">
        <v>102274</v>
      </c>
      <c r="Q34" s="3">
        <v>72021</v>
      </c>
    </row>
    <row r="35" spans="1:17" ht="26.25" customHeight="1" thickBot="1">
      <c r="A35" s="90"/>
      <c r="B35" s="100" t="s">
        <v>93</v>
      </c>
      <c r="C35" s="101"/>
      <c r="D35" s="101"/>
      <c r="E35" s="22" t="s">
        <v>146</v>
      </c>
      <c r="F35" s="36">
        <v>218928</v>
      </c>
      <c r="G35" s="37">
        <v>242054</v>
      </c>
      <c r="H35" s="38">
        <v>261289</v>
      </c>
      <c r="I35" s="17"/>
      <c r="J35" s="102" t="s">
        <v>104</v>
      </c>
      <c r="K35" s="103"/>
      <c r="L35" s="104" t="s">
        <v>39</v>
      </c>
      <c r="M35" s="105"/>
      <c r="N35" s="13"/>
      <c r="O35" s="57">
        <v>39791</v>
      </c>
      <c r="P35" s="58">
        <v>76280</v>
      </c>
      <c r="Q35" s="3">
        <v>72021</v>
      </c>
    </row>
    <row r="36" spans="1:17" ht="26.25" customHeight="1" thickBot="1">
      <c r="A36" s="91"/>
      <c r="B36" s="95" t="s">
        <v>18</v>
      </c>
      <c r="C36" s="96"/>
      <c r="D36" s="96"/>
      <c r="E36" s="6"/>
      <c r="F36" s="62">
        <f>IF(F35=0,0,F35/F34)</f>
        <v>0.8730196075303763</v>
      </c>
      <c r="G36" s="63">
        <f>IF(G35=0,0,G35/G34)</f>
        <v>0.83934614957834</v>
      </c>
      <c r="H36" s="64">
        <f>IF(H35=0,0,H35/H34)</f>
        <v>0.8234736102312946</v>
      </c>
      <c r="I36" s="17"/>
      <c r="J36" s="97" t="s">
        <v>87</v>
      </c>
      <c r="K36" s="98"/>
      <c r="L36" s="98"/>
      <c r="M36" s="98"/>
      <c r="N36" s="13"/>
      <c r="O36" s="57">
        <v>294848</v>
      </c>
      <c r="P36" s="58">
        <v>224675</v>
      </c>
      <c r="Q36" s="3">
        <v>159254</v>
      </c>
    </row>
    <row r="37" spans="1:17" ht="26.25" customHeight="1">
      <c r="A37" s="110" t="s">
        <v>45</v>
      </c>
      <c r="B37" s="113" t="s">
        <v>19</v>
      </c>
      <c r="C37" s="99"/>
      <c r="D37" s="99"/>
      <c r="E37" s="18"/>
      <c r="F37" s="42">
        <v>38205</v>
      </c>
      <c r="G37" s="26">
        <v>41934</v>
      </c>
      <c r="H37" s="27">
        <v>40207</v>
      </c>
      <c r="I37" s="17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11"/>
      <c r="B38" s="100" t="s">
        <v>20</v>
      </c>
      <c r="C38" s="101"/>
      <c r="D38" s="101"/>
      <c r="E38" s="22"/>
      <c r="F38" s="28">
        <v>93946</v>
      </c>
      <c r="G38" s="29">
        <v>75314</v>
      </c>
      <c r="H38" s="4">
        <v>52342</v>
      </c>
      <c r="I38" s="17"/>
    </row>
    <row r="39" spans="1:9" ht="26.25" customHeight="1">
      <c r="A39" s="111"/>
      <c r="B39" s="120" t="s">
        <v>147</v>
      </c>
      <c r="C39" s="100" t="s">
        <v>21</v>
      </c>
      <c r="D39" s="101"/>
      <c r="E39" s="22"/>
      <c r="F39" s="28">
        <v>19304</v>
      </c>
      <c r="G39" s="29">
        <v>26798</v>
      </c>
      <c r="H39" s="4">
        <v>26312</v>
      </c>
      <c r="I39" s="17"/>
    </row>
    <row r="40" spans="1:9" ht="26.25" customHeight="1">
      <c r="A40" s="111"/>
      <c r="B40" s="120"/>
      <c r="C40" s="100" t="s">
        <v>22</v>
      </c>
      <c r="D40" s="101"/>
      <c r="E40" s="22"/>
      <c r="F40" s="28">
        <v>74642</v>
      </c>
      <c r="G40" s="29">
        <v>48516</v>
      </c>
      <c r="H40" s="4">
        <v>26030</v>
      </c>
      <c r="I40" s="17"/>
    </row>
    <row r="41" spans="1:9" ht="26.25" customHeight="1">
      <c r="A41" s="111"/>
      <c r="B41" s="100" t="s">
        <v>23</v>
      </c>
      <c r="C41" s="101"/>
      <c r="D41" s="101"/>
      <c r="E41" s="22"/>
      <c r="F41" s="28">
        <v>164</v>
      </c>
      <c r="G41" s="29">
        <v>34402</v>
      </c>
      <c r="H41" s="4">
        <v>31867</v>
      </c>
      <c r="I41" s="17"/>
    </row>
    <row r="42" spans="1:9" ht="26.25" customHeight="1" thickBot="1">
      <c r="A42" s="112"/>
      <c r="B42" s="95" t="s">
        <v>24</v>
      </c>
      <c r="C42" s="96"/>
      <c r="D42" s="96"/>
      <c r="E42" s="6"/>
      <c r="F42" s="47">
        <f>F37+F38+F41</f>
        <v>132315</v>
      </c>
      <c r="G42" s="44">
        <f>G37+G38+G41</f>
        <v>151650</v>
      </c>
      <c r="H42" s="45">
        <f>H37+H38+H41</f>
        <v>124416</v>
      </c>
      <c r="I42" s="17"/>
    </row>
    <row r="43" spans="1:9" ht="26.25" customHeight="1">
      <c r="A43" s="110" t="s">
        <v>46</v>
      </c>
      <c r="B43" s="121" t="s">
        <v>48</v>
      </c>
      <c r="C43" s="113" t="s">
        <v>25</v>
      </c>
      <c r="D43" s="99"/>
      <c r="E43" s="18"/>
      <c r="F43" s="75" t="s">
        <v>105</v>
      </c>
      <c r="G43" s="75" t="s">
        <v>105</v>
      </c>
      <c r="H43" s="77" t="s">
        <v>174</v>
      </c>
      <c r="I43" s="17"/>
    </row>
    <row r="44" spans="1:9" ht="26.25" customHeight="1">
      <c r="A44" s="111"/>
      <c r="B44" s="122"/>
      <c r="C44" s="100" t="s">
        <v>58</v>
      </c>
      <c r="D44" s="101"/>
      <c r="E44" s="22"/>
      <c r="F44" s="28">
        <v>2040</v>
      </c>
      <c r="G44" s="29">
        <v>2040</v>
      </c>
      <c r="H44" s="4">
        <v>2040</v>
      </c>
      <c r="I44" s="17"/>
    </row>
    <row r="45" spans="1:9" ht="26.25" customHeight="1">
      <c r="A45" s="111"/>
      <c r="B45" s="122"/>
      <c r="C45" s="100" t="s">
        <v>26</v>
      </c>
      <c r="D45" s="101"/>
      <c r="E45" s="22"/>
      <c r="F45" s="66">
        <v>36617</v>
      </c>
      <c r="G45" s="66">
        <v>36617</v>
      </c>
      <c r="H45" s="68">
        <v>36617</v>
      </c>
      <c r="I45" s="17"/>
    </row>
    <row r="46" spans="1:9" ht="26.25" customHeight="1">
      <c r="A46" s="111"/>
      <c r="B46" s="122"/>
      <c r="C46" s="100" t="s">
        <v>59</v>
      </c>
      <c r="D46" s="101"/>
      <c r="E46" s="22"/>
      <c r="F46" s="36">
        <v>211</v>
      </c>
      <c r="G46" s="37">
        <v>210.2</v>
      </c>
      <c r="H46" s="38">
        <v>214.4</v>
      </c>
      <c r="I46" s="17"/>
    </row>
    <row r="47" spans="1:9" ht="26.25" customHeight="1">
      <c r="A47" s="111"/>
      <c r="B47" s="122"/>
      <c r="C47" s="100" t="s">
        <v>60</v>
      </c>
      <c r="D47" s="101"/>
      <c r="E47" s="22"/>
      <c r="F47" s="36">
        <v>429.1</v>
      </c>
      <c r="G47" s="37">
        <v>311.1</v>
      </c>
      <c r="H47" s="38">
        <v>200.3</v>
      </c>
      <c r="I47" s="17"/>
    </row>
    <row r="48" spans="1:9" ht="26.25" customHeight="1">
      <c r="A48" s="111"/>
      <c r="B48" s="122"/>
      <c r="C48" s="120" t="s">
        <v>148</v>
      </c>
      <c r="D48" s="21" t="s">
        <v>61</v>
      </c>
      <c r="E48" s="22"/>
      <c r="F48" s="36">
        <v>88.2</v>
      </c>
      <c r="G48" s="37">
        <v>110.7</v>
      </c>
      <c r="H48" s="38">
        <v>100.7</v>
      </c>
      <c r="I48" s="17"/>
    </row>
    <row r="49" spans="1:9" ht="26.25" customHeight="1">
      <c r="A49" s="111"/>
      <c r="B49" s="123"/>
      <c r="C49" s="120"/>
      <c r="D49" s="21" t="s">
        <v>62</v>
      </c>
      <c r="E49" s="22"/>
      <c r="F49" s="36">
        <v>340.9</v>
      </c>
      <c r="G49" s="37">
        <v>200.4</v>
      </c>
      <c r="H49" s="38">
        <v>99.6</v>
      </c>
      <c r="I49" s="17"/>
    </row>
    <row r="50" spans="1:9" ht="26.25" customHeight="1">
      <c r="A50" s="111"/>
      <c r="B50" s="114" t="s">
        <v>41</v>
      </c>
      <c r="C50" s="115"/>
      <c r="D50" s="21" t="s">
        <v>27</v>
      </c>
      <c r="E50" s="22"/>
      <c r="F50" s="36"/>
      <c r="G50" s="37"/>
      <c r="H50" s="38"/>
      <c r="I50" s="17"/>
    </row>
    <row r="51" spans="1:9" ht="26.25" customHeight="1">
      <c r="A51" s="111"/>
      <c r="B51" s="116"/>
      <c r="C51" s="117"/>
      <c r="D51" s="21" t="s">
        <v>89</v>
      </c>
      <c r="E51" s="22"/>
      <c r="F51" s="28">
        <v>480</v>
      </c>
      <c r="G51" s="29">
        <v>480</v>
      </c>
      <c r="H51" s="4">
        <v>480</v>
      </c>
      <c r="I51" s="17"/>
    </row>
    <row r="52" spans="1:9" ht="26.25" customHeight="1" thickBot="1">
      <c r="A52" s="112"/>
      <c r="B52" s="118"/>
      <c r="C52" s="119"/>
      <c r="D52" s="5" t="s">
        <v>28</v>
      </c>
      <c r="E52" s="6"/>
      <c r="F52" s="7">
        <v>29677</v>
      </c>
      <c r="G52" s="7">
        <v>29677</v>
      </c>
      <c r="H52" s="9">
        <v>29677</v>
      </c>
      <c r="I52" s="17"/>
    </row>
    <row r="53" spans="1:9" ht="26.25" customHeight="1">
      <c r="A53" s="110" t="s">
        <v>29</v>
      </c>
      <c r="B53" s="113" t="s">
        <v>30</v>
      </c>
      <c r="C53" s="99"/>
      <c r="D53" s="99"/>
      <c r="E53" s="18"/>
      <c r="F53" s="42">
        <v>3</v>
      </c>
      <c r="G53" s="26">
        <v>4</v>
      </c>
      <c r="H53" s="27">
        <v>4</v>
      </c>
      <c r="I53" s="17"/>
    </row>
    <row r="54" spans="1:9" ht="26.25" customHeight="1">
      <c r="A54" s="111"/>
      <c r="B54" s="100" t="s">
        <v>31</v>
      </c>
      <c r="C54" s="101"/>
      <c r="D54" s="101"/>
      <c r="E54" s="22"/>
      <c r="F54" s="28"/>
      <c r="G54" s="29"/>
      <c r="H54" s="4"/>
      <c r="I54" s="17"/>
    </row>
    <row r="55" spans="1:8" ht="26.25" customHeight="1" thickBot="1">
      <c r="A55" s="112"/>
      <c r="B55" s="95" t="s">
        <v>32</v>
      </c>
      <c r="C55" s="96"/>
      <c r="D55" s="96"/>
      <c r="E55" s="6"/>
      <c r="F55" s="47">
        <f>F53+F54</f>
        <v>3</v>
      </c>
      <c r="G55" s="44">
        <f>G53+G54</f>
        <v>4</v>
      </c>
      <c r="H55" s="45">
        <f>H53+H54</f>
        <v>4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G3" sqref="G3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89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107</v>
      </c>
      <c r="D3" s="12" t="s">
        <v>108</v>
      </c>
      <c r="P3" s="10" t="s">
        <v>0</v>
      </c>
    </row>
    <row r="4" spans="1:17" ht="26.25" customHeight="1" thickBot="1">
      <c r="A4" s="97" t="s">
        <v>49</v>
      </c>
      <c r="B4" s="98"/>
      <c r="C4" s="98"/>
      <c r="D4" s="98"/>
      <c r="E4" s="13"/>
      <c r="F4" s="15" t="s">
        <v>96</v>
      </c>
      <c r="G4" s="87" t="s">
        <v>97</v>
      </c>
      <c r="H4" s="16" t="s">
        <v>121</v>
      </c>
      <c r="I4" s="17"/>
      <c r="J4" s="97" t="s">
        <v>49</v>
      </c>
      <c r="K4" s="98"/>
      <c r="L4" s="98"/>
      <c r="M4" s="98"/>
      <c r="N4" s="13"/>
      <c r="O4" s="15" t="s">
        <v>96</v>
      </c>
      <c r="P4" s="87" t="s">
        <v>97</v>
      </c>
      <c r="Q4" s="16" t="s">
        <v>121</v>
      </c>
    </row>
    <row r="5" spans="1:17" ht="26.25" customHeight="1" thickBot="1">
      <c r="A5" s="97" t="s">
        <v>1</v>
      </c>
      <c r="B5" s="98"/>
      <c r="C5" s="98"/>
      <c r="D5" s="98"/>
      <c r="E5" s="13"/>
      <c r="F5" s="128">
        <v>35746</v>
      </c>
      <c r="G5" s="129"/>
      <c r="H5" s="130"/>
      <c r="I5" s="17"/>
      <c r="J5" s="88" t="s">
        <v>47</v>
      </c>
      <c r="K5" s="99" t="s">
        <v>65</v>
      </c>
      <c r="L5" s="99"/>
      <c r="M5" s="99"/>
      <c r="N5" s="18" t="s">
        <v>122</v>
      </c>
      <c r="O5" s="20">
        <v>10442</v>
      </c>
      <c r="P5" s="1">
        <v>12023</v>
      </c>
      <c r="Q5" s="1">
        <v>12255</v>
      </c>
    </row>
    <row r="6" spans="1:17" ht="26.25" customHeight="1" thickBot="1">
      <c r="A6" s="97" t="s">
        <v>82</v>
      </c>
      <c r="B6" s="98"/>
      <c r="C6" s="98"/>
      <c r="D6" s="98"/>
      <c r="E6" s="13"/>
      <c r="F6" s="128">
        <v>35885</v>
      </c>
      <c r="G6" s="129"/>
      <c r="H6" s="130"/>
      <c r="I6" s="17"/>
      <c r="J6" s="90"/>
      <c r="K6" s="92" t="s">
        <v>123</v>
      </c>
      <c r="L6" s="100" t="s">
        <v>53</v>
      </c>
      <c r="M6" s="101"/>
      <c r="N6" s="22" t="s">
        <v>124</v>
      </c>
      <c r="O6" s="24">
        <v>8593</v>
      </c>
      <c r="P6" s="2">
        <v>8794</v>
      </c>
      <c r="Q6" s="2">
        <v>8420</v>
      </c>
    </row>
    <row r="7" spans="1:17" ht="26.25" customHeight="1">
      <c r="A7" s="88" t="s">
        <v>42</v>
      </c>
      <c r="B7" s="113" t="s">
        <v>50</v>
      </c>
      <c r="C7" s="99"/>
      <c r="D7" s="99"/>
      <c r="E7" s="18" t="s">
        <v>125</v>
      </c>
      <c r="F7" s="26">
        <v>77176</v>
      </c>
      <c r="G7" s="27">
        <v>75945</v>
      </c>
      <c r="H7" s="27">
        <v>74734</v>
      </c>
      <c r="I7" s="17"/>
      <c r="J7" s="90"/>
      <c r="K7" s="93"/>
      <c r="L7" s="92" t="s">
        <v>127</v>
      </c>
      <c r="M7" s="21" t="s">
        <v>34</v>
      </c>
      <c r="N7" s="22"/>
      <c r="O7" s="24">
        <v>8593</v>
      </c>
      <c r="P7" s="2">
        <v>8794</v>
      </c>
      <c r="Q7" s="2">
        <v>8420</v>
      </c>
    </row>
    <row r="8" spans="1:17" ht="26.25" customHeight="1">
      <c r="A8" s="90"/>
      <c r="B8" s="100" t="s">
        <v>2</v>
      </c>
      <c r="C8" s="101"/>
      <c r="D8" s="101"/>
      <c r="E8" s="22"/>
      <c r="F8" s="29">
        <v>1008</v>
      </c>
      <c r="G8" s="4">
        <v>995</v>
      </c>
      <c r="H8" s="4">
        <v>1004</v>
      </c>
      <c r="I8" s="30"/>
      <c r="J8" s="90"/>
      <c r="K8" s="93"/>
      <c r="L8" s="93"/>
      <c r="M8" s="21" t="s">
        <v>35</v>
      </c>
      <c r="N8" s="22"/>
      <c r="O8" s="24"/>
      <c r="P8" s="2"/>
      <c r="Q8" s="2"/>
    </row>
    <row r="9" spans="1:17" ht="26.25" customHeight="1">
      <c r="A9" s="90"/>
      <c r="B9" s="100" t="s">
        <v>51</v>
      </c>
      <c r="C9" s="101"/>
      <c r="D9" s="101"/>
      <c r="E9" s="22" t="s">
        <v>128</v>
      </c>
      <c r="F9" s="29">
        <v>1008</v>
      </c>
      <c r="G9" s="4">
        <v>995</v>
      </c>
      <c r="H9" s="4">
        <v>1004</v>
      </c>
      <c r="I9" s="17"/>
      <c r="J9" s="90"/>
      <c r="K9" s="93"/>
      <c r="L9" s="94"/>
      <c r="M9" s="21" t="s">
        <v>36</v>
      </c>
      <c r="N9" s="22" t="s">
        <v>102</v>
      </c>
      <c r="O9" s="24"/>
      <c r="P9" s="2"/>
      <c r="Q9" s="2"/>
    </row>
    <row r="10" spans="1:17" ht="26.25" customHeight="1">
      <c r="A10" s="90"/>
      <c r="B10" s="100" t="s">
        <v>52</v>
      </c>
      <c r="C10" s="101"/>
      <c r="D10" s="101"/>
      <c r="E10" s="22" t="s">
        <v>129</v>
      </c>
      <c r="F10" s="32">
        <f>IF(F9=0,0,F9/F7)</f>
        <v>0.013061055250336892</v>
      </c>
      <c r="G10" s="33">
        <f>IF(G9=0,0,G9/G7)</f>
        <v>0.013101586674567121</v>
      </c>
      <c r="H10" s="33">
        <f>IF(H9=0,0,H9/H7)</f>
        <v>0.013434313699253351</v>
      </c>
      <c r="I10" s="17"/>
      <c r="J10" s="90"/>
      <c r="K10" s="94"/>
      <c r="L10" s="108" t="s">
        <v>66</v>
      </c>
      <c r="M10" s="109"/>
      <c r="N10" s="34"/>
      <c r="O10" s="24">
        <v>1847</v>
      </c>
      <c r="P10" s="2">
        <v>3030</v>
      </c>
      <c r="Q10" s="2">
        <v>3828</v>
      </c>
    </row>
    <row r="11" spans="1:17" ht="26.25" customHeight="1">
      <c r="A11" s="90"/>
      <c r="B11" s="100" t="s">
        <v>3</v>
      </c>
      <c r="C11" s="101"/>
      <c r="D11" s="101"/>
      <c r="E11" s="22" t="s">
        <v>130</v>
      </c>
      <c r="F11" s="29">
        <v>1008</v>
      </c>
      <c r="G11" s="4">
        <v>995</v>
      </c>
      <c r="H11" s="4">
        <v>1004</v>
      </c>
      <c r="I11" s="17"/>
      <c r="J11" s="90"/>
      <c r="K11" s="101" t="s">
        <v>67</v>
      </c>
      <c r="L11" s="101"/>
      <c r="M11" s="101"/>
      <c r="N11" s="22" t="s">
        <v>149</v>
      </c>
      <c r="O11" s="24">
        <v>10442</v>
      </c>
      <c r="P11" s="2">
        <v>12023</v>
      </c>
      <c r="Q11" s="2">
        <v>11752</v>
      </c>
    </row>
    <row r="12" spans="1:17" ht="26.25" customHeight="1">
      <c r="A12" s="90"/>
      <c r="B12" s="100" t="s">
        <v>64</v>
      </c>
      <c r="C12" s="101"/>
      <c r="D12" s="101"/>
      <c r="E12" s="22" t="s">
        <v>131</v>
      </c>
      <c r="F12" s="32">
        <f>IF(F11=0,0,F11/F9)</f>
        <v>1</v>
      </c>
      <c r="G12" s="33">
        <f>IF(G11=0,0,G11/G9)</f>
        <v>1</v>
      </c>
      <c r="H12" s="33">
        <f>IF(H11=0,0,H11/H9)</f>
        <v>1</v>
      </c>
      <c r="I12" s="17"/>
      <c r="J12" s="90"/>
      <c r="K12" s="92" t="s">
        <v>132</v>
      </c>
      <c r="L12" s="100" t="s">
        <v>54</v>
      </c>
      <c r="M12" s="101"/>
      <c r="N12" s="22"/>
      <c r="O12" s="24">
        <v>9638</v>
      </c>
      <c r="P12" s="2">
        <v>11273</v>
      </c>
      <c r="Q12" s="2">
        <v>11057</v>
      </c>
    </row>
    <row r="13" spans="1:17" ht="26.25" customHeight="1">
      <c r="A13" s="90"/>
      <c r="B13" s="100" t="s">
        <v>4</v>
      </c>
      <c r="C13" s="101"/>
      <c r="D13" s="101"/>
      <c r="E13" s="22"/>
      <c r="F13" s="37">
        <v>1427</v>
      </c>
      <c r="G13" s="38">
        <v>1427</v>
      </c>
      <c r="H13" s="38">
        <v>1427</v>
      </c>
      <c r="I13" s="17"/>
      <c r="J13" s="90"/>
      <c r="K13" s="93"/>
      <c r="L13" s="92" t="s">
        <v>133</v>
      </c>
      <c r="M13" s="21" t="s">
        <v>33</v>
      </c>
      <c r="N13" s="22"/>
      <c r="O13" s="24">
        <v>3149</v>
      </c>
      <c r="P13" s="2">
        <v>2574</v>
      </c>
      <c r="Q13" s="2">
        <v>2283</v>
      </c>
    </row>
    <row r="14" spans="1:17" ht="26.25" customHeight="1">
      <c r="A14" s="90"/>
      <c r="B14" s="100" t="s">
        <v>5</v>
      </c>
      <c r="C14" s="101"/>
      <c r="D14" s="101"/>
      <c r="E14" s="22"/>
      <c r="F14" s="37">
        <v>11</v>
      </c>
      <c r="G14" s="38">
        <v>11</v>
      </c>
      <c r="H14" s="38">
        <v>11</v>
      </c>
      <c r="I14" s="17"/>
      <c r="J14" s="90"/>
      <c r="K14" s="93"/>
      <c r="L14" s="94"/>
      <c r="M14" s="21" t="s">
        <v>37</v>
      </c>
      <c r="N14" s="22"/>
      <c r="O14" s="24"/>
      <c r="P14" s="2"/>
      <c r="Q14" s="2"/>
    </row>
    <row r="15" spans="1:17" ht="26.25" customHeight="1" thickBot="1">
      <c r="A15" s="91"/>
      <c r="B15" s="95" t="s">
        <v>88</v>
      </c>
      <c r="C15" s="96"/>
      <c r="D15" s="96"/>
      <c r="E15" s="6"/>
      <c r="F15" s="40">
        <v>11</v>
      </c>
      <c r="G15" s="41">
        <v>11</v>
      </c>
      <c r="H15" s="41">
        <v>11</v>
      </c>
      <c r="I15" s="17"/>
      <c r="J15" s="90"/>
      <c r="K15" s="94"/>
      <c r="L15" s="108" t="s">
        <v>38</v>
      </c>
      <c r="M15" s="109"/>
      <c r="N15" s="34"/>
      <c r="O15" s="24">
        <v>804</v>
      </c>
      <c r="P15" s="2">
        <v>750</v>
      </c>
      <c r="Q15" s="2">
        <v>695</v>
      </c>
    </row>
    <row r="16" spans="1:17" ht="26.25" customHeight="1" thickBot="1">
      <c r="A16" s="110" t="s">
        <v>43</v>
      </c>
      <c r="B16" s="113" t="s">
        <v>6</v>
      </c>
      <c r="C16" s="99"/>
      <c r="D16" s="99"/>
      <c r="E16" s="18"/>
      <c r="F16" s="26">
        <v>115388</v>
      </c>
      <c r="G16" s="27">
        <v>115388</v>
      </c>
      <c r="H16" s="27">
        <v>115388</v>
      </c>
      <c r="I16" s="17"/>
      <c r="J16" s="91"/>
      <c r="K16" s="95" t="s">
        <v>68</v>
      </c>
      <c r="L16" s="96"/>
      <c r="M16" s="96"/>
      <c r="N16" s="6" t="s">
        <v>134</v>
      </c>
      <c r="O16" s="44">
        <f>O5-O11</f>
        <v>0</v>
      </c>
      <c r="P16" s="45">
        <f>P5-P11</f>
        <v>0</v>
      </c>
      <c r="Q16" s="45">
        <f>Q5-Q11</f>
        <v>503</v>
      </c>
    </row>
    <row r="17" spans="1:17" ht="26.25" customHeight="1">
      <c r="A17" s="111"/>
      <c r="B17" s="120" t="s">
        <v>7</v>
      </c>
      <c r="C17" s="100" t="s">
        <v>8</v>
      </c>
      <c r="D17" s="101"/>
      <c r="E17" s="22"/>
      <c r="F17" s="29">
        <v>55000</v>
      </c>
      <c r="G17" s="4">
        <v>55000</v>
      </c>
      <c r="H17" s="4">
        <v>55000</v>
      </c>
      <c r="I17" s="17"/>
      <c r="J17" s="88" t="s">
        <v>69</v>
      </c>
      <c r="K17" s="106" t="s">
        <v>70</v>
      </c>
      <c r="L17" s="107"/>
      <c r="M17" s="107"/>
      <c r="N17" s="18" t="s">
        <v>135</v>
      </c>
      <c r="O17" s="20">
        <v>2668</v>
      </c>
      <c r="P17" s="1">
        <v>2722</v>
      </c>
      <c r="Q17" s="1">
        <v>2274</v>
      </c>
    </row>
    <row r="18" spans="1:17" ht="26.25" customHeight="1">
      <c r="A18" s="111"/>
      <c r="B18" s="120"/>
      <c r="C18" s="100" t="s">
        <v>9</v>
      </c>
      <c r="D18" s="101"/>
      <c r="E18" s="22"/>
      <c r="F18" s="29">
        <v>48400</v>
      </c>
      <c r="G18" s="4">
        <v>48400</v>
      </c>
      <c r="H18" s="4">
        <v>48400</v>
      </c>
      <c r="I18" s="17"/>
      <c r="J18" s="90"/>
      <c r="K18" s="92" t="s">
        <v>133</v>
      </c>
      <c r="L18" s="100" t="s">
        <v>83</v>
      </c>
      <c r="M18" s="101"/>
      <c r="N18" s="22"/>
      <c r="O18" s="24"/>
      <c r="P18" s="2"/>
      <c r="Q18" s="2"/>
    </row>
    <row r="19" spans="1:17" ht="26.25" customHeight="1">
      <c r="A19" s="111"/>
      <c r="B19" s="120"/>
      <c r="C19" s="100" t="s">
        <v>10</v>
      </c>
      <c r="D19" s="101"/>
      <c r="E19" s="22"/>
      <c r="F19" s="29"/>
      <c r="G19" s="4"/>
      <c r="H19" s="4"/>
      <c r="I19" s="17"/>
      <c r="J19" s="90"/>
      <c r="K19" s="94"/>
      <c r="L19" s="100" t="s">
        <v>66</v>
      </c>
      <c r="M19" s="101"/>
      <c r="N19" s="22"/>
      <c r="O19" s="24">
        <v>2668</v>
      </c>
      <c r="P19" s="2">
        <v>2722</v>
      </c>
      <c r="Q19" s="2">
        <v>2274</v>
      </c>
    </row>
    <row r="20" spans="1:17" ht="26.25" customHeight="1">
      <c r="A20" s="111"/>
      <c r="B20" s="120"/>
      <c r="C20" s="100" t="s">
        <v>11</v>
      </c>
      <c r="D20" s="101"/>
      <c r="E20" s="22"/>
      <c r="F20" s="29">
        <v>11988</v>
      </c>
      <c r="G20" s="4">
        <v>11988</v>
      </c>
      <c r="H20" s="4">
        <v>11988</v>
      </c>
      <c r="I20" s="17"/>
      <c r="J20" s="90"/>
      <c r="K20" s="100" t="s">
        <v>71</v>
      </c>
      <c r="L20" s="101"/>
      <c r="M20" s="101"/>
      <c r="N20" s="46" t="s">
        <v>72</v>
      </c>
      <c r="O20" s="24">
        <v>2668</v>
      </c>
      <c r="P20" s="2">
        <v>2722</v>
      </c>
      <c r="Q20" s="2">
        <v>2777</v>
      </c>
    </row>
    <row r="21" spans="1:17" ht="26.25" customHeight="1" thickBot="1">
      <c r="A21" s="112"/>
      <c r="B21" s="95" t="s">
        <v>12</v>
      </c>
      <c r="C21" s="96"/>
      <c r="D21" s="96"/>
      <c r="E21" s="6"/>
      <c r="F21" s="44">
        <v>110000</v>
      </c>
      <c r="G21" s="45">
        <v>110000</v>
      </c>
      <c r="H21" s="45">
        <v>110000</v>
      </c>
      <c r="I21" s="17"/>
      <c r="J21" s="90"/>
      <c r="K21" s="92" t="s">
        <v>126</v>
      </c>
      <c r="L21" s="100" t="s">
        <v>73</v>
      </c>
      <c r="M21" s="101"/>
      <c r="N21" s="22"/>
      <c r="O21" s="24"/>
      <c r="P21" s="2"/>
      <c r="Q21" s="2"/>
    </row>
    <row r="22" spans="1:17" ht="26.25" customHeight="1">
      <c r="A22" s="88" t="s">
        <v>44</v>
      </c>
      <c r="B22" s="113" t="s">
        <v>63</v>
      </c>
      <c r="C22" s="99"/>
      <c r="D22" s="99"/>
      <c r="E22" s="18"/>
      <c r="F22" s="49">
        <v>4</v>
      </c>
      <c r="G22" s="50">
        <v>4</v>
      </c>
      <c r="H22" s="50">
        <v>4</v>
      </c>
      <c r="I22" s="17"/>
      <c r="J22" s="90"/>
      <c r="K22" s="93"/>
      <c r="L22" s="51" t="s">
        <v>133</v>
      </c>
      <c r="M22" s="21" t="s">
        <v>86</v>
      </c>
      <c r="N22" s="22"/>
      <c r="O22" s="24"/>
      <c r="P22" s="2"/>
      <c r="Q22" s="2"/>
    </row>
    <row r="23" spans="1:17" ht="26.25" customHeight="1">
      <c r="A23" s="90"/>
      <c r="B23" s="100" t="s">
        <v>13</v>
      </c>
      <c r="C23" s="101"/>
      <c r="D23" s="101"/>
      <c r="E23" s="22"/>
      <c r="F23" s="72" t="s">
        <v>100</v>
      </c>
      <c r="G23" s="73" t="s">
        <v>100</v>
      </c>
      <c r="H23" s="73" t="s">
        <v>100</v>
      </c>
      <c r="I23" s="17"/>
      <c r="J23" s="90"/>
      <c r="K23" s="94"/>
      <c r="L23" s="100" t="s">
        <v>74</v>
      </c>
      <c r="M23" s="101"/>
      <c r="N23" s="22" t="s">
        <v>136</v>
      </c>
      <c r="O23" s="24">
        <v>2668</v>
      </c>
      <c r="P23" s="2">
        <v>2722</v>
      </c>
      <c r="Q23" s="2">
        <v>2777</v>
      </c>
    </row>
    <row r="24" spans="1:17" ht="26.25" customHeight="1" thickBot="1">
      <c r="A24" s="90"/>
      <c r="B24" s="100" t="s">
        <v>98</v>
      </c>
      <c r="C24" s="101"/>
      <c r="D24" s="101"/>
      <c r="E24" s="22"/>
      <c r="F24" s="51"/>
      <c r="G24" s="53"/>
      <c r="H24" s="53"/>
      <c r="I24" s="17"/>
      <c r="J24" s="91"/>
      <c r="K24" s="95" t="s">
        <v>75</v>
      </c>
      <c r="L24" s="96"/>
      <c r="M24" s="96"/>
      <c r="N24" s="6" t="s">
        <v>137</v>
      </c>
      <c r="O24" s="44">
        <f>O17-O20</f>
        <v>0</v>
      </c>
      <c r="P24" s="45">
        <f>P17-P20</f>
        <v>0</v>
      </c>
      <c r="Q24" s="45">
        <f>Q17-Q20</f>
        <v>-503</v>
      </c>
    </row>
    <row r="25" spans="1:17" ht="26.25" customHeight="1" thickBot="1">
      <c r="A25" s="90"/>
      <c r="B25" s="100" t="s">
        <v>14</v>
      </c>
      <c r="C25" s="101"/>
      <c r="D25" s="101"/>
      <c r="E25" s="22"/>
      <c r="F25" s="51"/>
      <c r="G25" s="53"/>
      <c r="H25" s="53"/>
      <c r="I25" s="17"/>
      <c r="J25" s="97" t="s">
        <v>76</v>
      </c>
      <c r="K25" s="98"/>
      <c r="L25" s="98"/>
      <c r="M25" s="98"/>
      <c r="N25" s="13" t="s">
        <v>138</v>
      </c>
      <c r="O25" s="55">
        <f>O16+O24</f>
        <v>0</v>
      </c>
      <c r="P25" s="56">
        <f>P16+P24</f>
        <v>0</v>
      </c>
      <c r="Q25" s="56">
        <f>Q16+Q24</f>
        <v>0</v>
      </c>
    </row>
    <row r="26" spans="1:17" ht="26.25" customHeight="1" thickBot="1">
      <c r="A26" s="90"/>
      <c r="B26" s="100" t="s">
        <v>15</v>
      </c>
      <c r="C26" s="101"/>
      <c r="D26" s="101"/>
      <c r="E26" s="22"/>
      <c r="F26" s="29"/>
      <c r="G26" s="4"/>
      <c r="H26" s="4"/>
      <c r="I26" s="17"/>
      <c r="J26" s="97" t="s">
        <v>40</v>
      </c>
      <c r="K26" s="98"/>
      <c r="L26" s="98"/>
      <c r="M26" s="98"/>
      <c r="N26" s="13" t="s">
        <v>139</v>
      </c>
      <c r="O26" s="58"/>
      <c r="P26" s="3"/>
      <c r="Q26" s="3"/>
    </row>
    <row r="27" spans="1:17" ht="26.25" customHeight="1" thickBot="1">
      <c r="A27" s="90"/>
      <c r="B27" s="126" t="s">
        <v>16</v>
      </c>
      <c r="C27" s="127"/>
      <c r="D27" s="21" t="s">
        <v>55</v>
      </c>
      <c r="E27" s="22"/>
      <c r="F27" s="37"/>
      <c r="G27" s="38"/>
      <c r="H27" s="38"/>
      <c r="I27" s="17"/>
      <c r="J27" s="97" t="s">
        <v>77</v>
      </c>
      <c r="K27" s="98"/>
      <c r="L27" s="98"/>
      <c r="M27" s="98"/>
      <c r="N27" s="13" t="s">
        <v>140</v>
      </c>
      <c r="O27" s="58"/>
      <c r="P27" s="3"/>
      <c r="Q27" s="3"/>
    </row>
    <row r="28" spans="1:17" ht="26.25" customHeight="1" thickBot="1">
      <c r="A28" s="90"/>
      <c r="B28" s="126"/>
      <c r="C28" s="127"/>
      <c r="D28" s="21" t="s">
        <v>56</v>
      </c>
      <c r="E28" s="22"/>
      <c r="F28" s="37"/>
      <c r="G28" s="38"/>
      <c r="H28" s="38"/>
      <c r="I28" s="17"/>
      <c r="J28" s="97" t="s">
        <v>78</v>
      </c>
      <c r="K28" s="98"/>
      <c r="L28" s="98"/>
      <c r="M28" s="98"/>
      <c r="N28" s="13" t="s">
        <v>141</v>
      </c>
      <c r="O28" s="58"/>
      <c r="P28" s="3"/>
      <c r="Q28" s="3"/>
    </row>
    <row r="29" spans="1:17" ht="26.25" customHeight="1" thickBot="1">
      <c r="A29" s="90"/>
      <c r="B29" s="126" t="s">
        <v>17</v>
      </c>
      <c r="C29" s="127"/>
      <c r="D29" s="21" t="s">
        <v>55</v>
      </c>
      <c r="E29" s="22"/>
      <c r="F29" s="37"/>
      <c r="G29" s="38"/>
      <c r="H29" s="38"/>
      <c r="I29" s="17"/>
      <c r="J29" s="97" t="s">
        <v>79</v>
      </c>
      <c r="K29" s="98"/>
      <c r="L29" s="98"/>
      <c r="M29" s="98"/>
      <c r="N29" s="13" t="s">
        <v>142</v>
      </c>
      <c r="O29" s="55">
        <f>O25-O26+O27-O28</f>
        <v>0</v>
      </c>
      <c r="P29" s="56">
        <f>P25-P26+P27-P28</f>
        <v>0</v>
      </c>
      <c r="Q29" s="56">
        <f>Q25-Q26+Q27-Q28</f>
        <v>0</v>
      </c>
    </row>
    <row r="30" spans="1:17" ht="26.25" customHeight="1" thickBot="1">
      <c r="A30" s="90"/>
      <c r="B30" s="126"/>
      <c r="C30" s="127"/>
      <c r="D30" s="21" t="s">
        <v>56</v>
      </c>
      <c r="E30" s="22"/>
      <c r="F30" s="37"/>
      <c r="G30" s="38"/>
      <c r="H30" s="38"/>
      <c r="I30" s="17"/>
      <c r="J30" s="97" t="s">
        <v>80</v>
      </c>
      <c r="K30" s="98"/>
      <c r="L30" s="98"/>
      <c r="M30" s="98"/>
      <c r="N30" s="13" t="s">
        <v>143</v>
      </c>
      <c r="O30" s="58"/>
      <c r="P30" s="3"/>
      <c r="Q30" s="3"/>
    </row>
    <row r="31" spans="1:17" ht="26.25" customHeight="1" thickBot="1">
      <c r="A31" s="90"/>
      <c r="B31" s="124" t="s">
        <v>57</v>
      </c>
      <c r="C31" s="125"/>
      <c r="D31" s="125"/>
      <c r="E31" s="22"/>
      <c r="F31" s="37"/>
      <c r="G31" s="38"/>
      <c r="H31" s="38"/>
      <c r="I31" s="17"/>
      <c r="J31" s="97" t="s">
        <v>81</v>
      </c>
      <c r="K31" s="98"/>
      <c r="L31" s="98"/>
      <c r="M31" s="98"/>
      <c r="N31" s="13" t="s">
        <v>144</v>
      </c>
      <c r="O31" s="55">
        <f>O29-O30</f>
        <v>0</v>
      </c>
      <c r="P31" s="56">
        <f>P29-P30</f>
        <v>0</v>
      </c>
      <c r="Q31" s="56">
        <f>Q29-Q30</f>
        <v>0</v>
      </c>
    </row>
    <row r="32" spans="1:17" ht="26.25" customHeight="1" thickBot="1">
      <c r="A32" s="90"/>
      <c r="B32" s="100" t="s">
        <v>90</v>
      </c>
      <c r="C32" s="101"/>
      <c r="D32" s="101"/>
      <c r="E32" s="22"/>
      <c r="F32" s="37">
        <v>130542</v>
      </c>
      <c r="G32" s="38">
        <v>130852</v>
      </c>
      <c r="H32" s="38">
        <v>134717</v>
      </c>
      <c r="I32" s="17"/>
      <c r="J32" s="97" t="s">
        <v>94</v>
      </c>
      <c r="K32" s="98"/>
      <c r="L32" s="98"/>
      <c r="M32" s="98"/>
      <c r="N32" s="13"/>
      <c r="O32" s="60">
        <f>IF(O5=0,0,O5/(O11+O23))</f>
        <v>0.7964912280701755</v>
      </c>
      <c r="P32" s="61">
        <f>IF(P5=0,0,P5/(P11+P23))</f>
        <v>0.8153950491692099</v>
      </c>
      <c r="Q32" s="61">
        <f>IF(Q5=0,0,Q5/(Q11+Q23))</f>
        <v>0.8434854429072889</v>
      </c>
    </row>
    <row r="33" spans="1:17" ht="26.25" customHeight="1" thickBot="1">
      <c r="A33" s="90"/>
      <c r="B33" s="120" t="s">
        <v>85</v>
      </c>
      <c r="C33" s="100" t="s">
        <v>91</v>
      </c>
      <c r="D33" s="101"/>
      <c r="E33" s="22"/>
      <c r="F33" s="37"/>
      <c r="G33" s="38"/>
      <c r="H33" s="38"/>
      <c r="I33" s="17"/>
      <c r="J33" s="97" t="s">
        <v>95</v>
      </c>
      <c r="K33" s="98"/>
      <c r="L33" s="98"/>
      <c r="M33" s="98"/>
      <c r="N33" s="13"/>
      <c r="O33" s="60">
        <f>IF(O31&lt;0,O31/(O6-O9),0)</f>
        <v>0</v>
      </c>
      <c r="P33" s="61">
        <f>IF(P31&lt;0,P31/(P6-P9),0)</f>
        <v>0</v>
      </c>
      <c r="Q33" s="61">
        <f>IF(Q31&lt;0,Q31/(Q6-Q9),0)</f>
        <v>0</v>
      </c>
    </row>
    <row r="34" spans="1:17" ht="26.25" customHeight="1" thickBot="1">
      <c r="A34" s="90"/>
      <c r="B34" s="120"/>
      <c r="C34" s="100" t="s">
        <v>92</v>
      </c>
      <c r="D34" s="101"/>
      <c r="E34" s="22" t="s">
        <v>145</v>
      </c>
      <c r="F34" s="37">
        <v>130542</v>
      </c>
      <c r="G34" s="38">
        <v>130852</v>
      </c>
      <c r="H34" s="38">
        <v>134717</v>
      </c>
      <c r="I34" s="17"/>
      <c r="J34" s="97" t="s">
        <v>84</v>
      </c>
      <c r="K34" s="98"/>
      <c r="L34" s="98"/>
      <c r="M34" s="98"/>
      <c r="N34" s="13"/>
      <c r="O34" s="58">
        <v>4515</v>
      </c>
      <c r="P34" s="3">
        <v>5752</v>
      </c>
      <c r="Q34" s="3">
        <v>6102</v>
      </c>
    </row>
    <row r="35" spans="1:17" ht="26.25" customHeight="1" thickBot="1">
      <c r="A35" s="90"/>
      <c r="B35" s="100" t="s">
        <v>93</v>
      </c>
      <c r="C35" s="101"/>
      <c r="D35" s="101"/>
      <c r="E35" s="22" t="s">
        <v>146</v>
      </c>
      <c r="F35" s="37">
        <v>85947</v>
      </c>
      <c r="G35" s="38">
        <v>83112</v>
      </c>
      <c r="H35" s="38">
        <v>81650</v>
      </c>
      <c r="I35" s="17"/>
      <c r="J35" s="102" t="s">
        <v>104</v>
      </c>
      <c r="K35" s="103"/>
      <c r="L35" s="104" t="s">
        <v>39</v>
      </c>
      <c r="M35" s="105"/>
      <c r="N35" s="13"/>
      <c r="O35" s="58">
        <v>1874</v>
      </c>
      <c r="P35" s="3">
        <v>2365</v>
      </c>
      <c r="Q35" s="3">
        <v>2826</v>
      </c>
    </row>
    <row r="36" spans="1:17" ht="26.25" customHeight="1" thickBot="1">
      <c r="A36" s="91"/>
      <c r="B36" s="95" t="s">
        <v>18</v>
      </c>
      <c r="C36" s="96"/>
      <c r="D36" s="96"/>
      <c r="E36" s="6"/>
      <c r="F36" s="63">
        <f>IF(F35=0,0,F35/F34)</f>
        <v>0.6583858068667555</v>
      </c>
      <c r="G36" s="64">
        <f>IF(G35=0,0,G35/G34)</f>
        <v>0.6351603338122459</v>
      </c>
      <c r="H36" s="64">
        <f>IF(H35=0,0,H35/H34)</f>
        <v>0.6060853492877663</v>
      </c>
      <c r="I36" s="17"/>
      <c r="J36" s="97" t="s">
        <v>87</v>
      </c>
      <c r="K36" s="98"/>
      <c r="L36" s="98"/>
      <c r="M36" s="98"/>
      <c r="N36" s="13"/>
      <c r="O36" s="58">
        <v>38526</v>
      </c>
      <c r="P36" s="3">
        <v>35804</v>
      </c>
      <c r="Q36" s="3">
        <v>33027</v>
      </c>
    </row>
    <row r="37" spans="1:17" ht="26.25" customHeight="1">
      <c r="A37" s="110" t="s">
        <v>45</v>
      </c>
      <c r="B37" s="113" t="s">
        <v>19</v>
      </c>
      <c r="C37" s="99"/>
      <c r="D37" s="99"/>
      <c r="E37" s="18"/>
      <c r="F37" s="26"/>
      <c r="G37" s="27"/>
      <c r="H37" s="27"/>
      <c r="I37" s="17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11"/>
      <c r="B38" s="100" t="s">
        <v>20</v>
      </c>
      <c r="C38" s="101"/>
      <c r="D38" s="101"/>
      <c r="E38" s="22"/>
      <c r="F38" s="29">
        <v>10908</v>
      </c>
      <c r="G38" s="4">
        <v>12007</v>
      </c>
      <c r="H38" s="4">
        <v>11320</v>
      </c>
      <c r="I38" s="17"/>
    </row>
    <row r="39" spans="1:9" ht="26.25" customHeight="1">
      <c r="A39" s="111"/>
      <c r="B39" s="120" t="s">
        <v>147</v>
      </c>
      <c r="C39" s="100" t="s">
        <v>21</v>
      </c>
      <c r="D39" s="101"/>
      <c r="E39" s="22"/>
      <c r="F39" s="29">
        <v>8931</v>
      </c>
      <c r="G39" s="4">
        <v>10725</v>
      </c>
      <c r="H39" s="4">
        <v>10515</v>
      </c>
      <c r="I39" s="17"/>
    </row>
    <row r="40" spans="1:9" ht="26.25" customHeight="1">
      <c r="A40" s="111"/>
      <c r="B40" s="120"/>
      <c r="C40" s="100" t="s">
        <v>22</v>
      </c>
      <c r="D40" s="101"/>
      <c r="E40" s="22"/>
      <c r="F40" s="29">
        <v>1977</v>
      </c>
      <c r="G40" s="4">
        <v>1282</v>
      </c>
      <c r="H40" s="4">
        <v>805</v>
      </c>
      <c r="I40" s="17"/>
    </row>
    <row r="41" spans="1:9" ht="26.25" customHeight="1">
      <c r="A41" s="111"/>
      <c r="B41" s="100" t="s">
        <v>23</v>
      </c>
      <c r="C41" s="101"/>
      <c r="D41" s="101"/>
      <c r="E41" s="22"/>
      <c r="F41" s="29">
        <v>2202</v>
      </c>
      <c r="G41" s="4">
        <v>2738</v>
      </c>
      <c r="H41" s="4">
        <v>3209</v>
      </c>
      <c r="I41" s="17"/>
    </row>
    <row r="42" spans="1:9" ht="26.25" customHeight="1" thickBot="1">
      <c r="A42" s="112"/>
      <c r="B42" s="95" t="s">
        <v>24</v>
      </c>
      <c r="C42" s="96"/>
      <c r="D42" s="96"/>
      <c r="E42" s="6"/>
      <c r="F42" s="44">
        <f>F37+F38+F41</f>
        <v>13110</v>
      </c>
      <c r="G42" s="45">
        <f>G37+G38+G41</f>
        <v>14745</v>
      </c>
      <c r="H42" s="45">
        <f>H37+H38+H41</f>
        <v>14529</v>
      </c>
      <c r="I42" s="17"/>
    </row>
    <row r="43" spans="1:9" ht="26.25" customHeight="1">
      <c r="A43" s="110" t="s">
        <v>46</v>
      </c>
      <c r="B43" s="121" t="s">
        <v>48</v>
      </c>
      <c r="C43" s="113" t="s">
        <v>25</v>
      </c>
      <c r="D43" s="99"/>
      <c r="E43" s="18"/>
      <c r="F43" s="76" t="s">
        <v>109</v>
      </c>
      <c r="G43" s="77" t="s">
        <v>109</v>
      </c>
      <c r="H43" s="77" t="s">
        <v>109</v>
      </c>
      <c r="I43" s="17"/>
    </row>
    <row r="44" spans="1:9" ht="26.25" customHeight="1">
      <c r="A44" s="111"/>
      <c r="B44" s="122"/>
      <c r="C44" s="100" t="s">
        <v>58</v>
      </c>
      <c r="D44" s="101"/>
      <c r="E44" s="22"/>
      <c r="F44" s="29">
        <v>1837</v>
      </c>
      <c r="G44" s="4">
        <v>1837</v>
      </c>
      <c r="H44" s="4">
        <v>1837</v>
      </c>
      <c r="I44" s="17"/>
    </row>
    <row r="45" spans="1:9" ht="26.25" customHeight="1">
      <c r="A45" s="111"/>
      <c r="B45" s="122"/>
      <c r="C45" s="100" t="s">
        <v>26</v>
      </c>
      <c r="D45" s="101"/>
      <c r="E45" s="22"/>
      <c r="F45" s="67">
        <v>38261</v>
      </c>
      <c r="G45" s="68">
        <v>38261</v>
      </c>
      <c r="H45" s="68">
        <v>38261</v>
      </c>
      <c r="I45" s="17"/>
    </row>
    <row r="46" spans="1:9" ht="26.25" customHeight="1">
      <c r="A46" s="111"/>
      <c r="B46" s="122"/>
      <c r="C46" s="100" t="s">
        <v>59</v>
      </c>
      <c r="D46" s="101"/>
      <c r="E46" s="22"/>
      <c r="F46" s="37">
        <v>100</v>
      </c>
      <c r="G46" s="38">
        <v>105.8</v>
      </c>
      <c r="H46" s="38">
        <v>103.1</v>
      </c>
      <c r="I46" s="17"/>
    </row>
    <row r="47" spans="1:9" ht="26.25" customHeight="1">
      <c r="A47" s="111"/>
      <c r="B47" s="122"/>
      <c r="C47" s="100" t="s">
        <v>60</v>
      </c>
      <c r="D47" s="101"/>
      <c r="E47" s="22"/>
      <c r="F47" s="37">
        <v>126.9</v>
      </c>
      <c r="G47" s="38">
        <v>144.4</v>
      </c>
      <c r="H47" s="38">
        <v>138.7</v>
      </c>
      <c r="I47" s="17"/>
    </row>
    <row r="48" spans="1:9" ht="26.25" customHeight="1">
      <c r="A48" s="111"/>
      <c r="B48" s="122"/>
      <c r="C48" s="120" t="s">
        <v>148</v>
      </c>
      <c r="D48" s="21" t="s">
        <v>61</v>
      </c>
      <c r="E48" s="22"/>
      <c r="F48" s="37">
        <v>103.9</v>
      </c>
      <c r="G48" s="38">
        <v>129</v>
      </c>
      <c r="H48" s="38">
        <v>128.8</v>
      </c>
      <c r="I48" s="17"/>
    </row>
    <row r="49" spans="1:9" ht="26.25" customHeight="1">
      <c r="A49" s="111"/>
      <c r="B49" s="123"/>
      <c r="C49" s="120"/>
      <c r="D49" s="21" t="s">
        <v>62</v>
      </c>
      <c r="E49" s="22"/>
      <c r="F49" s="37">
        <v>23</v>
      </c>
      <c r="G49" s="38">
        <v>15.4</v>
      </c>
      <c r="H49" s="38">
        <v>9.9</v>
      </c>
      <c r="I49" s="17"/>
    </row>
    <row r="50" spans="1:9" ht="26.25" customHeight="1">
      <c r="A50" s="111"/>
      <c r="B50" s="114" t="s">
        <v>41</v>
      </c>
      <c r="C50" s="115"/>
      <c r="D50" s="21" t="s">
        <v>27</v>
      </c>
      <c r="E50" s="22"/>
      <c r="F50" s="37"/>
      <c r="G50" s="38"/>
      <c r="H50" s="38"/>
      <c r="I50" s="17"/>
    </row>
    <row r="51" spans="1:9" ht="26.25" customHeight="1">
      <c r="A51" s="111"/>
      <c r="B51" s="116"/>
      <c r="C51" s="117"/>
      <c r="D51" s="21" t="s">
        <v>89</v>
      </c>
      <c r="E51" s="22"/>
      <c r="F51" s="29"/>
      <c r="G51" s="4"/>
      <c r="H51" s="4"/>
      <c r="I51" s="17"/>
    </row>
    <row r="52" spans="1:9" ht="26.25" customHeight="1" thickBot="1">
      <c r="A52" s="112"/>
      <c r="B52" s="118"/>
      <c r="C52" s="119"/>
      <c r="D52" s="5" t="s">
        <v>28</v>
      </c>
      <c r="E52" s="6"/>
      <c r="F52" s="8"/>
      <c r="G52" s="9"/>
      <c r="H52" s="9"/>
      <c r="I52" s="17"/>
    </row>
    <row r="53" spans="1:9" ht="26.25" customHeight="1">
      <c r="A53" s="110" t="s">
        <v>29</v>
      </c>
      <c r="B53" s="113" t="s">
        <v>30</v>
      </c>
      <c r="C53" s="99"/>
      <c r="D53" s="99"/>
      <c r="E53" s="18"/>
      <c r="F53" s="26"/>
      <c r="G53" s="27"/>
      <c r="H53" s="27"/>
      <c r="I53" s="17"/>
    </row>
    <row r="54" spans="1:9" ht="26.25" customHeight="1">
      <c r="A54" s="111"/>
      <c r="B54" s="100" t="s">
        <v>31</v>
      </c>
      <c r="C54" s="101"/>
      <c r="D54" s="101"/>
      <c r="E54" s="22"/>
      <c r="F54" s="29"/>
      <c r="G54" s="4"/>
      <c r="H54" s="4"/>
      <c r="I54" s="17"/>
    </row>
    <row r="55" spans="1:8" ht="26.25" customHeight="1" thickBot="1">
      <c r="A55" s="112"/>
      <c r="B55" s="95" t="s">
        <v>32</v>
      </c>
      <c r="C55" s="96"/>
      <c r="D55" s="96"/>
      <c r="E55" s="6"/>
      <c r="F55" s="44">
        <f>F53+F54</f>
        <v>0</v>
      </c>
      <c r="G55" s="45">
        <f>G53+G54</f>
        <v>0</v>
      </c>
      <c r="H55" s="45">
        <f>H53+H54</f>
        <v>0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G3" sqref="G3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89" t="s">
        <v>110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111</v>
      </c>
      <c r="P3" s="10" t="s">
        <v>0</v>
      </c>
    </row>
    <row r="4" spans="1:17" ht="26.25" customHeight="1" thickBot="1">
      <c r="A4" s="97" t="s">
        <v>49</v>
      </c>
      <c r="B4" s="98"/>
      <c r="C4" s="98"/>
      <c r="D4" s="98"/>
      <c r="E4" s="13"/>
      <c r="F4" s="14" t="s">
        <v>96</v>
      </c>
      <c r="G4" s="15" t="s">
        <v>97</v>
      </c>
      <c r="H4" s="16" t="s">
        <v>121</v>
      </c>
      <c r="I4" s="17"/>
      <c r="J4" s="97" t="s">
        <v>49</v>
      </c>
      <c r="K4" s="98"/>
      <c r="L4" s="98"/>
      <c r="M4" s="98"/>
      <c r="N4" s="13"/>
      <c r="O4" s="14" t="s">
        <v>96</v>
      </c>
      <c r="P4" s="15" t="s">
        <v>97</v>
      </c>
      <c r="Q4" s="16" t="s">
        <v>121</v>
      </c>
    </row>
    <row r="5" spans="1:17" ht="26.25" customHeight="1" thickBot="1">
      <c r="A5" s="97" t="s">
        <v>1</v>
      </c>
      <c r="B5" s="98"/>
      <c r="C5" s="98"/>
      <c r="D5" s="98"/>
      <c r="E5" s="13"/>
      <c r="F5" s="128">
        <v>32132</v>
      </c>
      <c r="G5" s="129"/>
      <c r="H5" s="130"/>
      <c r="I5" s="17"/>
      <c r="J5" s="88" t="s">
        <v>47</v>
      </c>
      <c r="K5" s="99" t="s">
        <v>65</v>
      </c>
      <c r="L5" s="99"/>
      <c r="M5" s="99"/>
      <c r="N5" s="18" t="s">
        <v>122</v>
      </c>
      <c r="O5" s="19">
        <v>19113</v>
      </c>
      <c r="P5" s="20">
        <v>21069</v>
      </c>
      <c r="Q5" s="1">
        <v>21801</v>
      </c>
    </row>
    <row r="6" spans="1:17" ht="26.25" customHeight="1" thickBot="1">
      <c r="A6" s="97" t="s">
        <v>82</v>
      </c>
      <c r="B6" s="98"/>
      <c r="C6" s="98"/>
      <c r="D6" s="98"/>
      <c r="E6" s="13"/>
      <c r="F6" s="128">
        <v>33117</v>
      </c>
      <c r="G6" s="129"/>
      <c r="H6" s="130"/>
      <c r="I6" s="17"/>
      <c r="J6" s="90"/>
      <c r="K6" s="92" t="s">
        <v>123</v>
      </c>
      <c r="L6" s="100" t="s">
        <v>53</v>
      </c>
      <c r="M6" s="101"/>
      <c r="N6" s="22" t="s">
        <v>124</v>
      </c>
      <c r="O6" s="23">
        <v>12928</v>
      </c>
      <c r="P6" s="24">
        <v>20957</v>
      </c>
      <c r="Q6" s="2">
        <v>21546</v>
      </c>
    </row>
    <row r="7" spans="1:17" ht="26.25" customHeight="1">
      <c r="A7" s="88" t="s">
        <v>42</v>
      </c>
      <c r="B7" s="113" t="s">
        <v>50</v>
      </c>
      <c r="C7" s="99"/>
      <c r="D7" s="99"/>
      <c r="E7" s="18" t="s">
        <v>125</v>
      </c>
      <c r="F7" s="25">
        <v>176764</v>
      </c>
      <c r="G7" s="26">
        <v>176839</v>
      </c>
      <c r="H7" s="27">
        <v>176925</v>
      </c>
      <c r="I7" s="17"/>
      <c r="J7" s="90"/>
      <c r="K7" s="93"/>
      <c r="L7" s="92" t="s">
        <v>127</v>
      </c>
      <c r="M7" s="21" t="s">
        <v>34</v>
      </c>
      <c r="N7" s="22"/>
      <c r="O7" s="23">
        <v>12925</v>
      </c>
      <c r="P7" s="24">
        <v>20954</v>
      </c>
      <c r="Q7" s="2">
        <v>21544</v>
      </c>
    </row>
    <row r="8" spans="1:17" ht="26.25" customHeight="1">
      <c r="A8" s="90"/>
      <c r="B8" s="100" t="s">
        <v>2</v>
      </c>
      <c r="C8" s="101"/>
      <c r="D8" s="101"/>
      <c r="E8" s="22"/>
      <c r="F8" s="28">
        <v>1146</v>
      </c>
      <c r="G8" s="29">
        <v>1169</v>
      </c>
      <c r="H8" s="4">
        <v>1281</v>
      </c>
      <c r="I8" s="30"/>
      <c r="J8" s="90"/>
      <c r="K8" s="93"/>
      <c r="L8" s="93"/>
      <c r="M8" s="21" t="s">
        <v>35</v>
      </c>
      <c r="N8" s="22"/>
      <c r="O8" s="23"/>
      <c r="P8" s="24"/>
      <c r="Q8" s="2"/>
    </row>
    <row r="9" spans="1:17" ht="26.25" customHeight="1">
      <c r="A9" s="90"/>
      <c r="B9" s="100" t="s">
        <v>51</v>
      </c>
      <c r="C9" s="101"/>
      <c r="D9" s="101"/>
      <c r="E9" s="22" t="s">
        <v>128</v>
      </c>
      <c r="F9" s="28">
        <v>1146</v>
      </c>
      <c r="G9" s="29">
        <v>1169</v>
      </c>
      <c r="H9" s="4">
        <v>1281</v>
      </c>
      <c r="I9" s="17"/>
      <c r="J9" s="90"/>
      <c r="K9" s="93"/>
      <c r="L9" s="94"/>
      <c r="M9" s="21" t="s">
        <v>36</v>
      </c>
      <c r="N9" s="22" t="s">
        <v>102</v>
      </c>
      <c r="O9" s="23"/>
      <c r="P9" s="24"/>
      <c r="Q9" s="2"/>
    </row>
    <row r="10" spans="1:17" ht="26.25" customHeight="1">
      <c r="A10" s="90"/>
      <c r="B10" s="100" t="s">
        <v>52</v>
      </c>
      <c r="C10" s="101"/>
      <c r="D10" s="101"/>
      <c r="E10" s="22" t="s">
        <v>129</v>
      </c>
      <c r="F10" s="31">
        <f>IF(F9=0,0,F9/F7)</f>
        <v>0.006483220565273472</v>
      </c>
      <c r="G10" s="32">
        <f>IF(G9=0,0,G9/G7)</f>
        <v>0.006610532744473787</v>
      </c>
      <c r="H10" s="33">
        <f>IF(H9=0,0,H9/H7)</f>
        <v>0.0072403560830860535</v>
      </c>
      <c r="I10" s="17"/>
      <c r="J10" s="90"/>
      <c r="K10" s="94"/>
      <c r="L10" s="108" t="s">
        <v>66</v>
      </c>
      <c r="M10" s="109"/>
      <c r="N10" s="34"/>
      <c r="O10" s="23">
        <v>6185</v>
      </c>
      <c r="P10" s="24">
        <v>112</v>
      </c>
      <c r="Q10" s="2">
        <v>255</v>
      </c>
    </row>
    <row r="11" spans="1:17" ht="26.25" customHeight="1">
      <c r="A11" s="90"/>
      <c r="B11" s="100" t="s">
        <v>3</v>
      </c>
      <c r="C11" s="101"/>
      <c r="D11" s="101"/>
      <c r="E11" s="22" t="s">
        <v>130</v>
      </c>
      <c r="F11" s="28">
        <v>650</v>
      </c>
      <c r="G11" s="29">
        <v>680</v>
      </c>
      <c r="H11" s="4">
        <v>690</v>
      </c>
      <c r="I11" s="17"/>
      <c r="J11" s="90"/>
      <c r="K11" s="101" t="s">
        <v>67</v>
      </c>
      <c r="L11" s="101"/>
      <c r="M11" s="101"/>
      <c r="N11" s="22" t="s">
        <v>150</v>
      </c>
      <c r="O11" s="35">
        <v>19113</v>
      </c>
      <c r="P11" s="24">
        <v>21069</v>
      </c>
      <c r="Q11" s="2">
        <v>21801</v>
      </c>
    </row>
    <row r="12" spans="1:17" ht="26.25" customHeight="1">
      <c r="A12" s="90"/>
      <c r="B12" s="100" t="s">
        <v>64</v>
      </c>
      <c r="C12" s="101"/>
      <c r="D12" s="101"/>
      <c r="E12" s="22" t="s">
        <v>131</v>
      </c>
      <c r="F12" s="31">
        <f>IF(F11=0,0,F11/F9)</f>
        <v>0.5671902268760908</v>
      </c>
      <c r="G12" s="32">
        <f>IF(G11=0,0,G11/G9)</f>
        <v>0.58169375534645</v>
      </c>
      <c r="H12" s="33">
        <f>IF(H11=0,0,H11/H9)</f>
        <v>0.5386416861826698</v>
      </c>
      <c r="I12" s="17"/>
      <c r="J12" s="90"/>
      <c r="K12" s="92" t="s">
        <v>132</v>
      </c>
      <c r="L12" s="100" t="s">
        <v>54</v>
      </c>
      <c r="M12" s="101"/>
      <c r="N12" s="22"/>
      <c r="O12" s="23">
        <v>15855</v>
      </c>
      <c r="P12" s="24">
        <v>16005</v>
      </c>
      <c r="Q12" s="2">
        <v>16069</v>
      </c>
    </row>
    <row r="13" spans="1:17" ht="26.25" customHeight="1">
      <c r="A13" s="90"/>
      <c r="B13" s="100" t="s">
        <v>4</v>
      </c>
      <c r="C13" s="101"/>
      <c r="D13" s="101"/>
      <c r="E13" s="22"/>
      <c r="F13" s="28">
        <v>1680</v>
      </c>
      <c r="G13" s="29">
        <v>1743</v>
      </c>
      <c r="H13" s="4">
        <v>1743</v>
      </c>
      <c r="I13" s="17"/>
      <c r="J13" s="90"/>
      <c r="K13" s="93"/>
      <c r="L13" s="92" t="s">
        <v>133</v>
      </c>
      <c r="M13" s="21" t="s">
        <v>33</v>
      </c>
      <c r="N13" s="22"/>
      <c r="O13" s="23">
        <v>9825</v>
      </c>
      <c r="P13" s="24">
        <v>9822</v>
      </c>
      <c r="Q13" s="2">
        <v>10055</v>
      </c>
    </row>
    <row r="14" spans="1:17" ht="26.25" customHeight="1">
      <c r="A14" s="90"/>
      <c r="B14" s="100" t="s">
        <v>5</v>
      </c>
      <c r="C14" s="101"/>
      <c r="D14" s="101"/>
      <c r="E14" s="22"/>
      <c r="F14" s="28">
        <v>49</v>
      </c>
      <c r="G14" s="29">
        <v>51</v>
      </c>
      <c r="H14" s="4">
        <v>52</v>
      </c>
      <c r="I14" s="17"/>
      <c r="J14" s="90"/>
      <c r="K14" s="93"/>
      <c r="L14" s="94"/>
      <c r="M14" s="21" t="s">
        <v>37</v>
      </c>
      <c r="N14" s="22"/>
      <c r="O14" s="23"/>
      <c r="P14" s="24"/>
      <c r="Q14" s="2"/>
    </row>
    <row r="15" spans="1:17" ht="26.25" customHeight="1" thickBot="1">
      <c r="A15" s="91"/>
      <c r="B15" s="95" t="s">
        <v>88</v>
      </c>
      <c r="C15" s="96"/>
      <c r="D15" s="96"/>
      <c r="E15" s="6"/>
      <c r="F15" s="47">
        <v>49</v>
      </c>
      <c r="G15" s="44">
        <v>51</v>
      </c>
      <c r="H15" s="45">
        <v>52</v>
      </c>
      <c r="I15" s="17"/>
      <c r="J15" s="90"/>
      <c r="K15" s="94"/>
      <c r="L15" s="108" t="s">
        <v>38</v>
      </c>
      <c r="M15" s="109"/>
      <c r="N15" s="34"/>
      <c r="O15" s="23">
        <v>3237</v>
      </c>
      <c r="P15" s="24">
        <v>5057</v>
      </c>
      <c r="Q15" s="2">
        <v>5732</v>
      </c>
    </row>
    <row r="16" spans="1:17" ht="26.25" customHeight="1" thickBot="1">
      <c r="A16" s="110" t="s">
        <v>43</v>
      </c>
      <c r="B16" s="113" t="s">
        <v>6</v>
      </c>
      <c r="C16" s="99"/>
      <c r="D16" s="99"/>
      <c r="E16" s="18"/>
      <c r="F16" s="42">
        <v>1797599</v>
      </c>
      <c r="G16" s="26">
        <v>1816926</v>
      </c>
      <c r="H16" s="27">
        <v>1836563</v>
      </c>
      <c r="I16" s="17"/>
      <c r="J16" s="91"/>
      <c r="K16" s="95" t="s">
        <v>68</v>
      </c>
      <c r="L16" s="96"/>
      <c r="M16" s="96"/>
      <c r="N16" s="6" t="s">
        <v>134</v>
      </c>
      <c r="O16" s="43">
        <f>O5-O11</f>
        <v>0</v>
      </c>
      <c r="P16" s="44">
        <f>P5-P11</f>
        <v>0</v>
      </c>
      <c r="Q16" s="45">
        <f>Q5-Q11</f>
        <v>0</v>
      </c>
    </row>
    <row r="17" spans="1:17" ht="26.25" customHeight="1">
      <c r="A17" s="111"/>
      <c r="B17" s="120" t="s">
        <v>7</v>
      </c>
      <c r="C17" s="100" t="s">
        <v>8</v>
      </c>
      <c r="D17" s="101"/>
      <c r="E17" s="22"/>
      <c r="F17" s="28">
        <v>82000</v>
      </c>
      <c r="G17" s="29">
        <v>82000</v>
      </c>
      <c r="H17" s="4">
        <v>82000</v>
      </c>
      <c r="I17" s="17"/>
      <c r="J17" s="88" t="s">
        <v>69</v>
      </c>
      <c r="K17" s="106" t="s">
        <v>70</v>
      </c>
      <c r="L17" s="107"/>
      <c r="M17" s="107"/>
      <c r="N17" s="18" t="s">
        <v>135</v>
      </c>
      <c r="O17" s="19">
        <v>30538</v>
      </c>
      <c r="P17" s="20">
        <v>23742</v>
      </c>
      <c r="Q17" s="1">
        <v>27924</v>
      </c>
    </row>
    <row r="18" spans="1:17" ht="26.25" customHeight="1">
      <c r="A18" s="111"/>
      <c r="B18" s="120"/>
      <c r="C18" s="100" t="s">
        <v>9</v>
      </c>
      <c r="D18" s="101"/>
      <c r="E18" s="22"/>
      <c r="F18" s="28">
        <v>294547</v>
      </c>
      <c r="G18" s="29">
        <v>311747</v>
      </c>
      <c r="H18" s="4">
        <v>319647</v>
      </c>
      <c r="I18" s="17"/>
      <c r="J18" s="90"/>
      <c r="K18" s="92" t="s">
        <v>133</v>
      </c>
      <c r="L18" s="100" t="s">
        <v>83</v>
      </c>
      <c r="M18" s="101"/>
      <c r="N18" s="22"/>
      <c r="O18" s="23">
        <v>21100</v>
      </c>
      <c r="P18" s="24">
        <v>17200</v>
      </c>
      <c r="Q18" s="2">
        <v>7900</v>
      </c>
    </row>
    <row r="19" spans="1:17" ht="26.25" customHeight="1">
      <c r="A19" s="111"/>
      <c r="B19" s="120"/>
      <c r="C19" s="100" t="s">
        <v>10</v>
      </c>
      <c r="D19" s="101"/>
      <c r="E19" s="22"/>
      <c r="F19" s="28">
        <v>63736</v>
      </c>
      <c r="G19" s="29">
        <v>68942</v>
      </c>
      <c r="H19" s="4">
        <v>87363</v>
      </c>
      <c r="I19" s="17"/>
      <c r="J19" s="90"/>
      <c r="K19" s="94"/>
      <c r="L19" s="100" t="s">
        <v>66</v>
      </c>
      <c r="M19" s="101"/>
      <c r="N19" s="22"/>
      <c r="O19" s="35">
        <v>2541</v>
      </c>
      <c r="P19" s="24">
        <v>1336</v>
      </c>
      <c r="Q19" s="2">
        <v>1603</v>
      </c>
    </row>
    <row r="20" spans="1:17" ht="26.25" customHeight="1">
      <c r="A20" s="111"/>
      <c r="B20" s="120"/>
      <c r="C20" s="100" t="s">
        <v>11</v>
      </c>
      <c r="D20" s="101"/>
      <c r="E20" s="22"/>
      <c r="F20" s="28">
        <v>1357316</v>
      </c>
      <c r="G20" s="29">
        <v>1354237</v>
      </c>
      <c r="H20" s="4">
        <v>1347553</v>
      </c>
      <c r="I20" s="17"/>
      <c r="J20" s="90"/>
      <c r="K20" s="100" t="s">
        <v>71</v>
      </c>
      <c r="L20" s="101"/>
      <c r="M20" s="101"/>
      <c r="N20" s="46" t="s">
        <v>72</v>
      </c>
      <c r="O20" s="23">
        <v>30538</v>
      </c>
      <c r="P20" s="24">
        <v>23742</v>
      </c>
      <c r="Q20" s="2">
        <v>27924</v>
      </c>
    </row>
    <row r="21" spans="1:17" ht="26.25" customHeight="1" thickBot="1">
      <c r="A21" s="112"/>
      <c r="B21" s="95" t="s">
        <v>12</v>
      </c>
      <c r="C21" s="96"/>
      <c r="D21" s="96"/>
      <c r="E21" s="6"/>
      <c r="F21" s="47">
        <v>1496000</v>
      </c>
      <c r="G21" s="44">
        <v>1496000</v>
      </c>
      <c r="H21" s="45">
        <v>7496000</v>
      </c>
      <c r="I21" s="17"/>
      <c r="J21" s="90"/>
      <c r="K21" s="92" t="s">
        <v>126</v>
      </c>
      <c r="L21" s="100" t="s">
        <v>73</v>
      </c>
      <c r="M21" s="101"/>
      <c r="N21" s="22"/>
      <c r="O21" s="23">
        <v>26695</v>
      </c>
      <c r="P21" s="24">
        <v>19327</v>
      </c>
      <c r="Q21" s="2">
        <v>19637</v>
      </c>
    </row>
    <row r="22" spans="1:17" ht="26.25" customHeight="1">
      <c r="A22" s="88" t="s">
        <v>44</v>
      </c>
      <c r="B22" s="113" t="s">
        <v>63</v>
      </c>
      <c r="C22" s="99"/>
      <c r="D22" s="99"/>
      <c r="E22" s="18"/>
      <c r="F22" s="42">
        <v>20</v>
      </c>
      <c r="G22" s="26">
        <v>21</v>
      </c>
      <c r="H22" s="27">
        <v>22</v>
      </c>
      <c r="I22" s="17"/>
      <c r="J22" s="90"/>
      <c r="K22" s="93"/>
      <c r="L22" s="51" t="s">
        <v>133</v>
      </c>
      <c r="M22" s="21" t="s">
        <v>86</v>
      </c>
      <c r="N22" s="22"/>
      <c r="O22" s="23"/>
      <c r="P22" s="24"/>
      <c r="Q22" s="2"/>
    </row>
    <row r="23" spans="1:17" ht="26.25" customHeight="1">
      <c r="A23" s="90"/>
      <c r="B23" s="100" t="s">
        <v>13</v>
      </c>
      <c r="C23" s="101"/>
      <c r="D23" s="101"/>
      <c r="E23" s="22"/>
      <c r="F23" s="52" t="s">
        <v>100</v>
      </c>
      <c r="G23" s="51" t="s">
        <v>100</v>
      </c>
      <c r="H23" s="53" t="s">
        <v>100</v>
      </c>
      <c r="I23" s="17"/>
      <c r="J23" s="90"/>
      <c r="K23" s="94"/>
      <c r="L23" s="100" t="s">
        <v>74</v>
      </c>
      <c r="M23" s="101"/>
      <c r="N23" s="22" t="s">
        <v>136</v>
      </c>
      <c r="O23" s="23">
        <v>3843</v>
      </c>
      <c r="P23" s="24">
        <v>4415</v>
      </c>
      <c r="Q23" s="2">
        <v>8287</v>
      </c>
    </row>
    <row r="24" spans="1:17" ht="26.25" customHeight="1" thickBot="1">
      <c r="A24" s="90"/>
      <c r="B24" s="100" t="s">
        <v>98</v>
      </c>
      <c r="C24" s="101"/>
      <c r="D24" s="101"/>
      <c r="E24" s="22"/>
      <c r="F24" s="52"/>
      <c r="G24" s="51"/>
      <c r="H24" s="53"/>
      <c r="I24" s="17"/>
      <c r="J24" s="91"/>
      <c r="K24" s="95" t="s">
        <v>75</v>
      </c>
      <c r="L24" s="96"/>
      <c r="M24" s="96"/>
      <c r="N24" s="6" t="s">
        <v>137</v>
      </c>
      <c r="O24" s="47">
        <f>O17-O20</f>
        <v>0</v>
      </c>
      <c r="P24" s="44">
        <f>P17-P20</f>
        <v>0</v>
      </c>
      <c r="Q24" s="45">
        <f>Q17-Q20</f>
        <v>0</v>
      </c>
    </row>
    <row r="25" spans="1:17" ht="26.25" customHeight="1" thickBot="1">
      <c r="A25" s="90"/>
      <c r="B25" s="100" t="s">
        <v>14</v>
      </c>
      <c r="C25" s="101"/>
      <c r="D25" s="101"/>
      <c r="E25" s="22"/>
      <c r="F25" s="52" t="s">
        <v>112</v>
      </c>
      <c r="G25" s="51" t="s">
        <v>112</v>
      </c>
      <c r="H25" s="53" t="s">
        <v>112</v>
      </c>
      <c r="I25" s="17"/>
      <c r="J25" s="97" t="s">
        <v>76</v>
      </c>
      <c r="K25" s="98"/>
      <c r="L25" s="98"/>
      <c r="M25" s="98"/>
      <c r="N25" s="13" t="s">
        <v>138</v>
      </c>
      <c r="O25" s="54">
        <f>O16+O24</f>
        <v>0</v>
      </c>
      <c r="P25" s="55">
        <f>P16+P24</f>
        <v>0</v>
      </c>
      <c r="Q25" s="56">
        <f>Q16+Q24</f>
        <v>0</v>
      </c>
    </row>
    <row r="26" spans="1:17" ht="26.25" customHeight="1" thickBot="1">
      <c r="A26" s="90"/>
      <c r="B26" s="100" t="s">
        <v>15</v>
      </c>
      <c r="C26" s="101"/>
      <c r="D26" s="101"/>
      <c r="E26" s="22"/>
      <c r="F26" s="28"/>
      <c r="G26" s="29"/>
      <c r="H26" s="4"/>
      <c r="I26" s="17"/>
      <c r="J26" s="97" t="s">
        <v>40</v>
      </c>
      <c r="K26" s="98"/>
      <c r="L26" s="98"/>
      <c r="M26" s="98"/>
      <c r="N26" s="13" t="s">
        <v>139</v>
      </c>
      <c r="O26" s="57"/>
      <c r="P26" s="58"/>
      <c r="Q26" s="3"/>
    </row>
    <row r="27" spans="1:17" ht="26.25" customHeight="1" thickBot="1">
      <c r="A27" s="90"/>
      <c r="B27" s="126" t="s">
        <v>16</v>
      </c>
      <c r="C27" s="127"/>
      <c r="D27" s="21" t="s">
        <v>55</v>
      </c>
      <c r="E27" s="22"/>
      <c r="F27" s="36"/>
      <c r="G27" s="37"/>
      <c r="H27" s="38"/>
      <c r="I27" s="17"/>
      <c r="J27" s="97" t="s">
        <v>77</v>
      </c>
      <c r="K27" s="98"/>
      <c r="L27" s="98"/>
      <c r="M27" s="98"/>
      <c r="N27" s="13" t="s">
        <v>140</v>
      </c>
      <c r="O27" s="57"/>
      <c r="P27" s="58"/>
      <c r="Q27" s="3"/>
    </row>
    <row r="28" spans="1:17" ht="26.25" customHeight="1" thickBot="1">
      <c r="A28" s="90"/>
      <c r="B28" s="126"/>
      <c r="C28" s="127"/>
      <c r="D28" s="21" t="s">
        <v>56</v>
      </c>
      <c r="E28" s="22"/>
      <c r="F28" s="36"/>
      <c r="G28" s="37"/>
      <c r="H28" s="38"/>
      <c r="I28" s="17"/>
      <c r="J28" s="97" t="s">
        <v>78</v>
      </c>
      <c r="K28" s="98"/>
      <c r="L28" s="98"/>
      <c r="M28" s="98"/>
      <c r="N28" s="13" t="s">
        <v>141</v>
      </c>
      <c r="O28" s="57"/>
      <c r="P28" s="58"/>
      <c r="Q28" s="3"/>
    </row>
    <row r="29" spans="1:17" ht="26.25" customHeight="1" thickBot="1">
      <c r="A29" s="90"/>
      <c r="B29" s="126" t="s">
        <v>17</v>
      </c>
      <c r="C29" s="127"/>
      <c r="D29" s="21" t="s">
        <v>55</v>
      </c>
      <c r="E29" s="22"/>
      <c r="F29" s="28">
        <v>434</v>
      </c>
      <c r="G29" s="29">
        <v>444</v>
      </c>
      <c r="H29" s="4">
        <v>434</v>
      </c>
      <c r="I29" s="17"/>
      <c r="J29" s="97" t="s">
        <v>79</v>
      </c>
      <c r="K29" s="98"/>
      <c r="L29" s="98"/>
      <c r="M29" s="98"/>
      <c r="N29" s="13" t="s">
        <v>142</v>
      </c>
      <c r="O29" s="54">
        <f>O25-O26+O27-O28</f>
        <v>0</v>
      </c>
      <c r="P29" s="55">
        <f>P25-P26+P27-P28</f>
        <v>0</v>
      </c>
      <c r="Q29" s="56">
        <f>Q25-Q26+Q27-Q28</f>
        <v>0</v>
      </c>
    </row>
    <row r="30" spans="1:17" ht="26.25" customHeight="1" thickBot="1">
      <c r="A30" s="90"/>
      <c r="B30" s="126"/>
      <c r="C30" s="127"/>
      <c r="D30" s="21" t="s">
        <v>56</v>
      </c>
      <c r="E30" s="22"/>
      <c r="F30" s="28"/>
      <c r="G30" s="29"/>
      <c r="H30" s="4"/>
      <c r="I30" s="17"/>
      <c r="J30" s="97" t="s">
        <v>80</v>
      </c>
      <c r="K30" s="98"/>
      <c r="L30" s="98"/>
      <c r="M30" s="98"/>
      <c r="N30" s="13" t="s">
        <v>143</v>
      </c>
      <c r="O30" s="57"/>
      <c r="P30" s="58"/>
      <c r="Q30" s="3"/>
    </row>
    <row r="31" spans="1:17" ht="26.25" customHeight="1" thickBot="1">
      <c r="A31" s="90"/>
      <c r="B31" s="124" t="s">
        <v>57</v>
      </c>
      <c r="C31" s="125"/>
      <c r="D31" s="125"/>
      <c r="E31" s="22"/>
      <c r="F31" s="28">
        <v>360</v>
      </c>
      <c r="G31" s="29">
        <v>382</v>
      </c>
      <c r="H31" s="4">
        <v>386</v>
      </c>
      <c r="I31" s="17"/>
      <c r="J31" s="97" t="s">
        <v>81</v>
      </c>
      <c r="K31" s="98"/>
      <c r="L31" s="98"/>
      <c r="M31" s="98"/>
      <c r="N31" s="13" t="s">
        <v>144</v>
      </c>
      <c r="O31" s="54">
        <f>O29-O30</f>
        <v>0</v>
      </c>
      <c r="P31" s="55">
        <f>P29-P30</f>
        <v>0</v>
      </c>
      <c r="Q31" s="56">
        <f>Q29-Q30</f>
        <v>0</v>
      </c>
    </row>
    <row r="32" spans="1:17" ht="26.25" customHeight="1" thickBot="1">
      <c r="A32" s="90"/>
      <c r="B32" s="100" t="s">
        <v>90</v>
      </c>
      <c r="C32" s="101"/>
      <c r="D32" s="101"/>
      <c r="E32" s="22"/>
      <c r="F32" s="28">
        <v>245311</v>
      </c>
      <c r="G32" s="29">
        <v>356972</v>
      </c>
      <c r="H32" s="4">
        <v>228826</v>
      </c>
      <c r="I32" s="17"/>
      <c r="J32" s="97" t="s">
        <v>94</v>
      </c>
      <c r="K32" s="98"/>
      <c r="L32" s="98"/>
      <c r="M32" s="98"/>
      <c r="N32" s="13"/>
      <c r="O32" s="59">
        <f>IF(O5=0,0,O5/(O11+O23))</f>
        <v>0.8325927861996864</v>
      </c>
      <c r="P32" s="60">
        <f>IF(P5=0,0,P5/(P11+P23))</f>
        <v>0.8267540417516873</v>
      </c>
      <c r="Q32" s="61">
        <f>IF(Q5=0,0,Q5/(Q11+Q23))</f>
        <v>0.7245745812283967</v>
      </c>
    </row>
    <row r="33" spans="1:17" ht="26.25" customHeight="1" thickBot="1">
      <c r="A33" s="90"/>
      <c r="B33" s="120" t="s">
        <v>85</v>
      </c>
      <c r="C33" s="100" t="s">
        <v>91</v>
      </c>
      <c r="D33" s="101"/>
      <c r="E33" s="22"/>
      <c r="F33" s="28"/>
      <c r="G33" s="29"/>
      <c r="H33" s="4"/>
      <c r="I33" s="17"/>
      <c r="J33" s="97" t="s">
        <v>95</v>
      </c>
      <c r="K33" s="98"/>
      <c r="L33" s="98"/>
      <c r="M33" s="98"/>
      <c r="N33" s="13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90"/>
      <c r="B34" s="120"/>
      <c r="C34" s="100" t="s">
        <v>92</v>
      </c>
      <c r="D34" s="101"/>
      <c r="E34" s="22" t="s">
        <v>145</v>
      </c>
      <c r="F34" s="28">
        <v>245311</v>
      </c>
      <c r="G34" s="29">
        <v>356972</v>
      </c>
      <c r="H34" s="4">
        <v>228826</v>
      </c>
      <c r="I34" s="17"/>
      <c r="J34" s="97" t="s">
        <v>84</v>
      </c>
      <c r="K34" s="98"/>
      <c r="L34" s="98"/>
      <c r="M34" s="98"/>
      <c r="N34" s="13"/>
      <c r="O34" s="57">
        <v>8726</v>
      </c>
      <c r="P34" s="58">
        <v>1448</v>
      </c>
      <c r="Q34" s="3">
        <v>1858</v>
      </c>
    </row>
    <row r="35" spans="1:17" ht="26.25" customHeight="1" thickBot="1">
      <c r="A35" s="90"/>
      <c r="B35" s="100" t="s">
        <v>93</v>
      </c>
      <c r="C35" s="101"/>
      <c r="D35" s="101"/>
      <c r="E35" s="22" t="s">
        <v>146</v>
      </c>
      <c r="F35" s="28">
        <v>199683</v>
      </c>
      <c r="G35" s="29">
        <v>284150</v>
      </c>
      <c r="H35" s="4">
        <v>192443</v>
      </c>
      <c r="I35" s="17"/>
      <c r="J35" s="102" t="s">
        <v>104</v>
      </c>
      <c r="K35" s="103"/>
      <c r="L35" s="104" t="s">
        <v>39</v>
      </c>
      <c r="M35" s="105"/>
      <c r="N35" s="13"/>
      <c r="O35" s="57">
        <v>6196</v>
      </c>
      <c r="P35" s="58">
        <v>1448</v>
      </c>
      <c r="Q35" s="3">
        <v>1858</v>
      </c>
    </row>
    <row r="36" spans="1:17" ht="26.25" customHeight="1" thickBot="1">
      <c r="A36" s="91"/>
      <c r="B36" s="95" t="s">
        <v>18</v>
      </c>
      <c r="C36" s="96"/>
      <c r="D36" s="96"/>
      <c r="E36" s="6"/>
      <c r="F36" s="62">
        <f>IF(F35=0,0,F35/F34)</f>
        <v>0.8139993722254607</v>
      </c>
      <c r="G36" s="63">
        <f>IF(G35=0,0,G35/G34)</f>
        <v>0.7960008067859664</v>
      </c>
      <c r="H36" s="64">
        <f>IF(H35=0,0,H35/H34)</f>
        <v>0.8410014596243434</v>
      </c>
      <c r="I36" s="17"/>
      <c r="J36" s="97" t="s">
        <v>87</v>
      </c>
      <c r="K36" s="98"/>
      <c r="L36" s="98"/>
      <c r="M36" s="98"/>
      <c r="N36" s="13"/>
      <c r="O36" s="57">
        <v>287854</v>
      </c>
      <c r="P36" s="58">
        <v>281359</v>
      </c>
      <c r="Q36" s="3">
        <v>281513</v>
      </c>
    </row>
    <row r="37" spans="1:17" ht="26.25" customHeight="1">
      <c r="A37" s="110" t="s">
        <v>45</v>
      </c>
      <c r="B37" s="113" t="s">
        <v>19</v>
      </c>
      <c r="C37" s="99"/>
      <c r="D37" s="99"/>
      <c r="E37" s="18"/>
      <c r="F37" s="42"/>
      <c r="G37" s="26"/>
      <c r="H37" s="27"/>
      <c r="I37" s="17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11"/>
      <c r="B38" s="100" t="s">
        <v>20</v>
      </c>
      <c r="C38" s="101"/>
      <c r="D38" s="101"/>
      <c r="E38" s="22"/>
      <c r="F38" s="28">
        <v>11893</v>
      </c>
      <c r="G38" s="29">
        <v>15578</v>
      </c>
      <c r="H38" s="4">
        <v>19983</v>
      </c>
      <c r="I38" s="17"/>
    </row>
    <row r="39" spans="1:9" ht="26.25" customHeight="1">
      <c r="A39" s="111"/>
      <c r="B39" s="120" t="s">
        <v>147</v>
      </c>
      <c r="C39" s="100" t="s">
        <v>21</v>
      </c>
      <c r="D39" s="101"/>
      <c r="E39" s="22"/>
      <c r="F39" s="28">
        <v>6109</v>
      </c>
      <c r="G39" s="29">
        <v>6218</v>
      </c>
      <c r="H39" s="4">
        <v>6054</v>
      </c>
      <c r="I39" s="17"/>
    </row>
    <row r="40" spans="1:9" ht="26.25" customHeight="1">
      <c r="A40" s="111"/>
      <c r="B40" s="120"/>
      <c r="C40" s="100" t="s">
        <v>22</v>
      </c>
      <c r="D40" s="101"/>
      <c r="E40" s="22"/>
      <c r="F40" s="28">
        <v>5784</v>
      </c>
      <c r="G40" s="29">
        <v>9360</v>
      </c>
      <c r="H40" s="4">
        <v>13929</v>
      </c>
      <c r="I40" s="17"/>
    </row>
    <row r="41" spans="1:9" ht="26.25" customHeight="1">
      <c r="A41" s="111"/>
      <c r="B41" s="100" t="s">
        <v>23</v>
      </c>
      <c r="C41" s="101"/>
      <c r="D41" s="101"/>
      <c r="E41" s="22"/>
      <c r="F41" s="28">
        <v>11063</v>
      </c>
      <c r="G41" s="29">
        <v>9906</v>
      </c>
      <c r="H41" s="4">
        <v>10105</v>
      </c>
      <c r="I41" s="17"/>
    </row>
    <row r="42" spans="1:9" ht="26.25" customHeight="1" thickBot="1">
      <c r="A42" s="112"/>
      <c r="B42" s="95" t="s">
        <v>24</v>
      </c>
      <c r="C42" s="96"/>
      <c r="D42" s="96"/>
      <c r="E42" s="6"/>
      <c r="F42" s="47">
        <f>F37+F38+F41</f>
        <v>22956</v>
      </c>
      <c r="G42" s="44">
        <f>G37+G38+G41</f>
        <v>25484</v>
      </c>
      <c r="H42" s="45">
        <f>H37+H38+H41</f>
        <v>30088</v>
      </c>
      <c r="I42" s="17"/>
    </row>
    <row r="43" spans="1:9" ht="26.25" customHeight="1">
      <c r="A43" s="110" t="s">
        <v>46</v>
      </c>
      <c r="B43" s="121" t="s">
        <v>48</v>
      </c>
      <c r="C43" s="113" t="s">
        <v>25</v>
      </c>
      <c r="D43" s="99"/>
      <c r="E43" s="18"/>
      <c r="F43" s="25" t="s">
        <v>151</v>
      </c>
      <c r="G43" s="42" t="s">
        <v>151</v>
      </c>
      <c r="H43" s="69" t="s">
        <v>151</v>
      </c>
      <c r="I43" s="17"/>
    </row>
    <row r="44" spans="1:9" ht="26.25" customHeight="1">
      <c r="A44" s="111"/>
      <c r="B44" s="122"/>
      <c r="C44" s="100" t="s">
        <v>58</v>
      </c>
      <c r="D44" s="101"/>
      <c r="E44" s="22"/>
      <c r="F44" s="70">
        <v>1774</v>
      </c>
      <c r="G44" s="29">
        <v>1774</v>
      </c>
      <c r="H44" s="4">
        <v>1774</v>
      </c>
      <c r="I44" s="17"/>
    </row>
    <row r="45" spans="1:9" ht="26.25" customHeight="1">
      <c r="A45" s="111"/>
      <c r="B45" s="122"/>
      <c r="C45" s="100" t="s">
        <v>26</v>
      </c>
      <c r="D45" s="101"/>
      <c r="E45" s="22"/>
      <c r="F45" s="84">
        <v>34608</v>
      </c>
      <c r="G45" s="67">
        <v>34608</v>
      </c>
      <c r="H45" s="68">
        <v>34608</v>
      </c>
      <c r="I45" s="17"/>
    </row>
    <row r="46" spans="1:9" ht="26.25" customHeight="1">
      <c r="A46" s="111"/>
      <c r="B46" s="122"/>
      <c r="C46" s="100" t="s">
        <v>59</v>
      </c>
      <c r="D46" s="101"/>
      <c r="E46" s="22"/>
      <c r="F46" s="85">
        <v>64.7</v>
      </c>
      <c r="G46" s="37">
        <v>73.7</v>
      </c>
      <c r="H46" s="38">
        <v>112</v>
      </c>
      <c r="I46" s="17"/>
    </row>
    <row r="47" spans="1:9" ht="26.25" customHeight="1">
      <c r="A47" s="111"/>
      <c r="B47" s="122"/>
      <c r="C47" s="100" t="s">
        <v>60</v>
      </c>
      <c r="D47" s="101"/>
      <c r="E47" s="22"/>
      <c r="F47" s="85">
        <v>59.6</v>
      </c>
      <c r="G47" s="37">
        <v>54.8</v>
      </c>
      <c r="H47" s="38">
        <v>103.8</v>
      </c>
      <c r="I47" s="17"/>
    </row>
    <row r="48" spans="1:9" ht="26.25" customHeight="1">
      <c r="A48" s="111"/>
      <c r="B48" s="122"/>
      <c r="C48" s="120" t="s">
        <v>148</v>
      </c>
      <c r="D48" s="21" t="s">
        <v>61</v>
      </c>
      <c r="E48" s="22"/>
      <c r="F48" s="85">
        <v>30.6</v>
      </c>
      <c r="G48" s="37">
        <v>21.9</v>
      </c>
      <c r="H48" s="38">
        <v>31.5</v>
      </c>
      <c r="I48" s="17"/>
    </row>
    <row r="49" spans="1:9" ht="26.25" customHeight="1">
      <c r="A49" s="111"/>
      <c r="B49" s="123"/>
      <c r="C49" s="120"/>
      <c r="D49" s="21" t="s">
        <v>62</v>
      </c>
      <c r="E49" s="22"/>
      <c r="F49" s="85">
        <v>29</v>
      </c>
      <c r="G49" s="37">
        <v>32.9</v>
      </c>
      <c r="H49" s="38">
        <v>72.4</v>
      </c>
      <c r="I49" s="17"/>
    </row>
    <row r="50" spans="1:9" ht="26.25" customHeight="1">
      <c r="A50" s="111"/>
      <c r="B50" s="114" t="s">
        <v>41</v>
      </c>
      <c r="C50" s="115"/>
      <c r="D50" s="21" t="s">
        <v>27</v>
      </c>
      <c r="E50" s="22"/>
      <c r="F50" s="85">
        <v>2.6</v>
      </c>
      <c r="G50" s="37">
        <v>2.7</v>
      </c>
      <c r="H50" s="38">
        <v>9.4</v>
      </c>
      <c r="I50" s="17"/>
    </row>
    <row r="51" spans="1:9" ht="26.25" customHeight="1">
      <c r="A51" s="111"/>
      <c r="B51" s="116"/>
      <c r="C51" s="117"/>
      <c r="D51" s="21" t="s">
        <v>89</v>
      </c>
      <c r="E51" s="22"/>
      <c r="F51" s="70">
        <v>565</v>
      </c>
      <c r="G51" s="29">
        <v>565</v>
      </c>
      <c r="H51" s="4">
        <v>565</v>
      </c>
      <c r="I51" s="17"/>
    </row>
    <row r="52" spans="1:9" ht="26.25" customHeight="1" thickBot="1">
      <c r="A52" s="112"/>
      <c r="B52" s="118"/>
      <c r="C52" s="119"/>
      <c r="D52" s="5" t="s">
        <v>28</v>
      </c>
      <c r="E52" s="6"/>
      <c r="F52" s="86">
        <v>33694</v>
      </c>
      <c r="G52" s="8">
        <v>33694</v>
      </c>
      <c r="H52" s="9">
        <v>33694</v>
      </c>
      <c r="I52" s="17"/>
    </row>
    <row r="53" spans="1:9" ht="26.25" customHeight="1">
      <c r="A53" s="110" t="s">
        <v>29</v>
      </c>
      <c r="B53" s="113" t="s">
        <v>30</v>
      </c>
      <c r="C53" s="99"/>
      <c r="D53" s="99"/>
      <c r="E53" s="18"/>
      <c r="F53" s="42">
        <v>1</v>
      </c>
      <c r="G53" s="26">
        <v>1</v>
      </c>
      <c r="H53" s="27">
        <v>1</v>
      </c>
      <c r="I53" s="17"/>
    </row>
    <row r="54" spans="1:9" ht="26.25" customHeight="1">
      <c r="A54" s="111"/>
      <c r="B54" s="100" t="s">
        <v>31</v>
      </c>
      <c r="C54" s="101"/>
      <c r="D54" s="101"/>
      <c r="E54" s="22"/>
      <c r="F54" s="28">
        <v>3</v>
      </c>
      <c r="G54" s="29">
        <v>2</v>
      </c>
      <c r="H54" s="4">
        <v>2</v>
      </c>
      <c r="I54" s="17"/>
    </row>
    <row r="55" spans="1:8" ht="26.25" customHeight="1" thickBot="1">
      <c r="A55" s="112"/>
      <c r="B55" s="95" t="s">
        <v>32</v>
      </c>
      <c r="C55" s="96"/>
      <c r="D55" s="96"/>
      <c r="E55" s="6"/>
      <c r="F55" s="47">
        <f>F53+F54</f>
        <v>4</v>
      </c>
      <c r="G55" s="44">
        <f>G53+G54</f>
        <v>3</v>
      </c>
      <c r="H55" s="45">
        <f>H53+H54</f>
        <v>3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G3" sqref="G3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89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175</v>
      </c>
      <c r="P3" s="10" t="s">
        <v>0</v>
      </c>
    </row>
    <row r="4" spans="1:17" ht="26.25" customHeight="1" thickBot="1">
      <c r="A4" s="97" t="s">
        <v>49</v>
      </c>
      <c r="B4" s="98"/>
      <c r="C4" s="98"/>
      <c r="D4" s="98"/>
      <c r="E4" s="13"/>
      <c r="F4" s="14" t="s">
        <v>96</v>
      </c>
      <c r="G4" s="15" t="s">
        <v>97</v>
      </c>
      <c r="H4" s="16" t="s">
        <v>121</v>
      </c>
      <c r="I4" s="17"/>
      <c r="J4" s="97" t="s">
        <v>49</v>
      </c>
      <c r="K4" s="98"/>
      <c r="L4" s="98"/>
      <c r="M4" s="98"/>
      <c r="N4" s="13"/>
      <c r="O4" s="14" t="s">
        <v>96</v>
      </c>
      <c r="P4" s="15" t="s">
        <v>97</v>
      </c>
      <c r="Q4" s="16" t="s">
        <v>121</v>
      </c>
    </row>
    <row r="5" spans="1:17" ht="26.25" customHeight="1" thickBot="1">
      <c r="A5" s="97" t="s">
        <v>1</v>
      </c>
      <c r="B5" s="98"/>
      <c r="C5" s="98"/>
      <c r="D5" s="98"/>
      <c r="E5" s="13"/>
      <c r="F5" s="128">
        <v>33329</v>
      </c>
      <c r="G5" s="129"/>
      <c r="H5" s="130"/>
      <c r="I5" s="17"/>
      <c r="J5" s="88" t="s">
        <v>47</v>
      </c>
      <c r="K5" s="99" t="s">
        <v>65</v>
      </c>
      <c r="L5" s="99"/>
      <c r="M5" s="99"/>
      <c r="N5" s="18" t="s">
        <v>122</v>
      </c>
      <c r="O5" s="19">
        <v>59139</v>
      </c>
      <c r="P5" s="20">
        <v>56184</v>
      </c>
      <c r="Q5" s="1">
        <v>85338</v>
      </c>
    </row>
    <row r="6" spans="1:17" ht="26.25" customHeight="1" thickBot="1">
      <c r="A6" s="97" t="s">
        <v>82</v>
      </c>
      <c r="B6" s="98"/>
      <c r="C6" s="98"/>
      <c r="D6" s="98"/>
      <c r="E6" s="13"/>
      <c r="F6" s="128">
        <v>34789</v>
      </c>
      <c r="G6" s="129"/>
      <c r="H6" s="130"/>
      <c r="I6" s="17"/>
      <c r="J6" s="90"/>
      <c r="K6" s="92" t="s">
        <v>123</v>
      </c>
      <c r="L6" s="100" t="s">
        <v>53</v>
      </c>
      <c r="M6" s="101"/>
      <c r="N6" s="22" t="s">
        <v>124</v>
      </c>
      <c r="O6" s="23">
        <v>56638</v>
      </c>
      <c r="P6" s="24">
        <v>53132</v>
      </c>
      <c r="Q6" s="2">
        <v>83707</v>
      </c>
    </row>
    <row r="7" spans="1:17" ht="26.25" customHeight="1">
      <c r="A7" s="88" t="s">
        <v>42</v>
      </c>
      <c r="B7" s="113" t="s">
        <v>50</v>
      </c>
      <c r="C7" s="99"/>
      <c r="D7" s="99"/>
      <c r="E7" s="18" t="s">
        <v>125</v>
      </c>
      <c r="F7" s="25">
        <v>383484</v>
      </c>
      <c r="G7" s="26">
        <v>387410</v>
      </c>
      <c r="H7" s="27">
        <f>385823+5721</f>
        <v>391544</v>
      </c>
      <c r="I7" s="17"/>
      <c r="J7" s="90"/>
      <c r="K7" s="93"/>
      <c r="L7" s="92" t="s">
        <v>127</v>
      </c>
      <c r="M7" s="21" t="s">
        <v>34</v>
      </c>
      <c r="N7" s="22"/>
      <c r="O7" s="23">
        <v>56638</v>
      </c>
      <c r="P7" s="24">
        <v>53132</v>
      </c>
      <c r="Q7" s="2">
        <v>83707</v>
      </c>
    </row>
    <row r="8" spans="1:17" ht="26.25" customHeight="1">
      <c r="A8" s="90"/>
      <c r="B8" s="100" t="s">
        <v>2</v>
      </c>
      <c r="C8" s="101"/>
      <c r="D8" s="101"/>
      <c r="E8" s="22"/>
      <c r="F8" s="28">
        <v>2228</v>
      </c>
      <c r="G8" s="29">
        <v>2232</v>
      </c>
      <c r="H8" s="4">
        <v>2178</v>
      </c>
      <c r="I8" s="30"/>
      <c r="J8" s="90"/>
      <c r="K8" s="93"/>
      <c r="L8" s="93"/>
      <c r="M8" s="21" t="s">
        <v>35</v>
      </c>
      <c r="N8" s="22"/>
      <c r="O8" s="23"/>
      <c r="P8" s="24"/>
      <c r="Q8" s="2"/>
    </row>
    <row r="9" spans="1:17" ht="26.25" customHeight="1">
      <c r="A9" s="90"/>
      <c r="B9" s="100" t="s">
        <v>51</v>
      </c>
      <c r="C9" s="101"/>
      <c r="D9" s="101"/>
      <c r="E9" s="22" t="s">
        <v>128</v>
      </c>
      <c r="F9" s="28">
        <v>2228</v>
      </c>
      <c r="G9" s="29">
        <v>2232</v>
      </c>
      <c r="H9" s="4">
        <v>2178</v>
      </c>
      <c r="I9" s="17"/>
      <c r="J9" s="90"/>
      <c r="K9" s="93"/>
      <c r="L9" s="94"/>
      <c r="M9" s="21" t="s">
        <v>36</v>
      </c>
      <c r="N9" s="22" t="s">
        <v>102</v>
      </c>
      <c r="O9" s="23"/>
      <c r="P9" s="24"/>
      <c r="Q9" s="2"/>
    </row>
    <row r="10" spans="1:17" ht="26.25" customHeight="1">
      <c r="A10" s="90"/>
      <c r="B10" s="100" t="s">
        <v>52</v>
      </c>
      <c r="C10" s="101"/>
      <c r="D10" s="101"/>
      <c r="E10" s="22" t="s">
        <v>129</v>
      </c>
      <c r="F10" s="31">
        <f>IF(F9=0,0,F9/F7)</f>
        <v>0.005809890373522754</v>
      </c>
      <c r="G10" s="31">
        <f>IF(G9=0,0,G9/G7)</f>
        <v>0.005761338117240133</v>
      </c>
      <c r="H10" s="33">
        <f>IF(H9=0,0,H9/H7)</f>
        <v>0.005562593220685287</v>
      </c>
      <c r="I10" s="17"/>
      <c r="J10" s="90"/>
      <c r="K10" s="94"/>
      <c r="L10" s="108" t="s">
        <v>66</v>
      </c>
      <c r="M10" s="109"/>
      <c r="N10" s="34"/>
      <c r="O10" s="23">
        <v>2501</v>
      </c>
      <c r="P10" s="24">
        <v>3052</v>
      </c>
      <c r="Q10" s="2">
        <v>1631</v>
      </c>
    </row>
    <row r="11" spans="1:17" ht="26.25" customHeight="1">
      <c r="A11" s="90"/>
      <c r="B11" s="100" t="s">
        <v>3</v>
      </c>
      <c r="C11" s="101"/>
      <c r="D11" s="101"/>
      <c r="E11" s="22" t="s">
        <v>130</v>
      </c>
      <c r="F11" s="28">
        <v>1873</v>
      </c>
      <c r="G11" s="29">
        <v>1902</v>
      </c>
      <c r="H11" s="4">
        <v>1594</v>
      </c>
      <c r="I11" s="17"/>
      <c r="J11" s="90"/>
      <c r="K11" s="101" t="s">
        <v>67</v>
      </c>
      <c r="L11" s="101"/>
      <c r="M11" s="101"/>
      <c r="N11" s="22" t="s">
        <v>176</v>
      </c>
      <c r="O11" s="35">
        <v>41470</v>
      </c>
      <c r="P11" s="24">
        <v>42776</v>
      </c>
      <c r="Q11" s="2">
        <v>42118</v>
      </c>
    </row>
    <row r="12" spans="1:17" ht="26.25" customHeight="1">
      <c r="A12" s="90"/>
      <c r="B12" s="100" t="s">
        <v>64</v>
      </c>
      <c r="C12" s="101"/>
      <c r="D12" s="101"/>
      <c r="E12" s="22" t="s">
        <v>131</v>
      </c>
      <c r="F12" s="31">
        <f>IF(F11=0,0,F11/F9)</f>
        <v>0.8406642728904847</v>
      </c>
      <c r="G12" s="32">
        <f>IF(G11=0,0,G11/G9)</f>
        <v>0.8521505376344086</v>
      </c>
      <c r="H12" s="33">
        <f>IF(H11=0,0,H11/H9)</f>
        <v>0.7318640955004592</v>
      </c>
      <c r="I12" s="17"/>
      <c r="J12" s="90"/>
      <c r="K12" s="92" t="s">
        <v>132</v>
      </c>
      <c r="L12" s="100" t="s">
        <v>54</v>
      </c>
      <c r="M12" s="101"/>
      <c r="N12" s="22"/>
      <c r="O12" s="23">
        <v>29280</v>
      </c>
      <c r="P12" s="24">
        <v>31110</v>
      </c>
      <c r="Q12" s="2">
        <v>30957</v>
      </c>
    </row>
    <row r="13" spans="1:17" ht="26.25" customHeight="1">
      <c r="A13" s="90"/>
      <c r="B13" s="100" t="s">
        <v>4</v>
      </c>
      <c r="C13" s="101"/>
      <c r="D13" s="101"/>
      <c r="E13" s="22"/>
      <c r="F13" s="36">
        <v>3810</v>
      </c>
      <c r="G13" s="37">
        <v>3810</v>
      </c>
      <c r="H13" s="38">
        <v>3880</v>
      </c>
      <c r="I13" s="17"/>
      <c r="J13" s="90"/>
      <c r="K13" s="93"/>
      <c r="L13" s="92" t="s">
        <v>133</v>
      </c>
      <c r="M13" s="21" t="s">
        <v>33</v>
      </c>
      <c r="N13" s="22"/>
      <c r="O13" s="23">
        <v>9091</v>
      </c>
      <c r="P13" s="24">
        <v>9007</v>
      </c>
      <c r="Q13" s="2">
        <v>9088</v>
      </c>
    </row>
    <row r="14" spans="1:17" ht="26.25" customHeight="1">
      <c r="A14" s="90"/>
      <c r="B14" s="100" t="s">
        <v>5</v>
      </c>
      <c r="C14" s="101"/>
      <c r="D14" s="101"/>
      <c r="E14" s="22"/>
      <c r="F14" s="36">
        <v>143</v>
      </c>
      <c r="G14" s="37">
        <v>143</v>
      </c>
      <c r="H14" s="38">
        <v>143</v>
      </c>
      <c r="I14" s="17"/>
      <c r="J14" s="90"/>
      <c r="K14" s="93"/>
      <c r="L14" s="94"/>
      <c r="M14" s="21" t="s">
        <v>37</v>
      </c>
      <c r="N14" s="22"/>
      <c r="O14" s="23"/>
      <c r="P14" s="24"/>
      <c r="Q14" s="2"/>
    </row>
    <row r="15" spans="1:17" ht="26.25" customHeight="1" thickBot="1">
      <c r="A15" s="91"/>
      <c r="B15" s="95" t="s">
        <v>88</v>
      </c>
      <c r="C15" s="96"/>
      <c r="D15" s="96"/>
      <c r="E15" s="6"/>
      <c r="F15" s="39">
        <v>143</v>
      </c>
      <c r="G15" s="40">
        <v>143</v>
      </c>
      <c r="H15" s="41">
        <v>143</v>
      </c>
      <c r="I15" s="17"/>
      <c r="J15" s="90"/>
      <c r="K15" s="94"/>
      <c r="L15" s="108" t="s">
        <v>38</v>
      </c>
      <c r="M15" s="109"/>
      <c r="N15" s="34"/>
      <c r="O15" s="23">
        <v>12190</v>
      </c>
      <c r="P15" s="24">
        <v>11666</v>
      </c>
      <c r="Q15" s="2">
        <v>11161</v>
      </c>
    </row>
    <row r="16" spans="1:17" ht="26.25" customHeight="1" thickBot="1">
      <c r="A16" s="110" t="s">
        <v>43</v>
      </c>
      <c r="B16" s="113" t="s">
        <v>6</v>
      </c>
      <c r="C16" s="99"/>
      <c r="D16" s="99"/>
      <c r="E16" s="18"/>
      <c r="F16" s="42">
        <v>1621192</v>
      </c>
      <c r="G16" s="26">
        <v>1624430</v>
      </c>
      <c r="H16" s="27">
        <v>1627506</v>
      </c>
      <c r="I16" s="17"/>
      <c r="J16" s="91"/>
      <c r="K16" s="95" t="s">
        <v>68</v>
      </c>
      <c r="L16" s="96"/>
      <c r="M16" s="96"/>
      <c r="N16" s="6" t="s">
        <v>134</v>
      </c>
      <c r="O16" s="43">
        <f>O5-O11</f>
        <v>17669</v>
      </c>
      <c r="P16" s="44">
        <f>P5-P11</f>
        <v>13408</v>
      </c>
      <c r="Q16" s="45">
        <f>Q5-Q11</f>
        <v>43220</v>
      </c>
    </row>
    <row r="17" spans="1:17" ht="26.25" customHeight="1">
      <c r="A17" s="111"/>
      <c r="B17" s="120" t="s">
        <v>7</v>
      </c>
      <c r="C17" s="100" t="s">
        <v>8</v>
      </c>
      <c r="D17" s="101"/>
      <c r="E17" s="22"/>
      <c r="F17" s="28">
        <v>587000</v>
      </c>
      <c r="G17" s="29">
        <v>587000</v>
      </c>
      <c r="H17" s="4">
        <v>587000</v>
      </c>
      <c r="I17" s="17"/>
      <c r="J17" s="88" t="s">
        <v>69</v>
      </c>
      <c r="K17" s="106" t="s">
        <v>70</v>
      </c>
      <c r="L17" s="107"/>
      <c r="M17" s="107"/>
      <c r="N17" s="18" t="s">
        <v>135</v>
      </c>
      <c r="O17" s="19">
        <v>13332</v>
      </c>
      <c r="P17" s="20">
        <v>10337</v>
      </c>
      <c r="Q17" s="1">
        <v>8112</v>
      </c>
    </row>
    <row r="18" spans="1:17" ht="26.25" customHeight="1">
      <c r="A18" s="111"/>
      <c r="B18" s="120"/>
      <c r="C18" s="100" t="s">
        <v>9</v>
      </c>
      <c r="D18" s="101"/>
      <c r="E18" s="22"/>
      <c r="F18" s="28">
        <v>627600</v>
      </c>
      <c r="G18" s="29">
        <v>627600</v>
      </c>
      <c r="H18" s="4">
        <v>627600</v>
      </c>
      <c r="I18" s="17"/>
      <c r="J18" s="90"/>
      <c r="K18" s="92" t="s">
        <v>133</v>
      </c>
      <c r="L18" s="100" t="s">
        <v>83</v>
      </c>
      <c r="M18" s="101"/>
      <c r="N18" s="22"/>
      <c r="O18" s="23"/>
      <c r="P18" s="24"/>
      <c r="Q18" s="2"/>
    </row>
    <row r="19" spans="1:17" ht="26.25" customHeight="1">
      <c r="A19" s="111"/>
      <c r="B19" s="120"/>
      <c r="C19" s="100" t="s">
        <v>10</v>
      </c>
      <c r="D19" s="101"/>
      <c r="E19" s="22"/>
      <c r="F19" s="28">
        <v>98031</v>
      </c>
      <c r="G19" s="29">
        <v>99699</v>
      </c>
      <c r="H19" s="4">
        <v>99945</v>
      </c>
      <c r="I19" s="17"/>
      <c r="J19" s="90"/>
      <c r="K19" s="94"/>
      <c r="L19" s="100" t="s">
        <v>66</v>
      </c>
      <c r="M19" s="101"/>
      <c r="N19" s="22"/>
      <c r="O19" s="35">
        <v>10458</v>
      </c>
      <c r="P19" s="24">
        <v>8669</v>
      </c>
      <c r="Q19" s="2">
        <v>7866</v>
      </c>
    </row>
    <row r="20" spans="1:17" ht="26.25" customHeight="1">
      <c r="A20" s="111"/>
      <c r="B20" s="120"/>
      <c r="C20" s="100" t="s">
        <v>11</v>
      </c>
      <c r="D20" s="101"/>
      <c r="E20" s="22"/>
      <c r="F20" s="28">
        <v>308561</v>
      </c>
      <c r="G20" s="29">
        <v>310131</v>
      </c>
      <c r="H20" s="4">
        <v>312961</v>
      </c>
      <c r="I20" s="17"/>
      <c r="J20" s="90"/>
      <c r="K20" s="100" t="s">
        <v>71</v>
      </c>
      <c r="L20" s="101"/>
      <c r="M20" s="101"/>
      <c r="N20" s="46" t="s">
        <v>72</v>
      </c>
      <c r="O20" s="23">
        <v>21062</v>
      </c>
      <c r="P20" s="24">
        <v>24070</v>
      </c>
      <c r="Q20" s="2">
        <v>25258</v>
      </c>
    </row>
    <row r="21" spans="1:17" ht="26.25" customHeight="1" thickBot="1">
      <c r="A21" s="112"/>
      <c r="B21" s="95" t="s">
        <v>12</v>
      </c>
      <c r="C21" s="96"/>
      <c r="D21" s="96"/>
      <c r="E21" s="6"/>
      <c r="F21" s="47">
        <v>1174000</v>
      </c>
      <c r="G21" s="44">
        <v>1174000</v>
      </c>
      <c r="H21" s="45">
        <v>1174000</v>
      </c>
      <c r="I21" s="17"/>
      <c r="J21" s="90"/>
      <c r="K21" s="92" t="s">
        <v>126</v>
      </c>
      <c r="L21" s="100" t="s">
        <v>73</v>
      </c>
      <c r="M21" s="101"/>
      <c r="N21" s="22"/>
      <c r="O21" s="23"/>
      <c r="P21" s="24">
        <v>3238</v>
      </c>
      <c r="Q21" s="2">
        <v>3076</v>
      </c>
    </row>
    <row r="22" spans="1:17" ht="26.25" customHeight="1">
      <c r="A22" s="88" t="s">
        <v>44</v>
      </c>
      <c r="B22" s="113" t="s">
        <v>63</v>
      </c>
      <c r="C22" s="99"/>
      <c r="D22" s="99"/>
      <c r="E22" s="18"/>
      <c r="F22" s="48">
        <v>8</v>
      </c>
      <c r="G22" s="49">
        <v>8</v>
      </c>
      <c r="H22" s="50">
        <v>8</v>
      </c>
      <c r="I22" s="17"/>
      <c r="J22" s="90"/>
      <c r="K22" s="93"/>
      <c r="L22" s="51" t="s">
        <v>133</v>
      </c>
      <c r="M22" s="21" t="s">
        <v>86</v>
      </c>
      <c r="N22" s="22"/>
      <c r="O22" s="23"/>
      <c r="P22" s="24"/>
      <c r="Q22" s="2"/>
    </row>
    <row r="23" spans="1:17" ht="26.25" customHeight="1">
      <c r="A23" s="90"/>
      <c r="B23" s="100" t="s">
        <v>13</v>
      </c>
      <c r="C23" s="101"/>
      <c r="D23" s="101"/>
      <c r="E23" s="22"/>
      <c r="F23" s="52" t="s">
        <v>100</v>
      </c>
      <c r="G23" s="51" t="s">
        <v>100</v>
      </c>
      <c r="H23" s="53" t="s">
        <v>100</v>
      </c>
      <c r="I23" s="17"/>
      <c r="J23" s="90"/>
      <c r="K23" s="94"/>
      <c r="L23" s="100" t="s">
        <v>74</v>
      </c>
      <c r="M23" s="101"/>
      <c r="N23" s="22" t="s">
        <v>136</v>
      </c>
      <c r="O23" s="23">
        <v>21062</v>
      </c>
      <c r="P23" s="24">
        <v>20832</v>
      </c>
      <c r="Q23" s="2">
        <v>22182</v>
      </c>
    </row>
    <row r="24" spans="1:17" ht="26.25" customHeight="1" thickBot="1">
      <c r="A24" s="90"/>
      <c r="B24" s="100" t="s">
        <v>98</v>
      </c>
      <c r="C24" s="101"/>
      <c r="D24" s="101"/>
      <c r="E24" s="22"/>
      <c r="F24" s="52"/>
      <c r="G24" s="51"/>
      <c r="H24" s="53"/>
      <c r="I24" s="17"/>
      <c r="J24" s="91"/>
      <c r="K24" s="95" t="s">
        <v>75</v>
      </c>
      <c r="L24" s="96"/>
      <c r="M24" s="96"/>
      <c r="N24" s="6" t="s">
        <v>137</v>
      </c>
      <c r="O24" s="47">
        <f>O17-O20</f>
        <v>-7730</v>
      </c>
      <c r="P24" s="44">
        <f>P17-P20</f>
        <v>-13733</v>
      </c>
      <c r="Q24" s="45">
        <f>Q17-Q20</f>
        <v>-17146</v>
      </c>
    </row>
    <row r="25" spans="1:17" ht="26.25" customHeight="1" thickBot="1">
      <c r="A25" s="90"/>
      <c r="B25" s="100" t="s">
        <v>14</v>
      </c>
      <c r="C25" s="101"/>
      <c r="D25" s="101"/>
      <c r="E25" s="22"/>
      <c r="F25" s="52" t="s">
        <v>112</v>
      </c>
      <c r="G25" s="51" t="s">
        <v>112</v>
      </c>
      <c r="H25" s="53" t="s">
        <v>112</v>
      </c>
      <c r="I25" s="17"/>
      <c r="J25" s="97" t="s">
        <v>76</v>
      </c>
      <c r="K25" s="98"/>
      <c r="L25" s="98"/>
      <c r="M25" s="98"/>
      <c r="N25" s="13" t="s">
        <v>138</v>
      </c>
      <c r="O25" s="54">
        <f>O16+O24</f>
        <v>9939</v>
      </c>
      <c r="P25" s="55">
        <f>P16+P24</f>
        <v>-325</v>
      </c>
      <c r="Q25" s="56">
        <f>Q16+Q24</f>
        <v>26074</v>
      </c>
    </row>
    <row r="26" spans="1:17" ht="26.25" customHeight="1" thickBot="1">
      <c r="A26" s="90"/>
      <c r="B26" s="100" t="s">
        <v>15</v>
      </c>
      <c r="C26" s="101"/>
      <c r="D26" s="101"/>
      <c r="E26" s="22"/>
      <c r="F26" s="28"/>
      <c r="G26" s="29"/>
      <c r="H26" s="4"/>
      <c r="I26" s="17"/>
      <c r="J26" s="97" t="s">
        <v>40</v>
      </c>
      <c r="K26" s="98"/>
      <c r="L26" s="98"/>
      <c r="M26" s="98"/>
      <c r="N26" s="13" t="s">
        <v>139</v>
      </c>
      <c r="O26" s="57"/>
      <c r="P26" s="58"/>
      <c r="Q26" s="3"/>
    </row>
    <row r="27" spans="1:17" ht="26.25" customHeight="1" thickBot="1">
      <c r="A27" s="90"/>
      <c r="B27" s="126" t="s">
        <v>16</v>
      </c>
      <c r="C27" s="127"/>
      <c r="D27" s="21" t="s">
        <v>55</v>
      </c>
      <c r="E27" s="22"/>
      <c r="F27" s="36"/>
      <c r="G27" s="37"/>
      <c r="H27" s="38"/>
      <c r="I27" s="17"/>
      <c r="J27" s="97" t="s">
        <v>77</v>
      </c>
      <c r="K27" s="98"/>
      <c r="L27" s="98"/>
      <c r="M27" s="98"/>
      <c r="N27" s="13" t="s">
        <v>140</v>
      </c>
      <c r="O27" s="57">
        <v>11582</v>
      </c>
      <c r="P27" s="58">
        <v>10203</v>
      </c>
      <c r="Q27" s="3">
        <v>9878</v>
      </c>
    </row>
    <row r="28" spans="1:17" ht="26.25" customHeight="1" thickBot="1">
      <c r="A28" s="90"/>
      <c r="B28" s="126"/>
      <c r="C28" s="127"/>
      <c r="D28" s="21" t="s">
        <v>56</v>
      </c>
      <c r="E28" s="22"/>
      <c r="F28" s="36"/>
      <c r="G28" s="37"/>
      <c r="H28" s="38"/>
      <c r="I28" s="17"/>
      <c r="J28" s="97" t="s">
        <v>78</v>
      </c>
      <c r="K28" s="98"/>
      <c r="L28" s="98"/>
      <c r="M28" s="98"/>
      <c r="N28" s="13" t="s">
        <v>141</v>
      </c>
      <c r="O28" s="57"/>
      <c r="P28" s="58"/>
      <c r="Q28" s="3"/>
    </row>
    <row r="29" spans="1:17" ht="26.25" customHeight="1" thickBot="1">
      <c r="A29" s="90"/>
      <c r="B29" s="126" t="s">
        <v>17</v>
      </c>
      <c r="C29" s="127"/>
      <c r="D29" s="21" t="s">
        <v>55</v>
      </c>
      <c r="E29" s="22"/>
      <c r="F29" s="36">
        <v>124764</v>
      </c>
      <c r="G29" s="37">
        <v>145984</v>
      </c>
      <c r="H29" s="38">
        <v>126330</v>
      </c>
      <c r="I29" s="17"/>
      <c r="J29" s="97" t="s">
        <v>79</v>
      </c>
      <c r="K29" s="98"/>
      <c r="L29" s="98"/>
      <c r="M29" s="98"/>
      <c r="N29" s="13" t="s">
        <v>142</v>
      </c>
      <c r="O29" s="54">
        <f>O25-O26+O27-O28</f>
        <v>21521</v>
      </c>
      <c r="P29" s="55">
        <f>P25-P26+P27-P28</f>
        <v>9878</v>
      </c>
      <c r="Q29" s="56">
        <f>Q25-Q26+Q27-Q28</f>
        <v>35952</v>
      </c>
    </row>
    <row r="30" spans="1:17" ht="26.25" customHeight="1" thickBot="1">
      <c r="A30" s="90"/>
      <c r="B30" s="126"/>
      <c r="C30" s="127"/>
      <c r="D30" s="21" t="s">
        <v>56</v>
      </c>
      <c r="E30" s="22"/>
      <c r="F30" s="36"/>
      <c r="G30" s="37"/>
      <c r="H30" s="38"/>
      <c r="I30" s="17"/>
      <c r="J30" s="97" t="s">
        <v>80</v>
      </c>
      <c r="K30" s="98"/>
      <c r="L30" s="98"/>
      <c r="M30" s="98"/>
      <c r="N30" s="13" t="s">
        <v>143</v>
      </c>
      <c r="O30" s="57"/>
      <c r="P30" s="58"/>
      <c r="Q30" s="3"/>
    </row>
    <row r="31" spans="1:17" ht="26.25" customHeight="1" thickBot="1">
      <c r="A31" s="90"/>
      <c r="B31" s="124" t="s">
        <v>57</v>
      </c>
      <c r="C31" s="125"/>
      <c r="D31" s="125"/>
      <c r="E31" s="22"/>
      <c r="F31" s="36">
        <v>119585</v>
      </c>
      <c r="G31" s="37">
        <v>125241</v>
      </c>
      <c r="H31" s="38">
        <v>120820</v>
      </c>
      <c r="I31" s="17"/>
      <c r="J31" s="97" t="s">
        <v>81</v>
      </c>
      <c r="K31" s="98"/>
      <c r="L31" s="98"/>
      <c r="M31" s="98"/>
      <c r="N31" s="13" t="s">
        <v>144</v>
      </c>
      <c r="O31" s="54">
        <f>O29-O30</f>
        <v>21521</v>
      </c>
      <c r="P31" s="55">
        <f>P29-P30</f>
        <v>9878</v>
      </c>
      <c r="Q31" s="56">
        <f>Q29-Q30</f>
        <v>35952</v>
      </c>
    </row>
    <row r="32" spans="1:17" ht="26.25" customHeight="1" thickBot="1">
      <c r="A32" s="90"/>
      <c r="B32" s="100" t="s">
        <v>90</v>
      </c>
      <c r="C32" s="101"/>
      <c r="D32" s="101"/>
      <c r="E32" s="22"/>
      <c r="F32" s="36">
        <v>441203</v>
      </c>
      <c r="G32" s="37">
        <v>475239</v>
      </c>
      <c r="H32" s="38">
        <v>394700</v>
      </c>
      <c r="I32" s="17"/>
      <c r="J32" s="97" t="s">
        <v>94</v>
      </c>
      <c r="K32" s="98"/>
      <c r="L32" s="98"/>
      <c r="M32" s="98"/>
      <c r="N32" s="13"/>
      <c r="O32" s="59">
        <f>IF(O5=0,0,O5/(O11+O23))</f>
        <v>0.9457397812320092</v>
      </c>
      <c r="P32" s="60">
        <f>IF(P5=0,0,P5/(P11+P23))</f>
        <v>0.8832851213683813</v>
      </c>
      <c r="Q32" s="61">
        <f>IF(Q5=0,0,Q5/(Q11+Q23))</f>
        <v>1.3271850699844479</v>
      </c>
    </row>
    <row r="33" spans="1:17" ht="26.25" customHeight="1" thickBot="1">
      <c r="A33" s="90"/>
      <c r="B33" s="120" t="s">
        <v>85</v>
      </c>
      <c r="C33" s="100" t="s">
        <v>91</v>
      </c>
      <c r="D33" s="101"/>
      <c r="E33" s="22"/>
      <c r="F33" s="36"/>
      <c r="G33" s="37"/>
      <c r="H33" s="38"/>
      <c r="I33" s="17"/>
      <c r="J33" s="97" t="s">
        <v>95</v>
      </c>
      <c r="K33" s="98"/>
      <c r="L33" s="98"/>
      <c r="M33" s="98"/>
      <c r="N33" s="13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90"/>
      <c r="B34" s="120"/>
      <c r="C34" s="100" t="s">
        <v>92</v>
      </c>
      <c r="D34" s="101"/>
      <c r="E34" s="22" t="s">
        <v>145</v>
      </c>
      <c r="F34" s="36">
        <v>441203</v>
      </c>
      <c r="G34" s="37">
        <v>475239</v>
      </c>
      <c r="H34" s="38">
        <v>394700</v>
      </c>
      <c r="I34" s="17"/>
      <c r="J34" s="97" t="s">
        <v>84</v>
      </c>
      <c r="K34" s="98"/>
      <c r="L34" s="98"/>
      <c r="M34" s="98"/>
      <c r="N34" s="13"/>
      <c r="O34" s="57">
        <v>12959</v>
      </c>
      <c r="P34" s="58">
        <v>11721</v>
      </c>
      <c r="Q34" s="3">
        <v>9497</v>
      </c>
    </row>
    <row r="35" spans="1:17" ht="26.25" customHeight="1" thickBot="1">
      <c r="A35" s="90"/>
      <c r="B35" s="100" t="s">
        <v>93</v>
      </c>
      <c r="C35" s="101"/>
      <c r="D35" s="101"/>
      <c r="E35" s="22" t="s">
        <v>146</v>
      </c>
      <c r="F35" s="36">
        <v>351703</v>
      </c>
      <c r="G35" s="37">
        <v>367877</v>
      </c>
      <c r="H35" s="38">
        <v>323279</v>
      </c>
      <c r="I35" s="17"/>
      <c r="J35" s="102" t="s">
        <v>104</v>
      </c>
      <c r="K35" s="103"/>
      <c r="L35" s="104" t="s">
        <v>39</v>
      </c>
      <c r="M35" s="105"/>
      <c r="N35" s="13"/>
      <c r="O35" s="57">
        <v>12959</v>
      </c>
      <c r="P35" s="58">
        <v>11721</v>
      </c>
      <c r="Q35" s="3">
        <v>9497</v>
      </c>
    </row>
    <row r="36" spans="1:17" ht="26.25" customHeight="1" thickBot="1">
      <c r="A36" s="91"/>
      <c r="B36" s="95" t="s">
        <v>18</v>
      </c>
      <c r="C36" s="96"/>
      <c r="D36" s="96"/>
      <c r="E36" s="6"/>
      <c r="F36" s="62">
        <f>IF(F35=0,0,F35/F34)</f>
        <v>0.7971455316486968</v>
      </c>
      <c r="G36" s="63">
        <f>IF(G35=0,0,G35/G34)</f>
        <v>0.7740884060441168</v>
      </c>
      <c r="H36" s="64">
        <f>IF(H35=0,0,H35/H34)</f>
        <v>0.819049911325057</v>
      </c>
      <c r="I36" s="17"/>
      <c r="J36" s="97" t="s">
        <v>87</v>
      </c>
      <c r="K36" s="98"/>
      <c r="L36" s="98"/>
      <c r="M36" s="98"/>
      <c r="N36" s="13"/>
      <c r="O36" s="57">
        <v>523744</v>
      </c>
      <c r="P36" s="58">
        <v>502912</v>
      </c>
      <c r="Q36" s="3">
        <v>480730</v>
      </c>
    </row>
    <row r="37" spans="1:17" ht="26.25" customHeight="1">
      <c r="A37" s="110" t="s">
        <v>45</v>
      </c>
      <c r="B37" s="113" t="s">
        <v>19</v>
      </c>
      <c r="C37" s="99"/>
      <c r="D37" s="99"/>
      <c r="E37" s="18"/>
      <c r="F37" s="42"/>
      <c r="G37" s="26"/>
      <c r="H37" s="27"/>
      <c r="I37" s="17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11"/>
      <c r="B38" s="100" t="s">
        <v>20</v>
      </c>
      <c r="C38" s="101"/>
      <c r="D38" s="101"/>
      <c r="E38" s="22"/>
      <c r="F38" s="28">
        <v>60447</v>
      </c>
      <c r="G38" s="29">
        <v>60641</v>
      </c>
      <c r="H38" s="4">
        <v>62477</v>
      </c>
      <c r="I38" s="17"/>
    </row>
    <row r="39" spans="1:9" ht="26.25" customHeight="1">
      <c r="A39" s="111"/>
      <c r="B39" s="120" t="s">
        <v>147</v>
      </c>
      <c r="C39" s="100" t="s">
        <v>21</v>
      </c>
      <c r="D39" s="101"/>
      <c r="E39" s="22"/>
      <c r="F39" s="28">
        <v>27195</v>
      </c>
      <c r="G39" s="29">
        <v>28143</v>
      </c>
      <c r="H39" s="4">
        <v>29328</v>
      </c>
      <c r="I39" s="17"/>
    </row>
    <row r="40" spans="1:9" ht="26.25" customHeight="1">
      <c r="A40" s="111"/>
      <c r="B40" s="120"/>
      <c r="C40" s="100" t="s">
        <v>22</v>
      </c>
      <c r="D40" s="101"/>
      <c r="E40" s="22"/>
      <c r="F40" s="28">
        <v>33252</v>
      </c>
      <c r="G40" s="29">
        <v>32498</v>
      </c>
      <c r="H40" s="4">
        <v>33149</v>
      </c>
      <c r="I40" s="17"/>
    </row>
    <row r="41" spans="1:9" ht="26.25" customHeight="1">
      <c r="A41" s="111"/>
      <c r="B41" s="100" t="s">
        <v>23</v>
      </c>
      <c r="C41" s="101"/>
      <c r="D41" s="101"/>
      <c r="E41" s="22"/>
      <c r="F41" s="28">
        <v>2085</v>
      </c>
      <c r="G41" s="29">
        <v>2967</v>
      </c>
      <c r="H41" s="4">
        <v>1629</v>
      </c>
      <c r="I41" s="17"/>
    </row>
    <row r="42" spans="1:9" ht="26.25" customHeight="1" thickBot="1">
      <c r="A42" s="112"/>
      <c r="B42" s="95" t="s">
        <v>24</v>
      </c>
      <c r="C42" s="96"/>
      <c r="D42" s="96"/>
      <c r="E42" s="6"/>
      <c r="F42" s="47">
        <f>F37+F38+F41</f>
        <v>62532</v>
      </c>
      <c r="G42" s="44">
        <f>G37+G38+G41</f>
        <v>63608</v>
      </c>
      <c r="H42" s="45">
        <f>H37+H38+H41</f>
        <v>64106</v>
      </c>
      <c r="I42" s="17"/>
    </row>
    <row r="43" spans="1:9" ht="26.25" customHeight="1">
      <c r="A43" s="110" t="s">
        <v>46</v>
      </c>
      <c r="B43" s="121" t="s">
        <v>48</v>
      </c>
      <c r="C43" s="113" t="s">
        <v>25</v>
      </c>
      <c r="D43" s="99"/>
      <c r="E43" s="18"/>
      <c r="F43" s="42" t="s">
        <v>177</v>
      </c>
      <c r="G43" s="26" t="s">
        <v>177</v>
      </c>
      <c r="H43" s="27" t="s">
        <v>178</v>
      </c>
      <c r="I43" s="17"/>
    </row>
    <row r="44" spans="1:9" ht="26.25" customHeight="1">
      <c r="A44" s="111"/>
      <c r="B44" s="122"/>
      <c r="C44" s="100" t="s">
        <v>58</v>
      </c>
      <c r="D44" s="101"/>
      <c r="E44" s="22"/>
      <c r="F44" s="28">
        <v>1995</v>
      </c>
      <c r="G44" s="29">
        <v>2037</v>
      </c>
      <c r="H44" s="4">
        <v>2037</v>
      </c>
      <c r="I44" s="17"/>
    </row>
    <row r="45" spans="1:9" ht="26.25" customHeight="1">
      <c r="A45" s="111"/>
      <c r="B45" s="122"/>
      <c r="C45" s="100" t="s">
        <v>26</v>
      </c>
      <c r="D45" s="101"/>
      <c r="E45" s="22"/>
      <c r="F45" s="66">
        <v>37012</v>
      </c>
      <c r="G45" s="67">
        <v>38838</v>
      </c>
      <c r="H45" s="68">
        <v>38838</v>
      </c>
      <c r="I45" s="17"/>
    </row>
    <row r="46" spans="1:9" ht="26.25" customHeight="1">
      <c r="A46" s="111"/>
      <c r="B46" s="122"/>
      <c r="C46" s="100" t="s">
        <v>59</v>
      </c>
      <c r="D46" s="101"/>
      <c r="E46" s="22"/>
      <c r="F46" s="36">
        <v>161</v>
      </c>
      <c r="G46" s="37">
        <v>144.4</v>
      </c>
      <c r="H46" s="38">
        <v>258.9</v>
      </c>
      <c r="I46" s="17"/>
    </row>
    <row r="47" spans="1:9" ht="26.25" customHeight="1">
      <c r="A47" s="111"/>
      <c r="B47" s="122"/>
      <c r="C47" s="100" t="s">
        <v>60</v>
      </c>
      <c r="D47" s="101"/>
      <c r="E47" s="22"/>
      <c r="F47" s="36">
        <v>171.9</v>
      </c>
      <c r="G47" s="37">
        <v>164.8</v>
      </c>
      <c r="H47" s="38">
        <v>193.2</v>
      </c>
      <c r="I47" s="17"/>
    </row>
    <row r="48" spans="1:9" ht="26.25" customHeight="1">
      <c r="A48" s="111"/>
      <c r="B48" s="122"/>
      <c r="C48" s="120" t="s">
        <v>148</v>
      </c>
      <c r="D48" s="21" t="s">
        <v>61</v>
      </c>
      <c r="E48" s="22"/>
      <c r="F48" s="36">
        <v>77.3</v>
      </c>
      <c r="G48" s="37">
        <v>76.5</v>
      </c>
      <c r="H48" s="38">
        <v>90.7</v>
      </c>
      <c r="I48" s="17"/>
    </row>
    <row r="49" spans="1:9" ht="26.25" customHeight="1">
      <c r="A49" s="111"/>
      <c r="B49" s="123"/>
      <c r="C49" s="120"/>
      <c r="D49" s="21" t="s">
        <v>62</v>
      </c>
      <c r="E49" s="22"/>
      <c r="F49" s="36">
        <v>94.5</v>
      </c>
      <c r="G49" s="37">
        <v>88.3</v>
      </c>
      <c r="H49" s="38">
        <v>102.5</v>
      </c>
      <c r="I49" s="17"/>
    </row>
    <row r="50" spans="1:9" ht="26.25" customHeight="1">
      <c r="A50" s="111"/>
      <c r="B50" s="114" t="s">
        <v>41</v>
      </c>
      <c r="C50" s="115"/>
      <c r="D50" s="21" t="s">
        <v>27</v>
      </c>
      <c r="E50" s="22"/>
      <c r="F50" s="36"/>
      <c r="G50" s="37"/>
      <c r="H50" s="38"/>
      <c r="I50" s="17"/>
    </row>
    <row r="51" spans="1:9" ht="26.25" customHeight="1">
      <c r="A51" s="111"/>
      <c r="B51" s="116"/>
      <c r="C51" s="117"/>
      <c r="D51" s="21" t="s">
        <v>89</v>
      </c>
      <c r="E51" s="22"/>
      <c r="F51" s="28">
        <v>700</v>
      </c>
      <c r="G51" s="29">
        <v>700</v>
      </c>
      <c r="H51" s="4">
        <v>700</v>
      </c>
      <c r="I51" s="17"/>
    </row>
    <row r="52" spans="1:9" ht="26.25" customHeight="1" thickBot="1">
      <c r="A52" s="112"/>
      <c r="B52" s="118"/>
      <c r="C52" s="119"/>
      <c r="D52" s="5" t="s">
        <v>28</v>
      </c>
      <c r="E52" s="6"/>
      <c r="F52" s="7">
        <v>34851</v>
      </c>
      <c r="G52" s="8" t="s">
        <v>171</v>
      </c>
      <c r="H52" s="9" t="s">
        <v>172</v>
      </c>
      <c r="I52" s="17"/>
    </row>
    <row r="53" spans="1:9" ht="26.25" customHeight="1">
      <c r="A53" s="110" t="s">
        <v>29</v>
      </c>
      <c r="B53" s="113" t="s">
        <v>30</v>
      </c>
      <c r="C53" s="99"/>
      <c r="D53" s="99"/>
      <c r="E53" s="18"/>
      <c r="F53" s="42">
        <v>1</v>
      </c>
      <c r="G53" s="26">
        <v>1</v>
      </c>
      <c r="H53" s="27">
        <v>1</v>
      </c>
      <c r="I53" s="17"/>
    </row>
    <row r="54" spans="1:9" ht="26.25" customHeight="1">
      <c r="A54" s="111"/>
      <c r="B54" s="100" t="s">
        <v>31</v>
      </c>
      <c r="C54" s="101"/>
      <c r="D54" s="101"/>
      <c r="E54" s="22"/>
      <c r="F54" s="28"/>
      <c r="G54" s="29"/>
      <c r="H54" s="4"/>
      <c r="I54" s="17"/>
    </row>
    <row r="55" spans="1:8" ht="26.25" customHeight="1" thickBot="1">
      <c r="A55" s="112"/>
      <c r="B55" s="95" t="s">
        <v>32</v>
      </c>
      <c r="C55" s="96"/>
      <c r="D55" s="96"/>
      <c r="E55" s="6"/>
      <c r="F55" s="47">
        <f>F53+F54</f>
        <v>1</v>
      </c>
      <c r="G55" s="44">
        <f>G53+G54</f>
        <v>1</v>
      </c>
      <c r="H55" s="45">
        <f>H53+H54</f>
        <v>1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G3" sqref="G3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89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153</v>
      </c>
      <c r="P3" s="10" t="s">
        <v>0</v>
      </c>
    </row>
    <row r="4" spans="1:17" ht="26.25" customHeight="1" thickBot="1">
      <c r="A4" s="97" t="s">
        <v>49</v>
      </c>
      <c r="B4" s="98"/>
      <c r="C4" s="98"/>
      <c r="D4" s="98"/>
      <c r="E4" s="13"/>
      <c r="F4" s="14" t="s">
        <v>96</v>
      </c>
      <c r="G4" s="15" t="s">
        <v>97</v>
      </c>
      <c r="H4" s="16" t="s">
        <v>121</v>
      </c>
      <c r="I4" s="17"/>
      <c r="J4" s="97" t="s">
        <v>49</v>
      </c>
      <c r="K4" s="98"/>
      <c r="L4" s="98"/>
      <c r="M4" s="98"/>
      <c r="N4" s="13"/>
      <c r="O4" s="14" t="s">
        <v>96</v>
      </c>
      <c r="P4" s="15" t="s">
        <v>97</v>
      </c>
      <c r="Q4" s="16" t="s">
        <v>121</v>
      </c>
    </row>
    <row r="5" spans="1:17" ht="26.25" customHeight="1" thickBot="1">
      <c r="A5" s="97" t="s">
        <v>1</v>
      </c>
      <c r="B5" s="98"/>
      <c r="C5" s="98"/>
      <c r="D5" s="98"/>
      <c r="E5" s="13"/>
      <c r="F5" s="128">
        <v>31868</v>
      </c>
      <c r="G5" s="129"/>
      <c r="H5" s="130"/>
      <c r="I5" s="17"/>
      <c r="J5" s="88" t="s">
        <v>47</v>
      </c>
      <c r="K5" s="99" t="s">
        <v>65</v>
      </c>
      <c r="L5" s="99"/>
      <c r="M5" s="99"/>
      <c r="N5" s="18" t="s">
        <v>122</v>
      </c>
      <c r="O5" s="19">
        <v>13189</v>
      </c>
      <c r="P5" s="20">
        <v>19515</v>
      </c>
      <c r="Q5" s="1">
        <v>16495</v>
      </c>
    </row>
    <row r="6" spans="1:17" ht="26.25" customHeight="1" thickBot="1">
      <c r="A6" s="97" t="s">
        <v>82</v>
      </c>
      <c r="B6" s="98"/>
      <c r="C6" s="98"/>
      <c r="D6" s="98"/>
      <c r="E6" s="13"/>
      <c r="F6" s="128">
        <v>32265</v>
      </c>
      <c r="G6" s="129"/>
      <c r="H6" s="130"/>
      <c r="I6" s="17"/>
      <c r="J6" s="90"/>
      <c r="K6" s="92" t="s">
        <v>123</v>
      </c>
      <c r="L6" s="100" t="s">
        <v>53</v>
      </c>
      <c r="M6" s="101"/>
      <c r="N6" s="22" t="s">
        <v>124</v>
      </c>
      <c r="O6" s="23">
        <v>5189</v>
      </c>
      <c r="P6" s="24">
        <v>5113</v>
      </c>
      <c r="Q6" s="2">
        <v>5137</v>
      </c>
    </row>
    <row r="7" spans="1:17" ht="26.25" customHeight="1">
      <c r="A7" s="88" t="s">
        <v>42</v>
      </c>
      <c r="B7" s="113" t="s">
        <v>50</v>
      </c>
      <c r="C7" s="99"/>
      <c r="D7" s="99"/>
      <c r="E7" s="18" t="s">
        <v>125</v>
      </c>
      <c r="F7" s="25">
        <v>132741</v>
      </c>
      <c r="G7" s="26">
        <v>134489</v>
      </c>
      <c r="H7" s="27">
        <v>135583</v>
      </c>
      <c r="I7" s="17"/>
      <c r="J7" s="90"/>
      <c r="K7" s="93"/>
      <c r="L7" s="92" t="s">
        <v>127</v>
      </c>
      <c r="M7" s="21" t="s">
        <v>34</v>
      </c>
      <c r="N7" s="22"/>
      <c r="O7" s="23">
        <v>5189</v>
      </c>
      <c r="P7" s="24">
        <v>5113</v>
      </c>
      <c r="Q7" s="2">
        <v>5137</v>
      </c>
    </row>
    <row r="8" spans="1:17" ht="26.25" customHeight="1">
      <c r="A8" s="90"/>
      <c r="B8" s="100" t="s">
        <v>2</v>
      </c>
      <c r="C8" s="101"/>
      <c r="D8" s="101"/>
      <c r="E8" s="22"/>
      <c r="F8" s="28">
        <v>447</v>
      </c>
      <c r="G8" s="29">
        <v>445</v>
      </c>
      <c r="H8" s="4">
        <v>451</v>
      </c>
      <c r="I8" s="30"/>
      <c r="J8" s="90"/>
      <c r="K8" s="93"/>
      <c r="L8" s="93"/>
      <c r="M8" s="21" t="s">
        <v>35</v>
      </c>
      <c r="N8" s="22"/>
      <c r="O8" s="23"/>
      <c r="P8" s="24"/>
      <c r="Q8" s="2"/>
    </row>
    <row r="9" spans="1:17" ht="26.25" customHeight="1">
      <c r="A9" s="90"/>
      <c r="B9" s="100" t="s">
        <v>51</v>
      </c>
      <c r="C9" s="101"/>
      <c r="D9" s="101"/>
      <c r="E9" s="22" t="s">
        <v>128</v>
      </c>
      <c r="F9" s="28">
        <v>447</v>
      </c>
      <c r="G9" s="29">
        <v>445</v>
      </c>
      <c r="H9" s="4">
        <v>451</v>
      </c>
      <c r="I9" s="17"/>
      <c r="J9" s="90"/>
      <c r="K9" s="93"/>
      <c r="L9" s="94"/>
      <c r="M9" s="21" t="s">
        <v>36</v>
      </c>
      <c r="N9" s="22" t="s">
        <v>102</v>
      </c>
      <c r="O9" s="23"/>
      <c r="P9" s="24"/>
      <c r="Q9" s="2"/>
    </row>
    <row r="10" spans="1:17" ht="26.25" customHeight="1">
      <c r="A10" s="90"/>
      <c r="B10" s="100" t="s">
        <v>52</v>
      </c>
      <c r="C10" s="101"/>
      <c r="D10" s="101"/>
      <c r="E10" s="22" t="s">
        <v>129</v>
      </c>
      <c r="F10" s="31">
        <f>IF(F9=0,0,F9/F7)</f>
        <v>0.003367459940786946</v>
      </c>
      <c r="G10" s="32">
        <f>IF(G9=0,0,G9/G7)</f>
        <v>0.0033088207957528127</v>
      </c>
      <c r="H10" s="33">
        <f>IF(H9=0,0,H9/H7)</f>
        <v>0.0033263757255703147</v>
      </c>
      <c r="I10" s="17"/>
      <c r="J10" s="90"/>
      <c r="K10" s="94"/>
      <c r="L10" s="108" t="s">
        <v>66</v>
      </c>
      <c r="M10" s="109"/>
      <c r="N10" s="34"/>
      <c r="O10" s="23">
        <v>8000</v>
      </c>
      <c r="P10" s="24">
        <v>14402</v>
      </c>
      <c r="Q10" s="2">
        <v>11358</v>
      </c>
    </row>
    <row r="11" spans="1:17" ht="26.25" customHeight="1">
      <c r="A11" s="90"/>
      <c r="B11" s="100" t="s">
        <v>3</v>
      </c>
      <c r="C11" s="101"/>
      <c r="D11" s="101"/>
      <c r="E11" s="22" t="s">
        <v>130</v>
      </c>
      <c r="F11" s="28">
        <v>325</v>
      </c>
      <c r="G11" s="29">
        <v>324</v>
      </c>
      <c r="H11" s="4">
        <v>330</v>
      </c>
      <c r="I11" s="17"/>
      <c r="J11" s="90"/>
      <c r="K11" s="101" t="s">
        <v>67</v>
      </c>
      <c r="L11" s="101"/>
      <c r="M11" s="101"/>
      <c r="N11" s="22" t="s">
        <v>152</v>
      </c>
      <c r="O11" s="35">
        <v>12292</v>
      </c>
      <c r="P11" s="24">
        <v>11832</v>
      </c>
      <c r="Q11" s="2">
        <v>11614</v>
      </c>
    </row>
    <row r="12" spans="1:17" ht="26.25" customHeight="1">
      <c r="A12" s="90"/>
      <c r="B12" s="100" t="s">
        <v>64</v>
      </c>
      <c r="C12" s="101"/>
      <c r="D12" s="101"/>
      <c r="E12" s="22" t="s">
        <v>131</v>
      </c>
      <c r="F12" s="31">
        <f>IF(F11=0,0,F11/F9)</f>
        <v>0.727069351230425</v>
      </c>
      <c r="G12" s="32">
        <f>IF(G11=0,0,G11/G9)</f>
        <v>0.7280898876404495</v>
      </c>
      <c r="H12" s="33">
        <f>IF(H11=0,0,H11/H9)</f>
        <v>0.7317073170731707</v>
      </c>
      <c r="I12" s="17"/>
      <c r="J12" s="90"/>
      <c r="K12" s="92" t="s">
        <v>132</v>
      </c>
      <c r="L12" s="100" t="s">
        <v>54</v>
      </c>
      <c r="M12" s="101"/>
      <c r="N12" s="22"/>
      <c r="O12" s="23">
        <v>2851</v>
      </c>
      <c r="P12" s="24">
        <v>2770</v>
      </c>
      <c r="Q12" s="2">
        <v>2956</v>
      </c>
    </row>
    <row r="13" spans="1:17" ht="26.25" customHeight="1">
      <c r="A13" s="90"/>
      <c r="B13" s="100" t="s">
        <v>4</v>
      </c>
      <c r="C13" s="101"/>
      <c r="D13" s="101"/>
      <c r="E13" s="22"/>
      <c r="F13" s="36">
        <v>1360</v>
      </c>
      <c r="G13" s="37">
        <v>1360</v>
      </c>
      <c r="H13" s="38">
        <v>1360</v>
      </c>
      <c r="I13" s="17"/>
      <c r="J13" s="90"/>
      <c r="K13" s="93"/>
      <c r="L13" s="92" t="s">
        <v>133</v>
      </c>
      <c r="M13" s="21" t="s">
        <v>33</v>
      </c>
      <c r="N13" s="22"/>
      <c r="O13" s="23"/>
      <c r="P13" s="24"/>
      <c r="Q13" s="2"/>
    </row>
    <row r="14" spans="1:17" ht="26.25" customHeight="1">
      <c r="A14" s="90"/>
      <c r="B14" s="100" t="s">
        <v>5</v>
      </c>
      <c r="C14" s="101"/>
      <c r="D14" s="101"/>
      <c r="E14" s="22"/>
      <c r="F14" s="36">
        <v>16</v>
      </c>
      <c r="G14" s="37">
        <v>16</v>
      </c>
      <c r="H14" s="38">
        <v>16</v>
      </c>
      <c r="I14" s="17"/>
      <c r="J14" s="90"/>
      <c r="K14" s="93"/>
      <c r="L14" s="94"/>
      <c r="M14" s="21" t="s">
        <v>37</v>
      </c>
      <c r="N14" s="22"/>
      <c r="O14" s="23"/>
      <c r="P14" s="24"/>
      <c r="Q14" s="2"/>
    </row>
    <row r="15" spans="1:17" ht="26.25" customHeight="1" thickBot="1">
      <c r="A15" s="91"/>
      <c r="B15" s="95" t="s">
        <v>88</v>
      </c>
      <c r="C15" s="96"/>
      <c r="D15" s="96"/>
      <c r="E15" s="6"/>
      <c r="F15" s="39">
        <v>16</v>
      </c>
      <c r="G15" s="40">
        <v>16</v>
      </c>
      <c r="H15" s="41">
        <v>16</v>
      </c>
      <c r="I15" s="17"/>
      <c r="J15" s="90"/>
      <c r="K15" s="94"/>
      <c r="L15" s="108" t="s">
        <v>38</v>
      </c>
      <c r="M15" s="109"/>
      <c r="N15" s="34"/>
      <c r="O15" s="23">
        <v>9441</v>
      </c>
      <c r="P15" s="24">
        <v>9062</v>
      </c>
      <c r="Q15" s="2">
        <v>8658</v>
      </c>
    </row>
    <row r="16" spans="1:17" ht="26.25" customHeight="1" thickBot="1">
      <c r="A16" s="110" t="s">
        <v>43</v>
      </c>
      <c r="B16" s="113" t="s">
        <v>6</v>
      </c>
      <c r="C16" s="99"/>
      <c r="D16" s="99"/>
      <c r="E16" s="18"/>
      <c r="F16" s="42">
        <v>410660</v>
      </c>
      <c r="G16" s="26">
        <v>410660</v>
      </c>
      <c r="H16" s="27">
        <v>410660</v>
      </c>
      <c r="I16" s="17"/>
      <c r="J16" s="91"/>
      <c r="K16" s="95" t="s">
        <v>68</v>
      </c>
      <c r="L16" s="96"/>
      <c r="M16" s="96"/>
      <c r="N16" s="6" t="s">
        <v>134</v>
      </c>
      <c r="O16" s="43">
        <f>O5-O11</f>
        <v>897</v>
      </c>
      <c r="P16" s="44">
        <f>P5-P11</f>
        <v>7683</v>
      </c>
      <c r="Q16" s="45">
        <f>Q5-Q11</f>
        <v>4881</v>
      </c>
    </row>
    <row r="17" spans="1:17" ht="26.25" customHeight="1">
      <c r="A17" s="111"/>
      <c r="B17" s="120" t="s">
        <v>7</v>
      </c>
      <c r="C17" s="100" t="s">
        <v>8</v>
      </c>
      <c r="D17" s="101"/>
      <c r="E17" s="22"/>
      <c r="F17" s="28">
        <v>25500</v>
      </c>
      <c r="G17" s="29">
        <v>25500</v>
      </c>
      <c r="H17" s="4">
        <v>25500</v>
      </c>
      <c r="I17" s="17"/>
      <c r="J17" s="88" t="s">
        <v>69</v>
      </c>
      <c r="K17" s="106" t="s">
        <v>70</v>
      </c>
      <c r="L17" s="107"/>
      <c r="M17" s="107"/>
      <c r="N17" s="18" t="s">
        <v>135</v>
      </c>
      <c r="O17" s="19">
        <v>8167</v>
      </c>
      <c r="P17" s="20">
        <v>1598</v>
      </c>
      <c r="Q17" s="1">
        <v>4642</v>
      </c>
    </row>
    <row r="18" spans="1:17" ht="26.25" customHeight="1">
      <c r="A18" s="111"/>
      <c r="B18" s="120"/>
      <c r="C18" s="100" t="s">
        <v>9</v>
      </c>
      <c r="D18" s="101"/>
      <c r="E18" s="22"/>
      <c r="F18" s="28">
        <v>269800</v>
      </c>
      <c r="G18" s="29">
        <v>269800</v>
      </c>
      <c r="H18" s="4">
        <v>269800</v>
      </c>
      <c r="I18" s="17"/>
      <c r="J18" s="90"/>
      <c r="K18" s="92" t="s">
        <v>133</v>
      </c>
      <c r="L18" s="100" t="s">
        <v>83</v>
      </c>
      <c r="M18" s="101"/>
      <c r="N18" s="22"/>
      <c r="O18" s="23"/>
      <c r="P18" s="24"/>
      <c r="Q18" s="2"/>
    </row>
    <row r="19" spans="1:17" ht="26.25" customHeight="1">
      <c r="A19" s="111"/>
      <c r="B19" s="120"/>
      <c r="C19" s="100" t="s">
        <v>10</v>
      </c>
      <c r="D19" s="101"/>
      <c r="E19" s="22"/>
      <c r="F19" s="28">
        <v>17180</v>
      </c>
      <c r="G19" s="29">
        <v>17180</v>
      </c>
      <c r="H19" s="4">
        <v>17180</v>
      </c>
      <c r="I19" s="17"/>
      <c r="J19" s="90"/>
      <c r="K19" s="94"/>
      <c r="L19" s="100" t="s">
        <v>66</v>
      </c>
      <c r="M19" s="101"/>
      <c r="N19" s="22"/>
      <c r="O19" s="35">
        <v>8000</v>
      </c>
      <c r="P19" s="24">
        <v>1598</v>
      </c>
      <c r="Q19" s="2">
        <v>4642</v>
      </c>
    </row>
    <row r="20" spans="1:17" ht="26.25" customHeight="1">
      <c r="A20" s="111"/>
      <c r="B20" s="120"/>
      <c r="C20" s="100" t="s">
        <v>11</v>
      </c>
      <c r="D20" s="101"/>
      <c r="E20" s="22"/>
      <c r="F20" s="28">
        <v>98180</v>
      </c>
      <c r="G20" s="29">
        <v>98180</v>
      </c>
      <c r="H20" s="4">
        <v>98180</v>
      </c>
      <c r="I20" s="17"/>
      <c r="J20" s="90"/>
      <c r="K20" s="100" t="s">
        <v>71</v>
      </c>
      <c r="L20" s="101"/>
      <c r="M20" s="101"/>
      <c r="N20" s="46" t="s">
        <v>72</v>
      </c>
      <c r="O20" s="23">
        <v>7919</v>
      </c>
      <c r="P20" s="24">
        <v>8712</v>
      </c>
      <c r="Q20" s="2">
        <v>9460</v>
      </c>
    </row>
    <row r="21" spans="1:17" ht="26.25" customHeight="1" thickBot="1">
      <c r="A21" s="112"/>
      <c r="B21" s="95" t="s">
        <v>12</v>
      </c>
      <c r="C21" s="96"/>
      <c r="D21" s="96"/>
      <c r="E21" s="6"/>
      <c r="F21" s="47">
        <v>51000</v>
      </c>
      <c r="G21" s="44">
        <v>51000</v>
      </c>
      <c r="H21" s="45">
        <v>51000</v>
      </c>
      <c r="I21" s="17"/>
      <c r="J21" s="90"/>
      <c r="K21" s="92" t="s">
        <v>126</v>
      </c>
      <c r="L21" s="100" t="s">
        <v>73</v>
      </c>
      <c r="M21" s="101"/>
      <c r="N21" s="22"/>
      <c r="O21" s="23"/>
      <c r="P21" s="24"/>
      <c r="Q21" s="2"/>
    </row>
    <row r="22" spans="1:17" ht="26.25" customHeight="1">
      <c r="A22" s="88" t="s">
        <v>44</v>
      </c>
      <c r="B22" s="113" t="s">
        <v>63</v>
      </c>
      <c r="C22" s="99"/>
      <c r="D22" s="99"/>
      <c r="E22" s="18"/>
      <c r="F22" s="48">
        <v>4</v>
      </c>
      <c r="G22" s="49">
        <v>4</v>
      </c>
      <c r="H22" s="50">
        <v>4</v>
      </c>
      <c r="I22" s="17"/>
      <c r="J22" s="90"/>
      <c r="K22" s="93"/>
      <c r="L22" s="51" t="s">
        <v>133</v>
      </c>
      <c r="M22" s="21" t="s">
        <v>86</v>
      </c>
      <c r="N22" s="22"/>
      <c r="O22" s="23"/>
      <c r="P22" s="24"/>
      <c r="Q22" s="2"/>
    </row>
    <row r="23" spans="1:17" ht="26.25" customHeight="1">
      <c r="A23" s="90"/>
      <c r="B23" s="100" t="s">
        <v>13</v>
      </c>
      <c r="C23" s="101"/>
      <c r="D23" s="101"/>
      <c r="E23" s="22"/>
      <c r="F23" s="52" t="s">
        <v>100</v>
      </c>
      <c r="G23" s="51" t="s">
        <v>100</v>
      </c>
      <c r="H23" s="53" t="s">
        <v>100</v>
      </c>
      <c r="I23" s="17"/>
      <c r="J23" s="90"/>
      <c r="K23" s="94"/>
      <c r="L23" s="100" t="s">
        <v>74</v>
      </c>
      <c r="M23" s="101"/>
      <c r="N23" s="22" t="s">
        <v>136</v>
      </c>
      <c r="O23" s="23">
        <v>7919</v>
      </c>
      <c r="P23" s="24">
        <v>8712</v>
      </c>
      <c r="Q23" s="2">
        <v>9460</v>
      </c>
    </row>
    <row r="24" spans="1:17" ht="26.25" customHeight="1" thickBot="1">
      <c r="A24" s="90"/>
      <c r="B24" s="100" t="s">
        <v>98</v>
      </c>
      <c r="C24" s="101"/>
      <c r="D24" s="101"/>
      <c r="E24" s="22"/>
      <c r="F24" s="52"/>
      <c r="G24" s="51"/>
      <c r="H24" s="53"/>
      <c r="I24" s="17"/>
      <c r="J24" s="91"/>
      <c r="K24" s="95" t="s">
        <v>75</v>
      </c>
      <c r="L24" s="96"/>
      <c r="M24" s="96"/>
      <c r="N24" s="6" t="s">
        <v>137</v>
      </c>
      <c r="O24" s="47">
        <f>O17-O20</f>
        <v>248</v>
      </c>
      <c r="P24" s="44">
        <f>P17-P20</f>
        <v>-7114</v>
      </c>
      <c r="Q24" s="45">
        <f>Q17-Q20</f>
        <v>-4818</v>
      </c>
    </row>
    <row r="25" spans="1:17" ht="26.25" customHeight="1" thickBot="1">
      <c r="A25" s="90"/>
      <c r="B25" s="100" t="s">
        <v>14</v>
      </c>
      <c r="C25" s="101"/>
      <c r="D25" s="101"/>
      <c r="E25" s="22"/>
      <c r="F25" s="52" t="s">
        <v>112</v>
      </c>
      <c r="G25" s="51" t="s">
        <v>112</v>
      </c>
      <c r="H25" s="53" t="s">
        <v>112</v>
      </c>
      <c r="I25" s="17"/>
      <c r="J25" s="97" t="s">
        <v>76</v>
      </c>
      <c r="K25" s="98"/>
      <c r="L25" s="98"/>
      <c r="M25" s="98"/>
      <c r="N25" s="13" t="s">
        <v>138</v>
      </c>
      <c r="O25" s="54">
        <f>O16+O24</f>
        <v>1145</v>
      </c>
      <c r="P25" s="55">
        <f>P16+P24</f>
        <v>569</v>
      </c>
      <c r="Q25" s="56">
        <f>Q16+Q24</f>
        <v>63</v>
      </c>
    </row>
    <row r="26" spans="1:17" ht="26.25" customHeight="1" thickBot="1">
      <c r="A26" s="90"/>
      <c r="B26" s="100" t="s">
        <v>15</v>
      </c>
      <c r="C26" s="101"/>
      <c r="D26" s="101"/>
      <c r="E26" s="22"/>
      <c r="F26" s="28"/>
      <c r="G26" s="29"/>
      <c r="H26" s="4"/>
      <c r="I26" s="17"/>
      <c r="J26" s="97" t="s">
        <v>40</v>
      </c>
      <c r="K26" s="98"/>
      <c r="L26" s="98"/>
      <c r="M26" s="98"/>
      <c r="N26" s="13" t="s">
        <v>139</v>
      </c>
      <c r="O26" s="57"/>
      <c r="P26" s="58"/>
      <c r="Q26" s="3"/>
    </row>
    <row r="27" spans="1:17" ht="26.25" customHeight="1" thickBot="1">
      <c r="A27" s="90"/>
      <c r="B27" s="126" t="s">
        <v>16</v>
      </c>
      <c r="C27" s="127"/>
      <c r="D27" s="21" t="s">
        <v>55</v>
      </c>
      <c r="E27" s="22"/>
      <c r="F27" s="36"/>
      <c r="G27" s="37"/>
      <c r="H27" s="38"/>
      <c r="I27" s="17"/>
      <c r="J27" s="97" t="s">
        <v>77</v>
      </c>
      <c r="K27" s="98"/>
      <c r="L27" s="98"/>
      <c r="M27" s="98"/>
      <c r="N27" s="13" t="s">
        <v>140</v>
      </c>
      <c r="O27" s="57">
        <v>2956</v>
      </c>
      <c r="P27" s="58">
        <v>4101</v>
      </c>
      <c r="Q27" s="3">
        <v>4670</v>
      </c>
    </row>
    <row r="28" spans="1:17" ht="26.25" customHeight="1" thickBot="1">
      <c r="A28" s="90"/>
      <c r="B28" s="126"/>
      <c r="C28" s="127"/>
      <c r="D28" s="21" t="s">
        <v>56</v>
      </c>
      <c r="E28" s="22"/>
      <c r="F28" s="36"/>
      <c r="G28" s="37"/>
      <c r="H28" s="38"/>
      <c r="I28" s="17"/>
      <c r="J28" s="97" t="s">
        <v>78</v>
      </c>
      <c r="K28" s="98"/>
      <c r="L28" s="98"/>
      <c r="M28" s="98"/>
      <c r="N28" s="13" t="s">
        <v>141</v>
      </c>
      <c r="O28" s="57"/>
      <c r="P28" s="58"/>
      <c r="Q28" s="3"/>
    </row>
    <row r="29" spans="1:17" ht="26.25" customHeight="1" thickBot="1">
      <c r="A29" s="90"/>
      <c r="B29" s="126" t="s">
        <v>17</v>
      </c>
      <c r="C29" s="127"/>
      <c r="D29" s="21" t="s">
        <v>55</v>
      </c>
      <c r="E29" s="22"/>
      <c r="F29" s="36">
        <v>311</v>
      </c>
      <c r="G29" s="37">
        <v>311</v>
      </c>
      <c r="H29" s="38">
        <v>311</v>
      </c>
      <c r="I29" s="17"/>
      <c r="J29" s="97" t="s">
        <v>79</v>
      </c>
      <c r="K29" s="98"/>
      <c r="L29" s="98"/>
      <c r="M29" s="98"/>
      <c r="N29" s="13" t="s">
        <v>142</v>
      </c>
      <c r="O29" s="54">
        <f>O25-O26+O27-O28</f>
        <v>4101</v>
      </c>
      <c r="P29" s="55">
        <f>P25-P26+P27-P28</f>
        <v>4670</v>
      </c>
      <c r="Q29" s="56">
        <f>Q25-Q26+Q27-Q28</f>
        <v>4733</v>
      </c>
    </row>
    <row r="30" spans="1:17" ht="26.25" customHeight="1" thickBot="1">
      <c r="A30" s="90"/>
      <c r="B30" s="126"/>
      <c r="C30" s="127"/>
      <c r="D30" s="21" t="s">
        <v>56</v>
      </c>
      <c r="E30" s="22"/>
      <c r="F30" s="36"/>
      <c r="G30" s="37"/>
      <c r="H30" s="38"/>
      <c r="I30" s="17"/>
      <c r="J30" s="97" t="s">
        <v>80</v>
      </c>
      <c r="K30" s="98"/>
      <c r="L30" s="98"/>
      <c r="M30" s="98"/>
      <c r="N30" s="13" t="s">
        <v>143</v>
      </c>
      <c r="O30" s="57"/>
      <c r="P30" s="58"/>
      <c r="Q30" s="3"/>
    </row>
    <row r="31" spans="1:17" ht="26.25" customHeight="1" thickBot="1">
      <c r="A31" s="90"/>
      <c r="B31" s="124" t="s">
        <v>57</v>
      </c>
      <c r="C31" s="125"/>
      <c r="D31" s="125"/>
      <c r="E31" s="22"/>
      <c r="F31" s="36">
        <v>274</v>
      </c>
      <c r="G31" s="37">
        <v>274</v>
      </c>
      <c r="H31" s="38">
        <v>274</v>
      </c>
      <c r="I31" s="17"/>
      <c r="J31" s="97" t="s">
        <v>81</v>
      </c>
      <c r="K31" s="98"/>
      <c r="L31" s="98"/>
      <c r="M31" s="98"/>
      <c r="N31" s="13" t="s">
        <v>144</v>
      </c>
      <c r="O31" s="54">
        <f>O29-O30</f>
        <v>4101</v>
      </c>
      <c r="P31" s="55">
        <f>P29-P30</f>
        <v>4670</v>
      </c>
      <c r="Q31" s="56">
        <f>Q29-Q30</f>
        <v>4733</v>
      </c>
    </row>
    <row r="32" spans="1:17" ht="26.25" customHeight="1" thickBot="1">
      <c r="A32" s="90"/>
      <c r="B32" s="100" t="s">
        <v>90</v>
      </c>
      <c r="C32" s="101"/>
      <c r="D32" s="101"/>
      <c r="E32" s="22"/>
      <c r="F32" s="36">
        <v>44341</v>
      </c>
      <c r="G32" s="37">
        <v>42803</v>
      </c>
      <c r="H32" s="38">
        <v>47196</v>
      </c>
      <c r="I32" s="17"/>
      <c r="J32" s="97" t="s">
        <v>94</v>
      </c>
      <c r="K32" s="98"/>
      <c r="L32" s="98"/>
      <c r="M32" s="98"/>
      <c r="N32" s="13"/>
      <c r="O32" s="59">
        <f>IF(O5=0,0,O5/(O11+O23))</f>
        <v>0.6525654346642917</v>
      </c>
      <c r="P32" s="60">
        <f>IF(P5=0,0,P5/(P11+P23))</f>
        <v>0.9499123831775701</v>
      </c>
      <c r="Q32" s="61">
        <f>IF(Q5=0,0,Q5/(Q11+Q23))</f>
        <v>0.782718041188194</v>
      </c>
    </row>
    <row r="33" spans="1:17" ht="26.25" customHeight="1" thickBot="1">
      <c r="A33" s="90"/>
      <c r="B33" s="120" t="s">
        <v>85</v>
      </c>
      <c r="C33" s="100" t="s">
        <v>91</v>
      </c>
      <c r="D33" s="101"/>
      <c r="E33" s="22"/>
      <c r="F33" s="36"/>
      <c r="G33" s="37"/>
      <c r="H33" s="38"/>
      <c r="I33" s="17"/>
      <c r="J33" s="97" t="s">
        <v>95</v>
      </c>
      <c r="K33" s="98"/>
      <c r="L33" s="98"/>
      <c r="M33" s="98"/>
      <c r="N33" s="13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90"/>
      <c r="B34" s="120"/>
      <c r="C34" s="100" t="s">
        <v>92</v>
      </c>
      <c r="D34" s="101"/>
      <c r="E34" s="22" t="s">
        <v>145</v>
      </c>
      <c r="F34" s="36">
        <v>44341</v>
      </c>
      <c r="G34" s="37">
        <v>42803</v>
      </c>
      <c r="H34" s="38">
        <v>47196</v>
      </c>
      <c r="I34" s="17"/>
      <c r="J34" s="97" t="s">
        <v>84</v>
      </c>
      <c r="K34" s="98"/>
      <c r="L34" s="98"/>
      <c r="M34" s="98"/>
      <c r="N34" s="13"/>
      <c r="O34" s="57">
        <v>16000</v>
      </c>
      <c r="P34" s="58">
        <v>16000</v>
      </c>
      <c r="Q34" s="3">
        <v>16000</v>
      </c>
    </row>
    <row r="35" spans="1:17" ht="26.25" customHeight="1" thickBot="1">
      <c r="A35" s="90"/>
      <c r="B35" s="100" t="s">
        <v>93</v>
      </c>
      <c r="C35" s="101"/>
      <c r="D35" s="101"/>
      <c r="E35" s="22" t="s">
        <v>146</v>
      </c>
      <c r="F35" s="36">
        <v>36951</v>
      </c>
      <c r="G35" s="37">
        <v>35669</v>
      </c>
      <c r="H35" s="38">
        <v>39330</v>
      </c>
      <c r="I35" s="17"/>
      <c r="J35" s="102" t="s">
        <v>104</v>
      </c>
      <c r="K35" s="103"/>
      <c r="L35" s="104" t="s">
        <v>39</v>
      </c>
      <c r="M35" s="105"/>
      <c r="N35" s="13"/>
      <c r="O35" s="57">
        <v>2898</v>
      </c>
      <c r="P35" s="58">
        <v>14658</v>
      </c>
      <c r="Q35" s="3">
        <v>10100</v>
      </c>
    </row>
    <row r="36" spans="1:17" ht="26.25" customHeight="1" thickBot="1">
      <c r="A36" s="91"/>
      <c r="B36" s="95" t="s">
        <v>18</v>
      </c>
      <c r="C36" s="96"/>
      <c r="D36" s="96"/>
      <c r="E36" s="6"/>
      <c r="F36" s="62">
        <f>IF(F35=0,0,F35/F34)</f>
        <v>0.8333370920818204</v>
      </c>
      <c r="G36" s="63">
        <f>IF(G35=0,0,G35/G34)</f>
        <v>0.833329439525267</v>
      </c>
      <c r="H36" s="64">
        <f>IF(H35=0,0,H35/H34)</f>
        <v>0.8333333333333334</v>
      </c>
      <c r="I36" s="17"/>
      <c r="J36" s="97" t="s">
        <v>87</v>
      </c>
      <c r="K36" s="98"/>
      <c r="L36" s="98"/>
      <c r="M36" s="98"/>
      <c r="N36" s="13"/>
      <c r="O36" s="57">
        <v>219889</v>
      </c>
      <c r="P36" s="58">
        <v>211177</v>
      </c>
      <c r="Q36" s="3">
        <v>201717</v>
      </c>
    </row>
    <row r="37" spans="1:17" ht="26.25" customHeight="1">
      <c r="A37" s="110" t="s">
        <v>45</v>
      </c>
      <c r="B37" s="113" t="s">
        <v>19</v>
      </c>
      <c r="C37" s="99"/>
      <c r="D37" s="99"/>
      <c r="E37" s="18"/>
      <c r="F37" s="42"/>
      <c r="G37" s="26"/>
      <c r="H37" s="27"/>
      <c r="I37" s="17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11"/>
      <c r="B38" s="100" t="s">
        <v>20</v>
      </c>
      <c r="C38" s="101"/>
      <c r="D38" s="101"/>
      <c r="E38" s="22"/>
      <c r="F38" s="28">
        <v>18073</v>
      </c>
      <c r="G38" s="29">
        <v>6650</v>
      </c>
      <c r="H38" s="4">
        <v>11422</v>
      </c>
      <c r="I38" s="17"/>
    </row>
    <row r="39" spans="1:9" ht="26.25" customHeight="1">
      <c r="A39" s="111"/>
      <c r="B39" s="120" t="s">
        <v>147</v>
      </c>
      <c r="C39" s="100" t="s">
        <v>21</v>
      </c>
      <c r="D39" s="101"/>
      <c r="E39" s="22"/>
      <c r="F39" s="28">
        <v>2851</v>
      </c>
      <c r="G39" s="29">
        <v>2770</v>
      </c>
      <c r="H39" s="4">
        <v>2956</v>
      </c>
      <c r="I39" s="17"/>
    </row>
    <row r="40" spans="1:9" ht="26.25" customHeight="1">
      <c r="A40" s="111"/>
      <c r="B40" s="120"/>
      <c r="C40" s="100" t="s">
        <v>22</v>
      </c>
      <c r="D40" s="101"/>
      <c r="E40" s="22"/>
      <c r="F40" s="28">
        <v>15222</v>
      </c>
      <c r="G40" s="29">
        <v>3880</v>
      </c>
      <c r="H40" s="4">
        <v>8466</v>
      </c>
      <c r="I40" s="17"/>
    </row>
    <row r="41" spans="1:9" ht="26.25" customHeight="1">
      <c r="A41" s="111"/>
      <c r="B41" s="100" t="s">
        <v>23</v>
      </c>
      <c r="C41" s="101"/>
      <c r="D41" s="101"/>
      <c r="E41" s="22"/>
      <c r="F41" s="28">
        <v>2138</v>
      </c>
      <c r="G41" s="29">
        <v>13894</v>
      </c>
      <c r="H41" s="4">
        <v>9652</v>
      </c>
      <c r="I41" s="17"/>
    </row>
    <row r="42" spans="1:9" ht="26.25" customHeight="1" thickBot="1">
      <c r="A42" s="112"/>
      <c r="B42" s="95" t="s">
        <v>24</v>
      </c>
      <c r="C42" s="96"/>
      <c r="D42" s="96"/>
      <c r="E42" s="6"/>
      <c r="F42" s="47">
        <f>F37+F38+F41</f>
        <v>20211</v>
      </c>
      <c r="G42" s="44">
        <f>G37+G38+G41</f>
        <v>20544</v>
      </c>
      <c r="H42" s="45">
        <f>H37+H38+H41</f>
        <v>21074</v>
      </c>
      <c r="I42" s="17"/>
    </row>
    <row r="43" spans="1:9" ht="26.25" customHeight="1">
      <c r="A43" s="110" t="s">
        <v>46</v>
      </c>
      <c r="B43" s="121" t="s">
        <v>48</v>
      </c>
      <c r="C43" s="113" t="s">
        <v>25</v>
      </c>
      <c r="D43" s="99"/>
      <c r="E43" s="18"/>
      <c r="F43" s="42" t="s">
        <v>154</v>
      </c>
      <c r="G43" s="26" t="s">
        <v>154</v>
      </c>
      <c r="H43" s="27" t="s">
        <v>154</v>
      </c>
      <c r="I43" s="17"/>
    </row>
    <row r="44" spans="1:9" ht="26.25" customHeight="1">
      <c r="A44" s="111"/>
      <c r="B44" s="122"/>
      <c r="C44" s="100" t="s">
        <v>58</v>
      </c>
      <c r="D44" s="101"/>
      <c r="E44" s="22"/>
      <c r="F44" s="28">
        <v>2079</v>
      </c>
      <c r="G44" s="29">
        <v>2079</v>
      </c>
      <c r="H44" s="4">
        <v>2079</v>
      </c>
      <c r="I44" s="17"/>
    </row>
    <row r="45" spans="1:9" ht="26.25" customHeight="1">
      <c r="A45" s="111"/>
      <c r="B45" s="122"/>
      <c r="C45" s="100" t="s">
        <v>26</v>
      </c>
      <c r="D45" s="101"/>
      <c r="E45" s="22"/>
      <c r="F45" s="66">
        <v>35796</v>
      </c>
      <c r="G45" s="67">
        <v>35796</v>
      </c>
      <c r="H45" s="68">
        <v>35796</v>
      </c>
      <c r="I45" s="17"/>
    </row>
    <row r="46" spans="1:9" ht="26.25" customHeight="1">
      <c r="A46" s="111"/>
      <c r="B46" s="122"/>
      <c r="C46" s="100" t="s">
        <v>59</v>
      </c>
      <c r="D46" s="101"/>
      <c r="E46" s="22"/>
      <c r="F46" s="36">
        <v>140.4</v>
      </c>
      <c r="G46" s="37">
        <v>143.3</v>
      </c>
      <c r="H46" s="38">
        <v>130.6</v>
      </c>
      <c r="I46" s="17"/>
    </row>
    <row r="47" spans="1:9" ht="26.25" customHeight="1">
      <c r="A47" s="111"/>
      <c r="B47" s="122"/>
      <c r="C47" s="100" t="s">
        <v>60</v>
      </c>
      <c r="D47" s="101"/>
      <c r="E47" s="22"/>
      <c r="F47" s="36">
        <v>489.1</v>
      </c>
      <c r="G47" s="37">
        <v>186.4</v>
      </c>
      <c r="H47" s="38">
        <v>290.4</v>
      </c>
      <c r="I47" s="17"/>
    </row>
    <row r="48" spans="1:9" ht="26.25" customHeight="1">
      <c r="A48" s="111"/>
      <c r="B48" s="122"/>
      <c r="C48" s="120" t="s">
        <v>148</v>
      </c>
      <c r="D48" s="21" t="s">
        <v>61</v>
      </c>
      <c r="E48" s="22"/>
      <c r="F48" s="36">
        <v>77.2</v>
      </c>
      <c r="G48" s="37">
        <v>77.6</v>
      </c>
      <c r="H48" s="38">
        <v>75.2</v>
      </c>
      <c r="I48" s="17"/>
    </row>
    <row r="49" spans="1:9" ht="26.25" customHeight="1">
      <c r="A49" s="111"/>
      <c r="B49" s="123"/>
      <c r="C49" s="120"/>
      <c r="D49" s="21" t="s">
        <v>62</v>
      </c>
      <c r="E49" s="22"/>
      <c r="F49" s="36">
        <v>411.9</v>
      </c>
      <c r="G49" s="37">
        <v>108.8</v>
      </c>
      <c r="H49" s="38">
        <v>215.2</v>
      </c>
      <c r="I49" s="17"/>
    </row>
    <row r="50" spans="1:9" ht="26.25" customHeight="1">
      <c r="A50" s="111"/>
      <c r="B50" s="114" t="s">
        <v>41</v>
      </c>
      <c r="C50" s="115"/>
      <c r="D50" s="21" t="s">
        <v>27</v>
      </c>
      <c r="E50" s="22"/>
      <c r="F50" s="36"/>
      <c r="G50" s="37"/>
      <c r="H50" s="38"/>
      <c r="I50" s="17"/>
    </row>
    <row r="51" spans="1:9" ht="26.25" customHeight="1">
      <c r="A51" s="111"/>
      <c r="B51" s="116"/>
      <c r="C51" s="117"/>
      <c r="D51" s="21" t="s">
        <v>89</v>
      </c>
      <c r="E51" s="22"/>
      <c r="F51" s="28">
        <v>400</v>
      </c>
      <c r="G51" s="29">
        <v>400</v>
      </c>
      <c r="H51" s="4">
        <v>400</v>
      </c>
      <c r="I51" s="17"/>
    </row>
    <row r="52" spans="1:9" ht="26.25" customHeight="1" thickBot="1">
      <c r="A52" s="112"/>
      <c r="B52" s="118"/>
      <c r="C52" s="119"/>
      <c r="D52" s="5" t="s">
        <v>28</v>
      </c>
      <c r="E52" s="6"/>
      <c r="F52" s="7">
        <v>30042</v>
      </c>
      <c r="G52" s="8">
        <v>30042</v>
      </c>
      <c r="H52" s="9">
        <v>30042</v>
      </c>
      <c r="I52" s="17"/>
    </row>
    <row r="53" spans="1:9" ht="26.25" customHeight="1">
      <c r="A53" s="110" t="s">
        <v>29</v>
      </c>
      <c r="B53" s="113" t="s">
        <v>30</v>
      </c>
      <c r="C53" s="99"/>
      <c r="D53" s="99"/>
      <c r="E53" s="18"/>
      <c r="F53" s="42"/>
      <c r="G53" s="26"/>
      <c r="H53" s="27"/>
      <c r="I53" s="17"/>
    </row>
    <row r="54" spans="1:9" ht="26.25" customHeight="1">
      <c r="A54" s="111"/>
      <c r="B54" s="100" t="s">
        <v>31</v>
      </c>
      <c r="C54" s="101"/>
      <c r="D54" s="101"/>
      <c r="E54" s="22"/>
      <c r="F54" s="28"/>
      <c r="G54" s="29"/>
      <c r="H54" s="4"/>
      <c r="I54" s="17"/>
    </row>
    <row r="55" spans="1:8" ht="26.25" customHeight="1" thickBot="1">
      <c r="A55" s="112"/>
      <c r="B55" s="95" t="s">
        <v>32</v>
      </c>
      <c r="C55" s="96"/>
      <c r="D55" s="96"/>
      <c r="E55" s="6"/>
      <c r="F55" s="47">
        <f>F53+F54</f>
        <v>0</v>
      </c>
      <c r="G55" s="44">
        <f>G53+G54</f>
        <v>0</v>
      </c>
      <c r="H55" s="45">
        <f>H53+H54</f>
        <v>0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G3" sqref="G3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89" t="s">
        <v>156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157</v>
      </c>
      <c r="P3" s="10" t="s">
        <v>0</v>
      </c>
    </row>
    <row r="4" spans="1:17" ht="26.25" customHeight="1" thickBot="1">
      <c r="A4" s="97" t="s">
        <v>49</v>
      </c>
      <c r="B4" s="98"/>
      <c r="C4" s="98"/>
      <c r="D4" s="98"/>
      <c r="E4" s="13"/>
      <c r="F4" s="14" t="s">
        <v>96</v>
      </c>
      <c r="G4" s="15" t="s">
        <v>97</v>
      </c>
      <c r="H4" s="16" t="s">
        <v>121</v>
      </c>
      <c r="I4" s="17"/>
      <c r="J4" s="97" t="s">
        <v>49</v>
      </c>
      <c r="K4" s="98"/>
      <c r="L4" s="98"/>
      <c r="M4" s="98"/>
      <c r="N4" s="13"/>
      <c r="O4" s="14" t="s">
        <v>96</v>
      </c>
      <c r="P4" s="15" t="s">
        <v>97</v>
      </c>
      <c r="Q4" s="16" t="s">
        <v>121</v>
      </c>
    </row>
    <row r="5" spans="1:17" ht="26.25" customHeight="1" thickBot="1">
      <c r="A5" s="97" t="s">
        <v>1</v>
      </c>
      <c r="B5" s="98"/>
      <c r="C5" s="98"/>
      <c r="D5" s="98"/>
      <c r="E5" s="13"/>
      <c r="F5" s="128">
        <v>33329</v>
      </c>
      <c r="G5" s="129"/>
      <c r="H5" s="130"/>
      <c r="I5" s="17"/>
      <c r="J5" s="88" t="s">
        <v>47</v>
      </c>
      <c r="K5" s="99" t="s">
        <v>65</v>
      </c>
      <c r="L5" s="99"/>
      <c r="M5" s="99"/>
      <c r="N5" s="18" t="s">
        <v>122</v>
      </c>
      <c r="O5" s="19">
        <v>17254</v>
      </c>
      <c r="P5" s="20">
        <v>19121</v>
      </c>
      <c r="Q5" s="1">
        <v>31807</v>
      </c>
    </row>
    <row r="6" spans="1:17" ht="26.25" customHeight="1" thickBot="1">
      <c r="A6" s="97" t="s">
        <v>82</v>
      </c>
      <c r="B6" s="98"/>
      <c r="C6" s="98"/>
      <c r="D6" s="98"/>
      <c r="E6" s="13"/>
      <c r="F6" s="128">
        <v>34079</v>
      </c>
      <c r="G6" s="129"/>
      <c r="H6" s="130"/>
      <c r="I6" s="17"/>
      <c r="J6" s="90"/>
      <c r="K6" s="92" t="s">
        <v>123</v>
      </c>
      <c r="L6" s="100" t="s">
        <v>53</v>
      </c>
      <c r="M6" s="101"/>
      <c r="N6" s="22" t="s">
        <v>124</v>
      </c>
      <c r="O6" s="23">
        <v>4142</v>
      </c>
      <c r="P6" s="24">
        <v>4803</v>
      </c>
      <c r="Q6" s="2">
        <v>4913</v>
      </c>
    </row>
    <row r="7" spans="1:17" ht="26.25" customHeight="1">
      <c r="A7" s="88" t="s">
        <v>42</v>
      </c>
      <c r="B7" s="113" t="s">
        <v>50</v>
      </c>
      <c r="C7" s="99"/>
      <c r="D7" s="99"/>
      <c r="E7" s="18" t="s">
        <v>125</v>
      </c>
      <c r="F7" s="25">
        <v>61155</v>
      </c>
      <c r="G7" s="26">
        <v>61621</v>
      </c>
      <c r="H7" s="27">
        <v>62247</v>
      </c>
      <c r="I7" s="17"/>
      <c r="J7" s="90"/>
      <c r="K7" s="93"/>
      <c r="L7" s="92" t="s">
        <v>127</v>
      </c>
      <c r="M7" s="21" t="s">
        <v>34</v>
      </c>
      <c r="N7" s="22"/>
      <c r="O7" s="23">
        <v>4142</v>
      </c>
      <c r="P7" s="24">
        <v>4803</v>
      </c>
      <c r="Q7" s="2">
        <v>4913</v>
      </c>
    </row>
    <row r="8" spans="1:17" ht="26.25" customHeight="1">
      <c r="A8" s="90"/>
      <c r="B8" s="100" t="s">
        <v>2</v>
      </c>
      <c r="C8" s="101"/>
      <c r="D8" s="101"/>
      <c r="E8" s="22"/>
      <c r="F8" s="28">
        <v>476</v>
      </c>
      <c r="G8" s="29">
        <v>550</v>
      </c>
      <c r="H8" s="4">
        <v>565</v>
      </c>
      <c r="I8" s="30"/>
      <c r="J8" s="90"/>
      <c r="K8" s="93"/>
      <c r="L8" s="93"/>
      <c r="M8" s="21" t="s">
        <v>35</v>
      </c>
      <c r="N8" s="22"/>
      <c r="O8" s="23"/>
      <c r="P8" s="24"/>
      <c r="Q8" s="2"/>
    </row>
    <row r="9" spans="1:17" ht="26.25" customHeight="1">
      <c r="A9" s="90"/>
      <c r="B9" s="100" t="s">
        <v>51</v>
      </c>
      <c r="C9" s="101"/>
      <c r="D9" s="101"/>
      <c r="E9" s="22" t="s">
        <v>128</v>
      </c>
      <c r="F9" s="28">
        <v>476</v>
      </c>
      <c r="G9" s="29">
        <v>550</v>
      </c>
      <c r="H9" s="4">
        <v>565</v>
      </c>
      <c r="I9" s="17"/>
      <c r="J9" s="90"/>
      <c r="K9" s="93"/>
      <c r="L9" s="94"/>
      <c r="M9" s="21" t="s">
        <v>36</v>
      </c>
      <c r="N9" s="22" t="s">
        <v>102</v>
      </c>
      <c r="O9" s="23"/>
      <c r="P9" s="24"/>
      <c r="Q9" s="2"/>
    </row>
    <row r="10" spans="1:17" ht="26.25" customHeight="1">
      <c r="A10" s="90"/>
      <c r="B10" s="100" t="s">
        <v>52</v>
      </c>
      <c r="C10" s="101"/>
      <c r="D10" s="101"/>
      <c r="E10" s="22" t="s">
        <v>129</v>
      </c>
      <c r="F10" s="31">
        <f>IF(F9=0,0,F9/F7)</f>
        <v>0.007783500940233832</v>
      </c>
      <c r="G10" s="32">
        <f>IF(G9=0,0,G9/G7)</f>
        <v>0.008925528634718684</v>
      </c>
      <c r="H10" s="33">
        <f>IF(H9=0,0,H9/H7)</f>
        <v>0.009076742654264463</v>
      </c>
      <c r="I10" s="17"/>
      <c r="J10" s="90"/>
      <c r="K10" s="94"/>
      <c r="L10" s="108" t="s">
        <v>66</v>
      </c>
      <c r="M10" s="109"/>
      <c r="N10" s="34"/>
      <c r="O10" s="23">
        <f>97+13015-O8</f>
        <v>13112</v>
      </c>
      <c r="P10" s="24">
        <f>275+14043-P8</f>
        <v>14318</v>
      </c>
      <c r="Q10" s="2">
        <v>26894</v>
      </c>
    </row>
    <row r="11" spans="1:17" ht="26.25" customHeight="1">
      <c r="A11" s="90"/>
      <c r="B11" s="100" t="s">
        <v>3</v>
      </c>
      <c r="C11" s="101"/>
      <c r="D11" s="101"/>
      <c r="E11" s="22" t="s">
        <v>130</v>
      </c>
      <c r="F11" s="28">
        <v>349</v>
      </c>
      <c r="G11" s="29">
        <v>421</v>
      </c>
      <c r="H11" s="4">
        <v>417</v>
      </c>
      <c r="I11" s="17"/>
      <c r="J11" s="90"/>
      <c r="K11" s="101" t="s">
        <v>67</v>
      </c>
      <c r="L11" s="101"/>
      <c r="M11" s="101"/>
      <c r="N11" s="22" t="s">
        <v>155</v>
      </c>
      <c r="O11" s="35">
        <v>17254</v>
      </c>
      <c r="P11" s="24">
        <v>19121</v>
      </c>
      <c r="Q11" s="2">
        <v>18596</v>
      </c>
    </row>
    <row r="12" spans="1:17" ht="26.25" customHeight="1">
      <c r="A12" s="90"/>
      <c r="B12" s="100" t="s">
        <v>64</v>
      </c>
      <c r="C12" s="101"/>
      <c r="D12" s="101"/>
      <c r="E12" s="22" t="s">
        <v>131</v>
      </c>
      <c r="F12" s="31">
        <f>IF(F11=0,0,F11/F9)</f>
        <v>0.7331932773109243</v>
      </c>
      <c r="G12" s="32">
        <f>IF(G11=0,0,G11/G9)</f>
        <v>0.7654545454545455</v>
      </c>
      <c r="H12" s="33">
        <f>IF(H11=0,0,H11/H9)</f>
        <v>0.7380530973451327</v>
      </c>
      <c r="I12" s="17"/>
      <c r="J12" s="90"/>
      <c r="K12" s="92" t="s">
        <v>132</v>
      </c>
      <c r="L12" s="100" t="s">
        <v>54</v>
      </c>
      <c r="M12" s="101"/>
      <c r="N12" s="22"/>
      <c r="O12" s="23">
        <v>3093</v>
      </c>
      <c r="P12" s="24">
        <v>2897</v>
      </c>
      <c r="Q12" s="2">
        <v>5579</v>
      </c>
    </row>
    <row r="13" spans="1:17" ht="26.25" customHeight="1">
      <c r="A13" s="90"/>
      <c r="B13" s="100" t="s">
        <v>4</v>
      </c>
      <c r="C13" s="101"/>
      <c r="D13" s="101"/>
      <c r="E13" s="22"/>
      <c r="F13" s="36">
        <v>536</v>
      </c>
      <c r="G13" s="37">
        <v>473</v>
      </c>
      <c r="H13" s="38">
        <v>473</v>
      </c>
      <c r="I13" s="17"/>
      <c r="J13" s="90"/>
      <c r="K13" s="93"/>
      <c r="L13" s="92" t="s">
        <v>133</v>
      </c>
      <c r="M13" s="21" t="s">
        <v>33</v>
      </c>
      <c r="N13" s="22"/>
      <c r="O13" s="23"/>
      <c r="P13" s="24"/>
      <c r="Q13" s="2"/>
    </row>
    <row r="14" spans="1:17" ht="26.25" customHeight="1">
      <c r="A14" s="90"/>
      <c r="B14" s="100" t="s">
        <v>5</v>
      </c>
      <c r="C14" s="101"/>
      <c r="D14" s="101"/>
      <c r="E14" s="22"/>
      <c r="F14" s="36">
        <v>23</v>
      </c>
      <c r="G14" s="37">
        <v>23</v>
      </c>
      <c r="H14" s="38">
        <v>23</v>
      </c>
      <c r="I14" s="17"/>
      <c r="J14" s="90"/>
      <c r="K14" s="93"/>
      <c r="L14" s="94"/>
      <c r="M14" s="21" t="s">
        <v>37</v>
      </c>
      <c r="N14" s="22"/>
      <c r="O14" s="23"/>
      <c r="P14" s="24"/>
      <c r="Q14" s="2"/>
    </row>
    <row r="15" spans="1:17" ht="26.25" customHeight="1" thickBot="1">
      <c r="A15" s="91"/>
      <c r="B15" s="95" t="s">
        <v>88</v>
      </c>
      <c r="C15" s="96"/>
      <c r="D15" s="96"/>
      <c r="E15" s="6"/>
      <c r="F15" s="39">
        <v>23</v>
      </c>
      <c r="G15" s="40">
        <v>23</v>
      </c>
      <c r="H15" s="41">
        <v>23</v>
      </c>
      <c r="I15" s="17"/>
      <c r="J15" s="90"/>
      <c r="K15" s="94"/>
      <c r="L15" s="108" t="s">
        <v>38</v>
      </c>
      <c r="M15" s="109"/>
      <c r="N15" s="34"/>
      <c r="O15" s="23">
        <v>14161</v>
      </c>
      <c r="P15" s="24">
        <v>13576</v>
      </c>
      <c r="Q15" s="2">
        <v>13017</v>
      </c>
    </row>
    <row r="16" spans="1:17" ht="26.25" customHeight="1" thickBot="1">
      <c r="A16" s="110" t="s">
        <v>43</v>
      </c>
      <c r="B16" s="113" t="s">
        <v>6</v>
      </c>
      <c r="C16" s="99"/>
      <c r="D16" s="99"/>
      <c r="E16" s="18"/>
      <c r="F16" s="42">
        <v>1573435</v>
      </c>
      <c r="G16" s="26">
        <v>1573435</v>
      </c>
      <c r="H16" s="27">
        <v>1573435</v>
      </c>
      <c r="I16" s="17"/>
      <c r="J16" s="91"/>
      <c r="K16" s="95" t="s">
        <v>68</v>
      </c>
      <c r="L16" s="96"/>
      <c r="M16" s="96"/>
      <c r="N16" s="6" t="s">
        <v>134</v>
      </c>
      <c r="O16" s="43">
        <f>O5-O11</f>
        <v>0</v>
      </c>
      <c r="P16" s="44">
        <f>P5-P11</f>
        <v>0</v>
      </c>
      <c r="Q16" s="45">
        <f>Q5-Q11</f>
        <v>13211</v>
      </c>
    </row>
    <row r="17" spans="1:17" ht="26.25" customHeight="1">
      <c r="A17" s="111"/>
      <c r="B17" s="120" t="s">
        <v>7</v>
      </c>
      <c r="C17" s="100" t="s">
        <v>8</v>
      </c>
      <c r="D17" s="101"/>
      <c r="E17" s="22"/>
      <c r="F17" s="28">
        <v>345650</v>
      </c>
      <c r="G17" s="29">
        <v>345650</v>
      </c>
      <c r="H17" s="4">
        <v>345650</v>
      </c>
      <c r="I17" s="17"/>
      <c r="J17" s="88" t="s">
        <v>69</v>
      </c>
      <c r="K17" s="106" t="s">
        <v>70</v>
      </c>
      <c r="L17" s="107"/>
      <c r="M17" s="107"/>
      <c r="N17" s="18" t="s">
        <v>135</v>
      </c>
      <c r="O17" s="19">
        <v>17460</v>
      </c>
      <c r="P17" s="20">
        <v>16205</v>
      </c>
      <c r="Q17" s="1">
        <v>2887</v>
      </c>
    </row>
    <row r="18" spans="1:17" ht="26.25" customHeight="1">
      <c r="A18" s="111"/>
      <c r="B18" s="120"/>
      <c r="C18" s="100" t="s">
        <v>9</v>
      </c>
      <c r="D18" s="101"/>
      <c r="E18" s="22"/>
      <c r="F18" s="28">
        <v>516400</v>
      </c>
      <c r="G18" s="29">
        <v>516400</v>
      </c>
      <c r="H18" s="4">
        <v>516400</v>
      </c>
      <c r="I18" s="17"/>
      <c r="J18" s="90"/>
      <c r="K18" s="92" t="s">
        <v>133</v>
      </c>
      <c r="L18" s="100" t="s">
        <v>83</v>
      </c>
      <c r="M18" s="101"/>
      <c r="N18" s="22"/>
      <c r="O18" s="23"/>
      <c r="P18" s="24"/>
      <c r="Q18" s="2"/>
    </row>
    <row r="19" spans="1:17" ht="26.25" customHeight="1">
      <c r="A19" s="111"/>
      <c r="B19" s="120"/>
      <c r="C19" s="100" t="s">
        <v>10</v>
      </c>
      <c r="D19" s="101"/>
      <c r="E19" s="22"/>
      <c r="F19" s="28">
        <v>25940</v>
      </c>
      <c r="G19" s="29">
        <v>25940</v>
      </c>
      <c r="H19" s="4">
        <v>25940</v>
      </c>
      <c r="I19" s="17"/>
      <c r="J19" s="90"/>
      <c r="K19" s="94"/>
      <c r="L19" s="100" t="s">
        <v>66</v>
      </c>
      <c r="M19" s="101"/>
      <c r="N19" s="22"/>
      <c r="O19" s="35">
        <f>2451+15009</f>
        <v>17460</v>
      </c>
      <c r="P19" s="24">
        <f>137+16068</f>
        <v>16205</v>
      </c>
      <c r="Q19" s="2">
        <v>2887</v>
      </c>
    </row>
    <row r="20" spans="1:17" ht="26.25" customHeight="1">
      <c r="A20" s="111"/>
      <c r="B20" s="120"/>
      <c r="C20" s="100" t="s">
        <v>11</v>
      </c>
      <c r="D20" s="101"/>
      <c r="E20" s="22"/>
      <c r="F20" s="28">
        <v>685445</v>
      </c>
      <c r="G20" s="29">
        <v>685445</v>
      </c>
      <c r="H20" s="4">
        <v>685445</v>
      </c>
      <c r="I20" s="17"/>
      <c r="J20" s="90"/>
      <c r="K20" s="100" t="s">
        <v>71</v>
      </c>
      <c r="L20" s="101"/>
      <c r="M20" s="101"/>
      <c r="N20" s="46" t="s">
        <v>72</v>
      </c>
      <c r="O20" s="23">
        <v>17460</v>
      </c>
      <c r="P20" s="24">
        <v>16205</v>
      </c>
      <c r="Q20" s="2">
        <v>16098</v>
      </c>
    </row>
    <row r="21" spans="1:17" ht="26.25" customHeight="1" thickBot="1">
      <c r="A21" s="112"/>
      <c r="B21" s="95" t="s">
        <v>12</v>
      </c>
      <c r="C21" s="96"/>
      <c r="D21" s="96"/>
      <c r="E21" s="6"/>
      <c r="F21" s="47">
        <v>529800</v>
      </c>
      <c r="G21" s="44">
        <v>529800</v>
      </c>
      <c r="H21" s="45">
        <v>529800</v>
      </c>
      <c r="I21" s="17"/>
      <c r="J21" s="90"/>
      <c r="K21" s="92" t="s">
        <v>126</v>
      </c>
      <c r="L21" s="100" t="s">
        <v>73</v>
      </c>
      <c r="M21" s="101"/>
      <c r="N21" s="22"/>
      <c r="O21" s="23"/>
      <c r="P21" s="24"/>
      <c r="Q21" s="2"/>
    </row>
    <row r="22" spans="1:17" ht="26.25" customHeight="1">
      <c r="A22" s="88" t="s">
        <v>44</v>
      </c>
      <c r="B22" s="113" t="s">
        <v>63</v>
      </c>
      <c r="C22" s="99"/>
      <c r="D22" s="99"/>
      <c r="E22" s="18"/>
      <c r="F22" s="48">
        <v>6</v>
      </c>
      <c r="G22" s="49">
        <v>6</v>
      </c>
      <c r="H22" s="50">
        <v>6</v>
      </c>
      <c r="I22" s="17"/>
      <c r="J22" s="90"/>
      <c r="K22" s="93"/>
      <c r="L22" s="51" t="s">
        <v>133</v>
      </c>
      <c r="M22" s="21" t="s">
        <v>86</v>
      </c>
      <c r="N22" s="22"/>
      <c r="O22" s="23"/>
      <c r="P22" s="24"/>
      <c r="Q22" s="2"/>
    </row>
    <row r="23" spans="1:17" ht="26.25" customHeight="1">
      <c r="A23" s="90"/>
      <c r="B23" s="100" t="s">
        <v>13</v>
      </c>
      <c r="C23" s="101"/>
      <c r="D23" s="101"/>
      <c r="E23" s="22"/>
      <c r="F23" s="52" t="s">
        <v>100</v>
      </c>
      <c r="G23" s="51" t="s">
        <v>100</v>
      </c>
      <c r="H23" s="53" t="s">
        <v>100</v>
      </c>
      <c r="I23" s="17"/>
      <c r="J23" s="90"/>
      <c r="K23" s="94"/>
      <c r="L23" s="100" t="s">
        <v>74</v>
      </c>
      <c r="M23" s="101"/>
      <c r="N23" s="22" t="s">
        <v>136</v>
      </c>
      <c r="O23" s="23">
        <v>17460</v>
      </c>
      <c r="P23" s="24">
        <v>15680</v>
      </c>
      <c r="Q23" s="2">
        <v>16098</v>
      </c>
    </row>
    <row r="24" spans="1:17" ht="26.25" customHeight="1" thickBot="1">
      <c r="A24" s="90"/>
      <c r="B24" s="100" t="s">
        <v>98</v>
      </c>
      <c r="C24" s="101"/>
      <c r="D24" s="101"/>
      <c r="E24" s="22"/>
      <c r="F24" s="52"/>
      <c r="G24" s="51"/>
      <c r="H24" s="53"/>
      <c r="I24" s="17"/>
      <c r="J24" s="91"/>
      <c r="K24" s="95" t="s">
        <v>75</v>
      </c>
      <c r="L24" s="96"/>
      <c r="M24" s="96"/>
      <c r="N24" s="6" t="s">
        <v>137</v>
      </c>
      <c r="O24" s="47">
        <f>O17-O20</f>
        <v>0</v>
      </c>
      <c r="P24" s="44">
        <f>P17-P20</f>
        <v>0</v>
      </c>
      <c r="Q24" s="45">
        <f>Q17-Q20</f>
        <v>-13211</v>
      </c>
    </row>
    <row r="25" spans="1:17" ht="26.25" customHeight="1" thickBot="1">
      <c r="A25" s="90"/>
      <c r="B25" s="100" t="s">
        <v>14</v>
      </c>
      <c r="C25" s="101"/>
      <c r="D25" s="101"/>
      <c r="E25" s="22"/>
      <c r="F25" s="52" t="s">
        <v>112</v>
      </c>
      <c r="G25" s="51" t="s">
        <v>112</v>
      </c>
      <c r="H25" s="53" t="s">
        <v>112</v>
      </c>
      <c r="I25" s="17"/>
      <c r="J25" s="97" t="s">
        <v>76</v>
      </c>
      <c r="K25" s="98"/>
      <c r="L25" s="98"/>
      <c r="M25" s="98"/>
      <c r="N25" s="13" t="s">
        <v>138</v>
      </c>
      <c r="O25" s="54">
        <f>O16+O24</f>
        <v>0</v>
      </c>
      <c r="P25" s="55">
        <f>P16+P24</f>
        <v>0</v>
      </c>
      <c r="Q25" s="56">
        <f>Q16+Q24</f>
        <v>0</v>
      </c>
    </row>
    <row r="26" spans="1:17" ht="26.25" customHeight="1" thickBot="1">
      <c r="A26" s="90"/>
      <c r="B26" s="100" t="s">
        <v>15</v>
      </c>
      <c r="C26" s="101"/>
      <c r="D26" s="101"/>
      <c r="E26" s="22"/>
      <c r="F26" s="28"/>
      <c r="G26" s="29"/>
      <c r="H26" s="4"/>
      <c r="I26" s="17"/>
      <c r="J26" s="97" t="s">
        <v>40</v>
      </c>
      <c r="K26" s="98"/>
      <c r="L26" s="98"/>
      <c r="M26" s="98"/>
      <c r="N26" s="13" t="s">
        <v>139</v>
      </c>
      <c r="O26" s="57"/>
      <c r="P26" s="58"/>
      <c r="Q26" s="3"/>
    </row>
    <row r="27" spans="1:17" ht="26.25" customHeight="1" thickBot="1">
      <c r="A27" s="90"/>
      <c r="B27" s="126" t="s">
        <v>16</v>
      </c>
      <c r="C27" s="127"/>
      <c r="D27" s="21" t="s">
        <v>55</v>
      </c>
      <c r="E27" s="22"/>
      <c r="F27" s="36"/>
      <c r="G27" s="37"/>
      <c r="H27" s="38"/>
      <c r="I27" s="17"/>
      <c r="J27" s="97" t="s">
        <v>77</v>
      </c>
      <c r="K27" s="98"/>
      <c r="L27" s="98"/>
      <c r="M27" s="98"/>
      <c r="N27" s="13" t="s">
        <v>140</v>
      </c>
      <c r="O27" s="57"/>
      <c r="P27" s="58"/>
      <c r="Q27" s="3"/>
    </row>
    <row r="28" spans="1:17" ht="26.25" customHeight="1" thickBot="1">
      <c r="A28" s="90"/>
      <c r="B28" s="126"/>
      <c r="C28" s="127"/>
      <c r="D28" s="21" t="s">
        <v>56</v>
      </c>
      <c r="E28" s="22"/>
      <c r="F28" s="36"/>
      <c r="G28" s="37"/>
      <c r="H28" s="38"/>
      <c r="I28" s="17"/>
      <c r="J28" s="97" t="s">
        <v>78</v>
      </c>
      <c r="K28" s="98"/>
      <c r="L28" s="98"/>
      <c r="M28" s="98"/>
      <c r="N28" s="13" t="s">
        <v>141</v>
      </c>
      <c r="O28" s="57"/>
      <c r="P28" s="58"/>
      <c r="Q28" s="3"/>
    </row>
    <row r="29" spans="1:17" ht="26.25" customHeight="1" thickBot="1">
      <c r="A29" s="90"/>
      <c r="B29" s="126" t="s">
        <v>17</v>
      </c>
      <c r="C29" s="127"/>
      <c r="D29" s="21" t="s">
        <v>55</v>
      </c>
      <c r="E29" s="22"/>
      <c r="F29" s="36">
        <v>152</v>
      </c>
      <c r="G29" s="37">
        <v>168</v>
      </c>
      <c r="H29" s="38">
        <v>151</v>
      </c>
      <c r="I29" s="17"/>
      <c r="J29" s="97" t="s">
        <v>79</v>
      </c>
      <c r="K29" s="98"/>
      <c r="L29" s="98"/>
      <c r="M29" s="98"/>
      <c r="N29" s="13" t="s">
        <v>142</v>
      </c>
      <c r="O29" s="54">
        <f>O25-O26+O27-O28</f>
        <v>0</v>
      </c>
      <c r="P29" s="55">
        <f>P25-P26+P27-P28</f>
        <v>0</v>
      </c>
      <c r="Q29" s="56">
        <f>Q25-Q26+Q27-Q28</f>
        <v>0</v>
      </c>
    </row>
    <row r="30" spans="1:17" ht="26.25" customHeight="1" thickBot="1">
      <c r="A30" s="90"/>
      <c r="B30" s="126"/>
      <c r="C30" s="127"/>
      <c r="D30" s="21" t="s">
        <v>56</v>
      </c>
      <c r="E30" s="22"/>
      <c r="F30" s="36"/>
      <c r="G30" s="37"/>
      <c r="H30" s="38"/>
      <c r="I30" s="17"/>
      <c r="J30" s="97" t="s">
        <v>80</v>
      </c>
      <c r="K30" s="98"/>
      <c r="L30" s="98"/>
      <c r="M30" s="98"/>
      <c r="N30" s="13" t="s">
        <v>143</v>
      </c>
      <c r="O30" s="57"/>
      <c r="P30" s="58"/>
      <c r="Q30" s="3"/>
    </row>
    <row r="31" spans="1:17" ht="26.25" customHeight="1" thickBot="1">
      <c r="A31" s="90"/>
      <c r="B31" s="124" t="s">
        <v>57</v>
      </c>
      <c r="C31" s="125"/>
      <c r="D31" s="125"/>
      <c r="E31" s="22"/>
      <c r="F31" s="36">
        <v>145</v>
      </c>
      <c r="G31" s="37">
        <v>144</v>
      </c>
      <c r="H31" s="38">
        <v>144</v>
      </c>
      <c r="I31" s="17"/>
      <c r="J31" s="97" t="s">
        <v>81</v>
      </c>
      <c r="K31" s="98"/>
      <c r="L31" s="98"/>
      <c r="M31" s="98"/>
      <c r="N31" s="13" t="s">
        <v>144</v>
      </c>
      <c r="O31" s="54">
        <f>O29-O30</f>
        <v>0</v>
      </c>
      <c r="P31" s="55">
        <f>P29-P30</f>
        <v>0</v>
      </c>
      <c r="Q31" s="56">
        <f>Q29-Q30</f>
        <v>0</v>
      </c>
    </row>
    <row r="32" spans="1:17" ht="26.25" customHeight="1" thickBot="1">
      <c r="A32" s="90"/>
      <c r="B32" s="100" t="s">
        <v>90</v>
      </c>
      <c r="C32" s="101"/>
      <c r="D32" s="101"/>
      <c r="E32" s="22"/>
      <c r="F32" s="36">
        <v>53003</v>
      </c>
      <c r="G32" s="37">
        <v>54779</v>
      </c>
      <c r="H32" s="38">
        <v>54457</v>
      </c>
      <c r="I32" s="17"/>
      <c r="J32" s="97" t="s">
        <v>94</v>
      </c>
      <c r="K32" s="98"/>
      <c r="L32" s="98"/>
      <c r="M32" s="98"/>
      <c r="N32" s="13"/>
      <c r="O32" s="59">
        <f>IF(O5=0,0,O5/(O11+O23))</f>
        <v>0.497032897390102</v>
      </c>
      <c r="P32" s="60">
        <f>IF(P5=0,0,P5/(P11+P23))</f>
        <v>0.5494382345334904</v>
      </c>
      <c r="Q32" s="61">
        <f>IF(Q5=0,0,Q5/(Q11+Q23))</f>
        <v>0.9167867642820084</v>
      </c>
    </row>
    <row r="33" spans="1:17" ht="26.25" customHeight="1" thickBot="1">
      <c r="A33" s="90"/>
      <c r="B33" s="120" t="s">
        <v>85</v>
      </c>
      <c r="C33" s="100" t="s">
        <v>91</v>
      </c>
      <c r="D33" s="101"/>
      <c r="E33" s="22"/>
      <c r="F33" s="36"/>
      <c r="G33" s="37"/>
      <c r="H33" s="38"/>
      <c r="I33" s="17"/>
      <c r="J33" s="97" t="s">
        <v>95</v>
      </c>
      <c r="K33" s="98"/>
      <c r="L33" s="98"/>
      <c r="M33" s="98"/>
      <c r="N33" s="13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90"/>
      <c r="B34" s="120"/>
      <c r="C34" s="100" t="s">
        <v>92</v>
      </c>
      <c r="D34" s="101"/>
      <c r="E34" s="22" t="s">
        <v>145</v>
      </c>
      <c r="F34" s="36">
        <v>53003</v>
      </c>
      <c r="G34" s="37">
        <v>54779</v>
      </c>
      <c r="H34" s="38">
        <v>54457</v>
      </c>
      <c r="I34" s="17"/>
      <c r="J34" s="97" t="s">
        <v>84</v>
      </c>
      <c r="K34" s="98"/>
      <c r="L34" s="98"/>
      <c r="M34" s="98"/>
      <c r="N34" s="13"/>
      <c r="O34" s="57">
        <v>30572</v>
      </c>
      <c r="P34" s="58">
        <v>30523</v>
      </c>
      <c r="Q34" s="3">
        <v>29781</v>
      </c>
    </row>
    <row r="35" spans="1:17" ht="26.25" customHeight="1" thickBot="1">
      <c r="A35" s="90"/>
      <c r="B35" s="100" t="s">
        <v>93</v>
      </c>
      <c r="C35" s="101"/>
      <c r="D35" s="101"/>
      <c r="E35" s="22" t="s">
        <v>146</v>
      </c>
      <c r="F35" s="36">
        <v>42171</v>
      </c>
      <c r="G35" s="37">
        <v>40581</v>
      </c>
      <c r="H35" s="38">
        <v>41783</v>
      </c>
      <c r="I35" s="17"/>
      <c r="J35" s="102" t="s">
        <v>104</v>
      </c>
      <c r="K35" s="103"/>
      <c r="L35" s="104" t="s">
        <v>39</v>
      </c>
      <c r="M35" s="105"/>
      <c r="N35" s="13"/>
      <c r="O35" s="57">
        <f>O34-28024</f>
        <v>2548</v>
      </c>
      <c r="P35" s="58">
        <f>P34-30111</f>
        <v>412</v>
      </c>
      <c r="Q35" s="3">
        <v>25577</v>
      </c>
    </row>
    <row r="36" spans="1:17" ht="26.25" customHeight="1" thickBot="1">
      <c r="A36" s="91"/>
      <c r="B36" s="95" t="s">
        <v>18</v>
      </c>
      <c r="C36" s="96"/>
      <c r="D36" s="96"/>
      <c r="E36" s="6"/>
      <c r="F36" s="62">
        <f>IF(F35=0,0,F35/F34)</f>
        <v>0.7956342093843745</v>
      </c>
      <c r="G36" s="63">
        <f>IF(G35=0,0,G35/G34)</f>
        <v>0.740813085306413</v>
      </c>
      <c r="H36" s="64">
        <f>IF(H35=0,0,H35/H34)</f>
        <v>0.7672659162274822</v>
      </c>
      <c r="I36" s="17"/>
      <c r="J36" s="97" t="s">
        <v>87</v>
      </c>
      <c r="K36" s="98"/>
      <c r="L36" s="98"/>
      <c r="M36" s="98"/>
      <c r="N36" s="13"/>
      <c r="O36" s="57">
        <v>392091</v>
      </c>
      <c r="P36" s="58">
        <v>376412</v>
      </c>
      <c r="Q36" s="3">
        <v>360313</v>
      </c>
    </row>
    <row r="37" spans="1:17" ht="26.25" customHeight="1">
      <c r="A37" s="110" t="s">
        <v>45</v>
      </c>
      <c r="B37" s="113" t="s">
        <v>19</v>
      </c>
      <c r="C37" s="99"/>
      <c r="D37" s="99"/>
      <c r="E37" s="18"/>
      <c r="F37" s="42"/>
      <c r="G37" s="26"/>
      <c r="H37" s="27"/>
      <c r="I37" s="17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11"/>
      <c r="B38" s="100" t="s">
        <v>20</v>
      </c>
      <c r="C38" s="101"/>
      <c r="D38" s="101"/>
      <c r="E38" s="22"/>
      <c r="F38" s="28">
        <v>30655</v>
      </c>
      <c r="G38" s="29">
        <v>32918</v>
      </c>
      <c r="H38" s="4">
        <v>9117</v>
      </c>
      <c r="I38" s="17"/>
    </row>
    <row r="39" spans="1:9" ht="26.25" customHeight="1">
      <c r="A39" s="111"/>
      <c r="B39" s="120" t="s">
        <v>147</v>
      </c>
      <c r="C39" s="100" t="s">
        <v>21</v>
      </c>
      <c r="D39" s="101"/>
      <c r="E39" s="22"/>
      <c r="F39" s="28">
        <v>3006</v>
      </c>
      <c r="G39" s="29">
        <v>5268</v>
      </c>
      <c r="H39" s="4">
        <v>5363</v>
      </c>
      <c r="I39" s="17"/>
    </row>
    <row r="40" spans="1:9" ht="26.25" customHeight="1">
      <c r="A40" s="111"/>
      <c r="B40" s="120"/>
      <c r="C40" s="100" t="s">
        <v>22</v>
      </c>
      <c r="D40" s="101"/>
      <c r="E40" s="22"/>
      <c r="F40" s="28">
        <v>27649</v>
      </c>
      <c r="G40" s="29">
        <v>27650</v>
      </c>
      <c r="H40" s="4">
        <v>3754</v>
      </c>
      <c r="I40" s="17"/>
    </row>
    <row r="41" spans="1:9" ht="26.25" customHeight="1">
      <c r="A41" s="111"/>
      <c r="B41" s="100" t="s">
        <v>23</v>
      </c>
      <c r="C41" s="101"/>
      <c r="D41" s="101"/>
      <c r="E41" s="22"/>
      <c r="F41" s="28">
        <v>4059</v>
      </c>
      <c r="G41" s="29">
        <v>1883</v>
      </c>
      <c r="H41" s="4">
        <v>25577</v>
      </c>
      <c r="I41" s="17"/>
    </row>
    <row r="42" spans="1:9" ht="26.25" customHeight="1" thickBot="1">
      <c r="A42" s="112"/>
      <c r="B42" s="95" t="s">
        <v>24</v>
      </c>
      <c r="C42" s="96"/>
      <c r="D42" s="96"/>
      <c r="E42" s="6"/>
      <c r="F42" s="47">
        <f>F37+F38+F41</f>
        <v>34714</v>
      </c>
      <c r="G42" s="44">
        <f>G37+G38+G41</f>
        <v>34801</v>
      </c>
      <c r="H42" s="45">
        <f>H37+H38+H41</f>
        <v>34694</v>
      </c>
      <c r="I42" s="17"/>
    </row>
    <row r="43" spans="1:9" ht="26.25" customHeight="1">
      <c r="A43" s="110" t="s">
        <v>46</v>
      </c>
      <c r="B43" s="121" t="s">
        <v>48</v>
      </c>
      <c r="C43" s="113" t="s">
        <v>25</v>
      </c>
      <c r="D43" s="99"/>
      <c r="E43" s="18"/>
      <c r="F43" s="42" t="s">
        <v>114</v>
      </c>
      <c r="G43" s="26" t="s">
        <v>114</v>
      </c>
      <c r="H43" s="27" t="s">
        <v>114</v>
      </c>
      <c r="I43" s="17"/>
    </row>
    <row r="44" spans="1:9" ht="26.25" customHeight="1">
      <c r="A44" s="111"/>
      <c r="B44" s="122"/>
      <c r="C44" s="100" t="s">
        <v>58</v>
      </c>
      <c r="D44" s="101"/>
      <c r="E44" s="22"/>
      <c r="F44" s="28">
        <v>1743</v>
      </c>
      <c r="G44" s="29">
        <v>2079</v>
      </c>
      <c r="H44" s="4">
        <v>2079</v>
      </c>
      <c r="I44" s="17"/>
    </row>
    <row r="45" spans="1:9" ht="26.25" customHeight="1">
      <c r="A45" s="111"/>
      <c r="B45" s="122"/>
      <c r="C45" s="100" t="s">
        <v>26</v>
      </c>
      <c r="D45" s="101"/>
      <c r="E45" s="22"/>
      <c r="F45" s="66">
        <v>35704</v>
      </c>
      <c r="G45" s="67">
        <v>38808</v>
      </c>
      <c r="H45" s="68">
        <v>38808</v>
      </c>
      <c r="I45" s="17"/>
    </row>
    <row r="46" spans="1:9" ht="26.25" customHeight="1">
      <c r="A46" s="111"/>
      <c r="B46" s="122"/>
      <c r="C46" s="100" t="s">
        <v>59</v>
      </c>
      <c r="D46" s="101"/>
      <c r="E46" s="22"/>
      <c r="F46" s="36">
        <f>O7*1000/F35</f>
        <v>98.21915534371962</v>
      </c>
      <c r="G46" s="37">
        <f>P7*1000/G35</f>
        <v>118.35588083093073</v>
      </c>
      <c r="H46" s="38">
        <f>Q7*1000/H35</f>
        <v>117.58370629203264</v>
      </c>
      <c r="I46" s="17"/>
    </row>
    <row r="47" spans="1:9" ht="26.25" customHeight="1">
      <c r="A47" s="111"/>
      <c r="B47" s="122"/>
      <c r="C47" s="100" t="s">
        <v>60</v>
      </c>
      <c r="D47" s="101"/>
      <c r="E47" s="22"/>
      <c r="F47" s="36">
        <f>F38*1000/F35</f>
        <v>726.9213440515995</v>
      </c>
      <c r="G47" s="37">
        <f>G38*1000/G35</f>
        <v>811.1677878810281</v>
      </c>
      <c r="H47" s="38">
        <f>H38*1000/H35</f>
        <v>218.1987889811646</v>
      </c>
      <c r="I47" s="17"/>
    </row>
    <row r="48" spans="1:9" ht="26.25" customHeight="1">
      <c r="A48" s="111"/>
      <c r="B48" s="122"/>
      <c r="C48" s="120" t="s">
        <v>148</v>
      </c>
      <c r="D48" s="21" t="s">
        <v>61</v>
      </c>
      <c r="E48" s="22"/>
      <c r="F48" s="36">
        <f>F39*1000/F35</f>
        <v>71.28121220744113</v>
      </c>
      <c r="G48" s="37">
        <f>G39*1000/G35</f>
        <v>129.81444518370665</v>
      </c>
      <c r="H48" s="38">
        <f>H39*1000/H35</f>
        <v>128.353636646483</v>
      </c>
      <c r="I48" s="17"/>
    </row>
    <row r="49" spans="1:9" ht="26.25" customHeight="1">
      <c r="A49" s="111"/>
      <c r="B49" s="123"/>
      <c r="C49" s="120"/>
      <c r="D49" s="21" t="s">
        <v>62</v>
      </c>
      <c r="E49" s="22"/>
      <c r="F49" s="36">
        <f>F40*1000/F35</f>
        <v>655.6401318441583</v>
      </c>
      <c r="G49" s="37">
        <f>G40*1000/G35</f>
        <v>681.3533426973214</v>
      </c>
      <c r="H49" s="38">
        <f>H40*1000/H35</f>
        <v>89.84515233468157</v>
      </c>
      <c r="I49" s="17"/>
    </row>
    <row r="50" spans="1:9" ht="26.25" customHeight="1">
      <c r="A50" s="111"/>
      <c r="B50" s="114" t="s">
        <v>41</v>
      </c>
      <c r="C50" s="115"/>
      <c r="D50" s="21" t="s">
        <v>27</v>
      </c>
      <c r="E50" s="22"/>
      <c r="F50" s="36"/>
      <c r="G50" s="37">
        <v>5.3</v>
      </c>
      <c r="H50" s="38"/>
      <c r="I50" s="17"/>
    </row>
    <row r="51" spans="1:9" ht="26.25" customHeight="1">
      <c r="A51" s="111"/>
      <c r="B51" s="116"/>
      <c r="C51" s="117"/>
      <c r="D51" s="21" t="s">
        <v>89</v>
      </c>
      <c r="E51" s="22"/>
      <c r="F51" s="28"/>
      <c r="G51" s="29">
        <v>390</v>
      </c>
      <c r="H51" s="4"/>
      <c r="I51" s="17"/>
    </row>
    <row r="52" spans="1:9" ht="26.25" customHeight="1" thickBot="1">
      <c r="A52" s="112"/>
      <c r="B52" s="118"/>
      <c r="C52" s="119"/>
      <c r="D52" s="5" t="s">
        <v>28</v>
      </c>
      <c r="E52" s="6"/>
      <c r="F52" s="7"/>
      <c r="G52" s="8">
        <v>38899</v>
      </c>
      <c r="H52" s="9"/>
      <c r="I52" s="17"/>
    </row>
    <row r="53" spans="1:9" ht="26.25" customHeight="1">
      <c r="A53" s="110" t="s">
        <v>29</v>
      </c>
      <c r="B53" s="113" t="s">
        <v>30</v>
      </c>
      <c r="C53" s="99"/>
      <c r="D53" s="99"/>
      <c r="E53" s="18"/>
      <c r="F53" s="42"/>
      <c r="G53" s="26"/>
      <c r="H53" s="27"/>
      <c r="I53" s="17"/>
    </row>
    <row r="54" spans="1:9" ht="26.25" customHeight="1">
      <c r="A54" s="111"/>
      <c r="B54" s="100" t="s">
        <v>31</v>
      </c>
      <c r="C54" s="101"/>
      <c r="D54" s="101"/>
      <c r="E54" s="22"/>
      <c r="F54" s="28"/>
      <c r="G54" s="29"/>
      <c r="H54" s="4"/>
      <c r="I54" s="17"/>
    </row>
    <row r="55" spans="1:8" ht="26.25" customHeight="1" thickBot="1">
      <c r="A55" s="112"/>
      <c r="B55" s="95" t="s">
        <v>32</v>
      </c>
      <c r="C55" s="96"/>
      <c r="D55" s="96"/>
      <c r="E55" s="6"/>
      <c r="F55" s="47">
        <f>F53+F54</f>
        <v>0</v>
      </c>
      <c r="G55" s="44">
        <f>G53+G54</f>
        <v>0</v>
      </c>
      <c r="H55" s="45">
        <f>H53+H54</f>
        <v>0</v>
      </c>
    </row>
  </sheetData>
  <sheetProtection/>
  <mergeCells count="96">
    <mergeCell ref="F5:H5"/>
    <mergeCell ref="F6:H6"/>
    <mergeCell ref="B15:D15"/>
    <mergeCell ref="B11:D11"/>
    <mergeCell ref="B12:D12"/>
    <mergeCell ref="B16:D16"/>
    <mergeCell ref="B17:B20"/>
    <mergeCell ref="B9:D9"/>
    <mergeCell ref="B10:D10"/>
    <mergeCell ref="B13:D13"/>
    <mergeCell ref="B14:D14"/>
    <mergeCell ref="A22:A36"/>
    <mergeCell ref="C17:D17"/>
    <mergeCell ref="C18:D18"/>
    <mergeCell ref="C19:D19"/>
    <mergeCell ref="C20:D20"/>
    <mergeCell ref="B31:D31"/>
    <mergeCell ref="B32:D32"/>
    <mergeCell ref="B29:C30"/>
    <mergeCell ref="B26:D26"/>
    <mergeCell ref="A16:A21"/>
    <mergeCell ref="A4:D4"/>
    <mergeCell ref="A5:D5"/>
    <mergeCell ref="A6:D6"/>
    <mergeCell ref="A7:A15"/>
    <mergeCell ref="B7:D7"/>
    <mergeCell ref="B8:D8"/>
    <mergeCell ref="B27:C28"/>
    <mergeCell ref="B21:D21"/>
    <mergeCell ref="B22:D22"/>
    <mergeCell ref="B23:D23"/>
    <mergeCell ref="B25:D25"/>
    <mergeCell ref="B24:D24"/>
    <mergeCell ref="B35:D35"/>
    <mergeCell ref="B36:D36"/>
    <mergeCell ref="B33:B34"/>
    <mergeCell ref="C33:D33"/>
    <mergeCell ref="C34:D34"/>
    <mergeCell ref="C43:D43"/>
    <mergeCell ref="C44:D44"/>
    <mergeCell ref="C45:D45"/>
    <mergeCell ref="C40:D40"/>
    <mergeCell ref="B41:D41"/>
    <mergeCell ref="B42:D42"/>
    <mergeCell ref="A37:A42"/>
    <mergeCell ref="B37:D37"/>
    <mergeCell ref="B38:D38"/>
    <mergeCell ref="B39:B40"/>
    <mergeCell ref="C39:D39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L12:M12"/>
    <mergeCell ref="L15:M15"/>
    <mergeCell ref="L10:M10"/>
    <mergeCell ref="K11:M11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SheetLayoutView="75" workbookViewId="0" topLeftCell="A1">
      <selection activeCell="G3" sqref="G3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89" t="s">
        <v>179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158</v>
      </c>
      <c r="P3" s="10" t="s">
        <v>0</v>
      </c>
    </row>
    <row r="4" spans="1:17" ht="26.25" customHeight="1" thickBot="1">
      <c r="A4" s="97" t="s">
        <v>49</v>
      </c>
      <c r="B4" s="98"/>
      <c r="C4" s="98"/>
      <c r="D4" s="98"/>
      <c r="E4" s="13"/>
      <c r="F4" s="14" t="s">
        <v>96</v>
      </c>
      <c r="G4" s="15" t="s">
        <v>97</v>
      </c>
      <c r="H4" s="16" t="s">
        <v>121</v>
      </c>
      <c r="I4" s="17"/>
      <c r="J4" s="97" t="s">
        <v>49</v>
      </c>
      <c r="K4" s="98"/>
      <c r="L4" s="98"/>
      <c r="M4" s="98"/>
      <c r="N4" s="13"/>
      <c r="O4" s="14" t="s">
        <v>96</v>
      </c>
      <c r="P4" s="15" t="s">
        <v>97</v>
      </c>
      <c r="Q4" s="16" t="s">
        <v>121</v>
      </c>
    </row>
    <row r="5" spans="1:17" ht="26.25" customHeight="1" thickBot="1">
      <c r="A5" s="97" t="s">
        <v>1</v>
      </c>
      <c r="B5" s="98"/>
      <c r="C5" s="98"/>
      <c r="D5" s="98"/>
      <c r="E5" s="13"/>
      <c r="F5" s="128">
        <v>34060</v>
      </c>
      <c r="G5" s="129"/>
      <c r="H5" s="130"/>
      <c r="I5" s="17"/>
      <c r="J5" s="88" t="s">
        <v>47</v>
      </c>
      <c r="K5" s="99" t="s">
        <v>65</v>
      </c>
      <c r="L5" s="99"/>
      <c r="M5" s="99"/>
      <c r="N5" s="18" t="s">
        <v>122</v>
      </c>
      <c r="O5" s="19">
        <v>61052</v>
      </c>
      <c r="P5" s="20">
        <v>87848</v>
      </c>
      <c r="Q5" s="1">
        <v>116245</v>
      </c>
    </row>
    <row r="6" spans="1:17" ht="26.25" customHeight="1" thickBot="1">
      <c r="A6" s="97" t="s">
        <v>82</v>
      </c>
      <c r="B6" s="98"/>
      <c r="C6" s="98"/>
      <c r="D6" s="98"/>
      <c r="E6" s="13"/>
      <c r="F6" s="128">
        <v>34424</v>
      </c>
      <c r="G6" s="129"/>
      <c r="H6" s="130"/>
      <c r="I6" s="17"/>
      <c r="J6" s="90"/>
      <c r="K6" s="92" t="s">
        <v>123</v>
      </c>
      <c r="L6" s="100" t="s">
        <v>53</v>
      </c>
      <c r="M6" s="101"/>
      <c r="N6" s="22" t="s">
        <v>124</v>
      </c>
      <c r="O6" s="23">
        <v>50041</v>
      </c>
      <c r="P6" s="24">
        <v>50726</v>
      </c>
      <c r="Q6" s="2">
        <v>60383</v>
      </c>
    </row>
    <row r="7" spans="1:17" ht="26.25" customHeight="1">
      <c r="A7" s="88" t="s">
        <v>42</v>
      </c>
      <c r="B7" s="113" t="s">
        <v>50</v>
      </c>
      <c r="C7" s="99"/>
      <c r="D7" s="99"/>
      <c r="E7" s="18" t="s">
        <v>125</v>
      </c>
      <c r="F7" s="25">
        <v>54519</v>
      </c>
      <c r="G7" s="26">
        <v>56201</v>
      </c>
      <c r="H7" s="27">
        <v>58659</v>
      </c>
      <c r="I7" s="17"/>
      <c r="J7" s="90"/>
      <c r="K7" s="93"/>
      <c r="L7" s="92" t="s">
        <v>127</v>
      </c>
      <c r="M7" s="21" t="s">
        <v>34</v>
      </c>
      <c r="N7" s="22"/>
      <c r="O7" s="23">
        <v>50032</v>
      </c>
      <c r="P7" s="24">
        <v>50716</v>
      </c>
      <c r="Q7" s="2">
        <v>58863</v>
      </c>
    </row>
    <row r="8" spans="1:17" ht="26.25" customHeight="1">
      <c r="A8" s="90"/>
      <c r="B8" s="100" t="s">
        <v>2</v>
      </c>
      <c r="C8" s="101"/>
      <c r="D8" s="101"/>
      <c r="E8" s="22"/>
      <c r="F8" s="28">
        <v>4363</v>
      </c>
      <c r="G8" s="29">
        <v>5241</v>
      </c>
      <c r="H8" s="4">
        <v>5087</v>
      </c>
      <c r="I8" s="30"/>
      <c r="J8" s="90"/>
      <c r="K8" s="93"/>
      <c r="L8" s="93"/>
      <c r="M8" s="21" t="s">
        <v>35</v>
      </c>
      <c r="N8" s="22"/>
      <c r="O8" s="23"/>
      <c r="P8" s="24"/>
      <c r="Q8" s="2"/>
    </row>
    <row r="9" spans="1:17" ht="26.25" customHeight="1">
      <c r="A9" s="90"/>
      <c r="B9" s="100" t="s">
        <v>51</v>
      </c>
      <c r="C9" s="101"/>
      <c r="D9" s="101"/>
      <c r="E9" s="22" t="s">
        <v>128</v>
      </c>
      <c r="F9" s="28">
        <v>4363</v>
      </c>
      <c r="G9" s="29">
        <v>5241</v>
      </c>
      <c r="H9" s="4">
        <v>5087</v>
      </c>
      <c r="I9" s="17"/>
      <c r="J9" s="90"/>
      <c r="K9" s="93"/>
      <c r="L9" s="94"/>
      <c r="M9" s="21" t="s">
        <v>36</v>
      </c>
      <c r="N9" s="22" t="s">
        <v>102</v>
      </c>
      <c r="O9" s="23"/>
      <c r="P9" s="24"/>
      <c r="Q9" s="2"/>
    </row>
    <row r="10" spans="1:17" ht="26.25" customHeight="1">
      <c r="A10" s="90"/>
      <c r="B10" s="100" t="s">
        <v>52</v>
      </c>
      <c r="C10" s="101"/>
      <c r="D10" s="101"/>
      <c r="E10" s="22" t="s">
        <v>129</v>
      </c>
      <c r="F10" s="31">
        <v>0.08002714649938554</v>
      </c>
      <c r="G10" s="32">
        <v>0.09325456842404939</v>
      </c>
      <c r="H10" s="33">
        <f>IF(H9=0,0,H9/H7)</f>
        <v>0.08672156020389028</v>
      </c>
      <c r="I10" s="17"/>
      <c r="J10" s="90"/>
      <c r="K10" s="94"/>
      <c r="L10" s="108" t="s">
        <v>66</v>
      </c>
      <c r="M10" s="109"/>
      <c r="N10" s="34"/>
      <c r="O10" s="23">
        <v>9795</v>
      </c>
      <c r="P10" s="24">
        <v>37112</v>
      </c>
      <c r="Q10" s="2">
        <f>32637+0-0</f>
        <v>32637</v>
      </c>
    </row>
    <row r="11" spans="1:17" ht="26.25" customHeight="1">
      <c r="A11" s="90"/>
      <c r="B11" s="100" t="s">
        <v>3</v>
      </c>
      <c r="C11" s="101"/>
      <c r="D11" s="101"/>
      <c r="E11" s="22" t="s">
        <v>130</v>
      </c>
      <c r="F11" s="28">
        <v>3167</v>
      </c>
      <c r="G11" s="29">
        <v>3602</v>
      </c>
      <c r="H11" s="4">
        <v>3562</v>
      </c>
      <c r="I11" s="17"/>
      <c r="J11" s="90"/>
      <c r="K11" s="101" t="s">
        <v>67</v>
      </c>
      <c r="L11" s="101"/>
      <c r="M11" s="101"/>
      <c r="N11" s="22" t="s">
        <v>159</v>
      </c>
      <c r="O11" s="35">
        <v>84265</v>
      </c>
      <c r="P11" s="24">
        <v>80543</v>
      </c>
      <c r="Q11" s="2">
        <v>82785</v>
      </c>
    </row>
    <row r="12" spans="1:17" ht="26.25" customHeight="1">
      <c r="A12" s="90"/>
      <c r="B12" s="100" t="s">
        <v>64</v>
      </c>
      <c r="C12" s="101"/>
      <c r="D12" s="101"/>
      <c r="E12" s="22" t="s">
        <v>131</v>
      </c>
      <c r="F12" s="31">
        <v>0.7258766903506761</v>
      </c>
      <c r="G12" s="32">
        <v>0.687273421102843</v>
      </c>
      <c r="H12" s="33">
        <f>IF(H11=0,0,H11/H9)</f>
        <v>0.7002162374680558</v>
      </c>
      <c r="I12" s="17"/>
      <c r="J12" s="90"/>
      <c r="K12" s="92" t="s">
        <v>132</v>
      </c>
      <c r="L12" s="100" t="s">
        <v>54</v>
      </c>
      <c r="M12" s="101"/>
      <c r="N12" s="22"/>
      <c r="O12" s="23">
        <v>49820</v>
      </c>
      <c r="P12" s="24">
        <v>48707</v>
      </c>
      <c r="Q12" s="2">
        <v>51225</v>
      </c>
    </row>
    <row r="13" spans="1:17" ht="26.25" customHeight="1">
      <c r="A13" s="90"/>
      <c r="B13" s="100" t="s">
        <v>4</v>
      </c>
      <c r="C13" s="101"/>
      <c r="D13" s="101"/>
      <c r="E13" s="22"/>
      <c r="F13" s="36">
        <v>283</v>
      </c>
      <c r="G13" s="37">
        <v>333</v>
      </c>
      <c r="H13" s="38">
        <v>333</v>
      </c>
      <c r="I13" s="17"/>
      <c r="J13" s="90"/>
      <c r="K13" s="93"/>
      <c r="L13" s="92" t="s">
        <v>133</v>
      </c>
      <c r="M13" s="21" t="s">
        <v>33</v>
      </c>
      <c r="N13" s="22"/>
      <c r="O13" s="23">
        <v>15736</v>
      </c>
      <c r="P13" s="24">
        <v>17011</v>
      </c>
      <c r="Q13" s="2">
        <v>19572</v>
      </c>
    </row>
    <row r="14" spans="1:17" ht="26.25" customHeight="1">
      <c r="A14" s="90"/>
      <c r="B14" s="100" t="s">
        <v>5</v>
      </c>
      <c r="C14" s="101"/>
      <c r="D14" s="101"/>
      <c r="E14" s="22"/>
      <c r="F14" s="36">
        <v>117</v>
      </c>
      <c r="G14" s="37">
        <v>117</v>
      </c>
      <c r="H14" s="38">
        <v>120</v>
      </c>
      <c r="I14" s="17"/>
      <c r="J14" s="90"/>
      <c r="K14" s="93"/>
      <c r="L14" s="94"/>
      <c r="M14" s="21" t="s">
        <v>37</v>
      </c>
      <c r="N14" s="22"/>
      <c r="O14" s="23"/>
      <c r="P14" s="24"/>
      <c r="Q14" s="2"/>
    </row>
    <row r="15" spans="1:17" ht="26.25" customHeight="1" thickBot="1">
      <c r="A15" s="91"/>
      <c r="B15" s="95" t="s">
        <v>88</v>
      </c>
      <c r="C15" s="96"/>
      <c r="D15" s="96"/>
      <c r="E15" s="6"/>
      <c r="F15" s="39">
        <v>117</v>
      </c>
      <c r="G15" s="40">
        <v>117</v>
      </c>
      <c r="H15" s="41">
        <v>120</v>
      </c>
      <c r="I15" s="17"/>
      <c r="J15" s="90"/>
      <c r="K15" s="94"/>
      <c r="L15" s="108" t="s">
        <v>38</v>
      </c>
      <c r="M15" s="109"/>
      <c r="N15" s="34"/>
      <c r="O15" s="23">
        <v>34445</v>
      </c>
      <c r="P15" s="24">
        <v>31836</v>
      </c>
      <c r="Q15" s="2">
        <v>31560</v>
      </c>
    </row>
    <row r="16" spans="1:17" ht="26.25" customHeight="1" thickBot="1">
      <c r="A16" s="110" t="s">
        <v>43</v>
      </c>
      <c r="B16" s="113" t="s">
        <v>6</v>
      </c>
      <c r="C16" s="99"/>
      <c r="D16" s="99"/>
      <c r="E16" s="18"/>
      <c r="F16" s="42">
        <v>3031150</v>
      </c>
      <c r="G16" s="26">
        <v>3158124</v>
      </c>
      <c r="H16" s="27">
        <v>3291214</v>
      </c>
      <c r="I16" s="17"/>
      <c r="J16" s="91"/>
      <c r="K16" s="95" t="s">
        <v>68</v>
      </c>
      <c r="L16" s="96"/>
      <c r="M16" s="96"/>
      <c r="N16" s="6" t="s">
        <v>134</v>
      </c>
      <c r="O16" s="43">
        <v>-23213</v>
      </c>
      <c r="P16" s="44">
        <v>7305</v>
      </c>
      <c r="Q16" s="45">
        <f>Q5-Q11</f>
        <v>33460</v>
      </c>
    </row>
    <row r="17" spans="1:17" ht="26.25" customHeight="1">
      <c r="A17" s="111"/>
      <c r="B17" s="120" t="s">
        <v>7</v>
      </c>
      <c r="C17" s="100" t="s">
        <v>8</v>
      </c>
      <c r="D17" s="101"/>
      <c r="E17" s="22"/>
      <c r="F17" s="28">
        <v>723728</v>
      </c>
      <c r="G17" s="29">
        <v>762128</v>
      </c>
      <c r="H17" s="4">
        <v>771428</v>
      </c>
      <c r="I17" s="17"/>
      <c r="J17" s="88" t="s">
        <v>69</v>
      </c>
      <c r="K17" s="106" t="s">
        <v>70</v>
      </c>
      <c r="L17" s="107"/>
      <c r="M17" s="107"/>
      <c r="N17" s="18" t="s">
        <v>135</v>
      </c>
      <c r="O17" s="19">
        <v>103339</v>
      </c>
      <c r="P17" s="20">
        <v>119921</v>
      </c>
      <c r="Q17" s="1">
        <v>84216</v>
      </c>
    </row>
    <row r="18" spans="1:17" ht="26.25" customHeight="1">
      <c r="A18" s="111"/>
      <c r="B18" s="120"/>
      <c r="C18" s="100" t="s">
        <v>9</v>
      </c>
      <c r="D18" s="101"/>
      <c r="E18" s="22"/>
      <c r="F18" s="28">
        <v>1412800</v>
      </c>
      <c r="G18" s="29">
        <v>1463700</v>
      </c>
      <c r="H18" s="4">
        <v>1503500</v>
      </c>
      <c r="I18" s="17"/>
      <c r="J18" s="90"/>
      <c r="K18" s="92" t="s">
        <v>133</v>
      </c>
      <c r="L18" s="100" t="s">
        <v>83</v>
      </c>
      <c r="M18" s="101"/>
      <c r="N18" s="22"/>
      <c r="O18" s="23">
        <v>12700</v>
      </c>
      <c r="P18" s="24">
        <v>50900</v>
      </c>
      <c r="Q18" s="2">
        <v>39800</v>
      </c>
    </row>
    <row r="19" spans="1:17" ht="26.25" customHeight="1">
      <c r="A19" s="111"/>
      <c r="B19" s="120"/>
      <c r="C19" s="100" t="s">
        <v>10</v>
      </c>
      <c r="D19" s="101"/>
      <c r="E19" s="22"/>
      <c r="F19" s="28">
        <v>186867</v>
      </c>
      <c r="G19" s="29">
        <v>203545</v>
      </c>
      <c r="H19" s="4">
        <v>230265</v>
      </c>
      <c r="I19" s="17"/>
      <c r="J19" s="90"/>
      <c r="K19" s="94"/>
      <c r="L19" s="100" t="s">
        <v>66</v>
      </c>
      <c r="M19" s="101"/>
      <c r="N19" s="22"/>
      <c r="O19" s="35">
        <v>64411</v>
      </c>
      <c r="P19" s="24">
        <v>33143</v>
      </c>
      <c r="Q19" s="2">
        <f>8396+0</f>
        <v>8396</v>
      </c>
    </row>
    <row r="20" spans="1:17" ht="26.25" customHeight="1">
      <c r="A20" s="111"/>
      <c r="B20" s="120"/>
      <c r="C20" s="100" t="s">
        <v>11</v>
      </c>
      <c r="D20" s="101"/>
      <c r="E20" s="22"/>
      <c r="F20" s="28">
        <v>707755</v>
      </c>
      <c r="G20" s="29">
        <v>728751</v>
      </c>
      <c r="H20" s="4">
        <v>786021</v>
      </c>
      <c r="I20" s="17"/>
      <c r="J20" s="90"/>
      <c r="K20" s="100" t="s">
        <v>71</v>
      </c>
      <c r="L20" s="101"/>
      <c r="M20" s="101"/>
      <c r="N20" s="46" t="s">
        <v>72</v>
      </c>
      <c r="O20" s="23">
        <v>92310</v>
      </c>
      <c r="P20" s="24">
        <v>126974</v>
      </c>
      <c r="Q20" s="2">
        <v>101530</v>
      </c>
    </row>
    <row r="21" spans="1:17" ht="26.25" customHeight="1" thickBot="1">
      <c r="A21" s="112"/>
      <c r="B21" s="95" t="s">
        <v>12</v>
      </c>
      <c r="C21" s="96"/>
      <c r="D21" s="96"/>
      <c r="E21" s="6"/>
      <c r="F21" s="47">
        <v>1420139</v>
      </c>
      <c r="G21" s="44">
        <v>1458539</v>
      </c>
      <c r="H21" s="45">
        <v>1477139</v>
      </c>
      <c r="I21" s="17"/>
      <c r="J21" s="90"/>
      <c r="K21" s="92" t="s">
        <v>126</v>
      </c>
      <c r="L21" s="100" t="s">
        <v>73</v>
      </c>
      <c r="M21" s="101"/>
      <c r="N21" s="22"/>
      <c r="O21" s="23">
        <v>38660</v>
      </c>
      <c r="P21" s="24">
        <v>77338</v>
      </c>
      <c r="Q21" s="2">
        <v>54907</v>
      </c>
    </row>
    <row r="22" spans="1:17" ht="26.25" customHeight="1">
      <c r="A22" s="88" t="s">
        <v>44</v>
      </c>
      <c r="B22" s="113" t="s">
        <v>63</v>
      </c>
      <c r="C22" s="99"/>
      <c r="D22" s="99"/>
      <c r="E22" s="18"/>
      <c r="F22" s="48">
        <v>24</v>
      </c>
      <c r="G22" s="49">
        <v>24</v>
      </c>
      <c r="H22" s="50">
        <v>25</v>
      </c>
      <c r="I22" s="17"/>
      <c r="J22" s="90"/>
      <c r="K22" s="93"/>
      <c r="L22" s="51" t="s">
        <v>133</v>
      </c>
      <c r="M22" s="21" t="s">
        <v>86</v>
      </c>
      <c r="N22" s="22"/>
      <c r="O22" s="23"/>
      <c r="P22" s="24"/>
      <c r="Q22" s="2"/>
    </row>
    <row r="23" spans="1:17" ht="26.25" customHeight="1">
      <c r="A23" s="90"/>
      <c r="B23" s="100" t="s">
        <v>13</v>
      </c>
      <c r="C23" s="101"/>
      <c r="D23" s="101"/>
      <c r="E23" s="22"/>
      <c r="F23" s="52" t="s">
        <v>100</v>
      </c>
      <c r="G23" s="51" t="s">
        <v>100</v>
      </c>
      <c r="H23" s="53" t="s">
        <v>115</v>
      </c>
      <c r="I23" s="17"/>
      <c r="J23" s="90"/>
      <c r="K23" s="94"/>
      <c r="L23" s="100" t="s">
        <v>74</v>
      </c>
      <c r="M23" s="101"/>
      <c r="N23" s="22" t="s">
        <v>136</v>
      </c>
      <c r="O23" s="23">
        <v>53650</v>
      </c>
      <c r="P23" s="24">
        <v>49636</v>
      </c>
      <c r="Q23" s="2">
        <v>46623</v>
      </c>
    </row>
    <row r="24" spans="1:17" ht="26.25" customHeight="1" thickBot="1">
      <c r="A24" s="90"/>
      <c r="B24" s="100" t="s">
        <v>98</v>
      </c>
      <c r="C24" s="101"/>
      <c r="D24" s="101"/>
      <c r="E24" s="22"/>
      <c r="F24" s="52"/>
      <c r="G24" s="51"/>
      <c r="H24" s="53"/>
      <c r="I24" s="17"/>
      <c r="J24" s="91"/>
      <c r="K24" s="95" t="s">
        <v>75</v>
      </c>
      <c r="L24" s="96"/>
      <c r="M24" s="96"/>
      <c r="N24" s="6" t="s">
        <v>137</v>
      </c>
      <c r="O24" s="47">
        <v>11029</v>
      </c>
      <c r="P24" s="44">
        <v>-7053</v>
      </c>
      <c r="Q24" s="45">
        <f>Q17-Q20</f>
        <v>-17314</v>
      </c>
    </row>
    <row r="25" spans="1:17" ht="26.25" customHeight="1" thickBot="1">
      <c r="A25" s="90"/>
      <c r="B25" s="100" t="s">
        <v>14</v>
      </c>
      <c r="C25" s="101"/>
      <c r="D25" s="101"/>
      <c r="E25" s="22"/>
      <c r="F25" s="52" t="s">
        <v>112</v>
      </c>
      <c r="G25" s="51" t="s">
        <v>112</v>
      </c>
      <c r="H25" s="53" t="s">
        <v>116</v>
      </c>
      <c r="I25" s="17"/>
      <c r="J25" s="97" t="s">
        <v>76</v>
      </c>
      <c r="K25" s="98"/>
      <c r="L25" s="98"/>
      <c r="M25" s="98"/>
      <c r="N25" s="13" t="s">
        <v>138</v>
      </c>
      <c r="O25" s="54">
        <v>-12184</v>
      </c>
      <c r="P25" s="55">
        <v>252</v>
      </c>
      <c r="Q25" s="56">
        <f>Q16+Q24</f>
        <v>16146</v>
      </c>
    </row>
    <row r="26" spans="1:17" ht="26.25" customHeight="1" thickBot="1">
      <c r="A26" s="90"/>
      <c r="B26" s="100" t="s">
        <v>15</v>
      </c>
      <c r="C26" s="101"/>
      <c r="D26" s="101"/>
      <c r="E26" s="22"/>
      <c r="F26" s="28"/>
      <c r="G26" s="29"/>
      <c r="H26" s="4"/>
      <c r="I26" s="17"/>
      <c r="J26" s="97" t="s">
        <v>40</v>
      </c>
      <c r="K26" s="98"/>
      <c r="L26" s="98"/>
      <c r="M26" s="98"/>
      <c r="N26" s="13" t="s">
        <v>139</v>
      </c>
      <c r="O26" s="57"/>
      <c r="P26" s="58"/>
      <c r="Q26" s="3"/>
    </row>
    <row r="27" spans="1:17" ht="26.25" customHeight="1" thickBot="1">
      <c r="A27" s="90"/>
      <c r="B27" s="126" t="s">
        <v>16</v>
      </c>
      <c r="C27" s="127"/>
      <c r="D27" s="21" t="s">
        <v>55</v>
      </c>
      <c r="E27" s="22"/>
      <c r="F27" s="36"/>
      <c r="G27" s="37"/>
      <c r="H27" s="38"/>
      <c r="I27" s="17"/>
      <c r="J27" s="97" t="s">
        <v>77</v>
      </c>
      <c r="K27" s="98"/>
      <c r="L27" s="98"/>
      <c r="M27" s="98"/>
      <c r="N27" s="13" t="s">
        <v>140</v>
      </c>
      <c r="O27" s="57"/>
      <c r="P27" s="58"/>
      <c r="Q27" s="3"/>
    </row>
    <row r="28" spans="1:17" ht="26.25" customHeight="1" thickBot="1">
      <c r="A28" s="90"/>
      <c r="B28" s="126"/>
      <c r="C28" s="127"/>
      <c r="D28" s="21" t="s">
        <v>56</v>
      </c>
      <c r="E28" s="22"/>
      <c r="F28" s="36"/>
      <c r="G28" s="37"/>
      <c r="H28" s="38"/>
      <c r="I28" s="17"/>
      <c r="J28" s="97" t="s">
        <v>78</v>
      </c>
      <c r="K28" s="98"/>
      <c r="L28" s="98"/>
      <c r="M28" s="98"/>
      <c r="N28" s="13" t="s">
        <v>141</v>
      </c>
      <c r="O28" s="57"/>
      <c r="P28" s="58"/>
      <c r="Q28" s="3"/>
    </row>
    <row r="29" spans="1:17" ht="26.25" customHeight="1" thickBot="1">
      <c r="A29" s="90"/>
      <c r="B29" s="126" t="s">
        <v>17</v>
      </c>
      <c r="C29" s="127"/>
      <c r="D29" s="21" t="s">
        <v>55</v>
      </c>
      <c r="E29" s="22"/>
      <c r="F29" s="36">
        <v>1814</v>
      </c>
      <c r="G29" s="37">
        <v>1579</v>
      </c>
      <c r="H29" s="38">
        <v>1640</v>
      </c>
      <c r="I29" s="17"/>
      <c r="J29" s="97" t="s">
        <v>79</v>
      </c>
      <c r="K29" s="98"/>
      <c r="L29" s="98"/>
      <c r="M29" s="98"/>
      <c r="N29" s="13" t="s">
        <v>142</v>
      </c>
      <c r="O29" s="54">
        <v>-12184</v>
      </c>
      <c r="P29" s="55">
        <v>252</v>
      </c>
      <c r="Q29" s="56">
        <f>Q25-Q26+Q27-Q28</f>
        <v>16146</v>
      </c>
    </row>
    <row r="30" spans="1:17" ht="26.25" customHeight="1" thickBot="1">
      <c r="A30" s="90"/>
      <c r="B30" s="126"/>
      <c r="C30" s="127"/>
      <c r="D30" s="21" t="s">
        <v>56</v>
      </c>
      <c r="E30" s="22"/>
      <c r="F30" s="36"/>
      <c r="G30" s="37"/>
      <c r="H30" s="38"/>
      <c r="I30" s="17"/>
      <c r="J30" s="97" t="s">
        <v>80</v>
      </c>
      <c r="K30" s="98"/>
      <c r="L30" s="98"/>
      <c r="M30" s="98"/>
      <c r="N30" s="13" t="s">
        <v>143</v>
      </c>
      <c r="O30" s="57"/>
      <c r="P30" s="58"/>
      <c r="Q30" s="3"/>
    </row>
    <row r="31" spans="1:17" ht="26.25" customHeight="1" thickBot="1">
      <c r="A31" s="90"/>
      <c r="B31" s="124" t="s">
        <v>57</v>
      </c>
      <c r="C31" s="125"/>
      <c r="D31" s="125"/>
      <c r="E31" s="22"/>
      <c r="F31" s="36">
        <v>1560</v>
      </c>
      <c r="G31" s="37">
        <v>1360</v>
      </c>
      <c r="H31" s="38">
        <v>1479</v>
      </c>
      <c r="I31" s="17"/>
      <c r="J31" s="97" t="s">
        <v>81</v>
      </c>
      <c r="K31" s="98"/>
      <c r="L31" s="98"/>
      <c r="M31" s="98"/>
      <c r="N31" s="13" t="s">
        <v>144</v>
      </c>
      <c r="O31" s="54">
        <v>-12184</v>
      </c>
      <c r="P31" s="55">
        <v>252</v>
      </c>
      <c r="Q31" s="56">
        <f>Q29-Q30</f>
        <v>16146</v>
      </c>
    </row>
    <row r="32" spans="1:17" ht="26.25" customHeight="1" thickBot="1">
      <c r="A32" s="90"/>
      <c r="B32" s="100" t="s">
        <v>90</v>
      </c>
      <c r="C32" s="101"/>
      <c r="D32" s="101"/>
      <c r="E32" s="22"/>
      <c r="F32" s="36">
        <v>511879</v>
      </c>
      <c r="G32" s="37">
        <v>506599</v>
      </c>
      <c r="H32" s="38">
        <v>546981</v>
      </c>
      <c r="I32" s="17"/>
      <c r="J32" s="97" t="s">
        <v>94</v>
      </c>
      <c r="K32" s="98"/>
      <c r="L32" s="98"/>
      <c r="M32" s="98"/>
      <c r="N32" s="13"/>
      <c r="O32" s="59">
        <v>0.44267846137113437</v>
      </c>
      <c r="P32" s="60">
        <v>0.6748246645004187</v>
      </c>
      <c r="Q32" s="61">
        <f>IF(Q5=0,0,Q5/(Q11+Q23))</f>
        <v>0.898282950049456</v>
      </c>
    </row>
    <row r="33" spans="1:17" ht="26.25" customHeight="1" thickBot="1">
      <c r="A33" s="90"/>
      <c r="B33" s="120" t="s">
        <v>85</v>
      </c>
      <c r="C33" s="100" t="s">
        <v>91</v>
      </c>
      <c r="D33" s="101"/>
      <c r="E33" s="22"/>
      <c r="F33" s="36"/>
      <c r="G33" s="37"/>
      <c r="H33" s="38"/>
      <c r="I33" s="17"/>
      <c r="J33" s="97" t="s">
        <v>95</v>
      </c>
      <c r="K33" s="98"/>
      <c r="L33" s="98"/>
      <c r="M33" s="98"/>
      <c r="N33" s="13"/>
      <c r="O33" s="59">
        <v>-0.24348034611618471</v>
      </c>
      <c r="P33" s="60">
        <v>0</v>
      </c>
      <c r="Q33" s="61">
        <f>IF(Q31&lt;0,Q31/(Q6-Q9),0)</f>
        <v>0</v>
      </c>
    </row>
    <row r="34" spans="1:17" ht="26.25" customHeight="1" thickBot="1">
      <c r="A34" s="90"/>
      <c r="B34" s="120"/>
      <c r="C34" s="100" t="s">
        <v>92</v>
      </c>
      <c r="D34" s="101"/>
      <c r="E34" s="22" t="s">
        <v>145</v>
      </c>
      <c r="F34" s="36">
        <v>511879</v>
      </c>
      <c r="G34" s="37">
        <v>506599</v>
      </c>
      <c r="H34" s="38">
        <v>546981</v>
      </c>
      <c r="I34" s="17"/>
      <c r="J34" s="97" t="s">
        <v>84</v>
      </c>
      <c r="K34" s="98"/>
      <c r="L34" s="98"/>
      <c r="M34" s="98"/>
      <c r="N34" s="13"/>
      <c r="O34" s="57">
        <v>74206</v>
      </c>
      <c r="P34" s="58">
        <v>70255</v>
      </c>
      <c r="Q34" s="3">
        <v>41033</v>
      </c>
    </row>
    <row r="35" spans="1:17" ht="26.25" customHeight="1" thickBot="1">
      <c r="A35" s="90"/>
      <c r="B35" s="100" t="s">
        <v>93</v>
      </c>
      <c r="C35" s="101"/>
      <c r="D35" s="101"/>
      <c r="E35" s="22" t="s">
        <v>146</v>
      </c>
      <c r="F35" s="36">
        <v>422482</v>
      </c>
      <c r="G35" s="37">
        <v>402496</v>
      </c>
      <c r="H35" s="38">
        <v>451363</v>
      </c>
      <c r="I35" s="17"/>
      <c r="J35" s="102" t="s">
        <v>104</v>
      </c>
      <c r="K35" s="103"/>
      <c r="L35" s="104" t="s">
        <v>39</v>
      </c>
      <c r="M35" s="105"/>
      <c r="N35" s="13"/>
      <c r="O35" s="57">
        <v>31597</v>
      </c>
      <c r="P35" s="58">
        <v>19396</v>
      </c>
      <c r="Q35" s="3">
        <v>41033</v>
      </c>
    </row>
    <row r="36" spans="1:17" ht="26.25" customHeight="1" thickBot="1">
      <c r="A36" s="91"/>
      <c r="B36" s="95" t="s">
        <v>18</v>
      </c>
      <c r="C36" s="96"/>
      <c r="D36" s="96"/>
      <c r="E36" s="6"/>
      <c r="F36" s="62">
        <v>0.8253552108994509</v>
      </c>
      <c r="G36" s="63">
        <v>0.7945061083815799</v>
      </c>
      <c r="H36" s="64">
        <f>IF(H35=0,0,H35/H34)</f>
        <v>0.8251895404045113</v>
      </c>
      <c r="I36" s="17"/>
      <c r="J36" s="97" t="s">
        <v>87</v>
      </c>
      <c r="K36" s="98"/>
      <c r="L36" s="98"/>
      <c r="M36" s="98"/>
      <c r="N36" s="13"/>
      <c r="O36" s="57">
        <v>1149014</v>
      </c>
      <c r="P36" s="58">
        <v>1178650</v>
      </c>
      <c r="Q36" s="3">
        <v>1171827</v>
      </c>
    </row>
    <row r="37" spans="1:17" ht="26.25" customHeight="1">
      <c r="A37" s="110" t="s">
        <v>45</v>
      </c>
      <c r="B37" s="113" t="s">
        <v>19</v>
      </c>
      <c r="C37" s="99"/>
      <c r="D37" s="99"/>
      <c r="E37" s="18"/>
      <c r="F37" s="42"/>
      <c r="G37" s="26"/>
      <c r="H37" s="27"/>
      <c r="I37" s="17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11"/>
      <c r="B38" s="100" t="s">
        <v>20</v>
      </c>
      <c r="C38" s="101"/>
      <c r="D38" s="101"/>
      <c r="E38" s="22"/>
      <c r="F38" s="28">
        <v>120108</v>
      </c>
      <c r="G38" s="29">
        <v>108831</v>
      </c>
      <c r="H38" s="4">
        <v>66994</v>
      </c>
      <c r="I38" s="17"/>
    </row>
    <row r="39" spans="1:9" ht="26.25" customHeight="1">
      <c r="A39" s="111"/>
      <c r="B39" s="120" t="s">
        <v>147</v>
      </c>
      <c r="C39" s="100" t="s">
        <v>21</v>
      </c>
      <c r="D39" s="101"/>
      <c r="E39" s="22"/>
      <c r="F39" s="28">
        <v>47664</v>
      </c>
      <c r="G39" s="29">
        <v>40496</v>
      </c>
      <c r="H39" s="4">
        <v>49936</v>
      </c>
      <c r="I39" s="17"/>
    </row>
    <row r="40" spans="1:9" ht="26.25" customHeight="1">
      <c r="A40" s="111"/>
      <c r="B40" s="120"/>
      <c r="C40" s="100" t="s">
        <v>22</v>
      </c>
      <c r="D40" s="101"/>
      <c r="E40" s="22"/>
      <c r="F40" s="28">
        <v>72444</v>
      </c>
      <c r="G40" s="29">
        <v>68335</v>
      </c>
      <c r="H40" s="4">
        <v>17058</v>
      </c>
      <c r="I40" s="17"/>
    </row>
    <row r="41" spans="1:9" ht="26.25" customHeight="1">
      <c r="A41" s="111"/>
      <c r="B41" s="100" t="s">
        <v>23</v>
      </c>
      <c r="C41" s="101"/>
      <c r="D41" s="101"/>
      <c r="E41" s="22"/>
      <c r="F41" s="28">
        <v>18148</v>
      </c>
      <c r="G41" s="29">
        <v>21348</v>
      </c>
      <c r="H41" s="4">
        <v>62414</v>
      </c>
      <c r="I41" s="17"/>
    </row>
    <row r="42" spans="1:9" ht="26.25" customHeight="1" thickBot="1">
      <c r="A42" s="112"/>
      <c r="B42" s="95" t="s">
        <v>24</v>
      </c>
      <c r="C42" s="96"/>
      <c r="D42" s="96"/>
      <c r="E42" s="6"/>
      <c r="F42" s="47">
        <v>138256</v>
      </c>
      <c r="G42" s="44">
        <v>130179</v>
      </c>
      <c r="H42" s="45">
        <f>H37+H38+H41</f>
        <v>129408</v>
      </c>
      <c r="I42" s="17"/>
    </row>
    <row r="43" spans="1:9" ht="26.25" customHeight="1">
      <c r="A43" s="110" t="s">
        <v>46</v>
      </c>
      <c r="B43" s="121" t="s">
        <v>48</v>
      </c>
      <c r="C43" s="113" t="s">
        <v>25</v>
      </c>
      <c r="D43" s="99"/>
      <c r="E43" s="18"/>
      <c r="F43" s="42" t="s">
        <v>113</v>
      </c>
      <c r="G43" s="26" t="s">
        <v>113</v>
      </c>
      <c r="H43" s="27" t="s">
        <v>113</v>
      </c>
      <c r="I43" s="17"/>
    </row>
    <row r="44" spans="1:9" ht="26.25" customHeight="1">
      <c r="A44" s="111"/>
      <c r="B44" s="122"/>
      <c r="C44" s="100" t="s">
        <v>58</v>
      </c>
      <c r="D44" s="101"/>
      <c r="E44" s="22"/>
      <c r="F44" s="28">
        <v>1921</v>
      </c>
      <c r="G44" s="29">
        <v>1921</v>
      </c>
      <c r="H44" s="4">
        <v>2100</v>
      </c>
      <c r="I44" s="17"/>
    </row>
    <row r="45" spans="1:9" ht="26.25" customHeight="1">
      <c r="A45" s="111"/>
      <c r="B45" s="122"/>
      <c r="C45" s="100" t="s">
        <v>26</v>
      </c>
      <c r="D45" s="101"/>
      <c r="E45" s="22"/>
      <c r="F45" s="66">
        <v>37347</v>
      </c>
      <c r="G45" s="67">
        <v>37347</v>
      </c>
      <c r="H45" s="68">
        <v>39173</v>
      </c>
      <c r="I45" s="17"/>
    </row>
    <row r="46" spans="1:9" ht="26.25" customHeight="1">
      <c r="A46" s="111"/>
      <c r="B46" s="122"/>
      <c r="C46" s="100" t="s">
        <v>59</v>
      </c>
      <c r="D46" s="101"/>
      <c r="E46" s="22"/>
      <c r="F46" s="36">
        <v>118.423980193239</v>
      </c>
      <c r="G46" s="37">
        <v>126.00373668309747</v>
      </c>
      <c r="H46" s="38">
        <f>ROUND(Q7*1000/H35,1)</f>
        <v>130.4</v>
      </c>
      <c r="I46" s="17"/>
    </row>
    <row r="47" spans="1:9" ht="26.25" customHeight="1">
      <c r="A47" s="111"/>
      <c r="B47" s="122"/>
      <c r="C47" s="100" t="s">
        <v>60</v>
      </c>
      <c r="D47" s="101"/>
      <c r="E47" s="22"/>
      <c r="F47" s="36">
        <v>284.29140176386215</v>
      </c>
      <c r="G47" s="37">
        <v>270.39026474797265</v>
      </c>
      <c r="H47" s="38">
        <f>ROUND(H38*1000/H35,1)</f>
        <v>148.4</v>
      </c>
      <c r="I47" s="17"/>
    </row>
    <row r="48" spans="1:9" ht="26.25" customHeight="1">
      <c r="A48" s="111"/>
      <c r="B48" s="122"/>
      <c r="C48" s="120" t="s">
        <v>148</v>
      </c>
      <c r="D48" s="21" t="s">
        <v>61</v>
      </c>
      <c r="E48" s="22"/>
      <c r="F48" s="36">
        <v>112.8190076736997</v>
      </c>
      <c r="G48" s="37">
        <v>100.61217999681985</v>
      </c>
      <c r="H48" s="38">
        <f>ROUND(H39*1000/H35,1)</f>
        <v>110.6</v>
      </c>
      <c r="I48" s="17"/>
    </row>
    <row r="49" spans="1:9" ht="26.25" customHeight="1">
      <c r="A49" s="111"/>
      <c r="B49" s="123"/>
      <c r="C49" s="120"/>
      <c r="D49" s="21" t="s">
        <v>62</v>
      </c>
      <c r="E49" s="22"/>
      <c r="F49" s="36">
        <v>118.423980193239</v>
      </c>
      <c r="G49" s="37">
        <v>169.7780847511528</v>
      </c>
      <c r="H49" s="38">
        <f>ROUND(H40*1000/H35,1)</f>
        <v>37.8</v>
      </c>
      <c r="I49" s="17"/>
    </row>
    <row r="50" spans="1:9" ht="26.25" customHeight="1">
      <c r="A50" s="111"/>
      <c r="B50" s="114" t="s">
        <v>41</v>
      </c>
      <c r="C50" s="115"/>
      <c r="D50" s="21" t="s">
        <v>27</v>
      </c>
      <c r="E50" s="22"/>
      <c r="F50" s="36">
        <v>20.4</v>
      </c>
      <c r="G50" s="37">
        <v>20.4</v>
      </c>
      <c r="H50" s="38">
        <v>35.6</v>
      </c>
      <c r="I50" s="17"/>
    </row>
    <row r="51" spans="1:9" ht="26.25" customHeight="1">
      <c r="A51" s="111"/>
      <c r="B51" s="116"/>
      <c r="C51" s="117"/>
      <c r="D51" s="21" t="s">
        <v>89</v>
      </c>
      <c r="E51" s="22"/>
      <c r="F51" s="28">
        <v>900</v>
      </c>
      <c r="G51" s="29">
        <v>900</v>
      </c>
      <c r="H51" s="4">
        <v>900</v>
      </c>
      <c r="I51" s="17"/>
    </row>
    <row r="52" spans="1:9" ht="26.25" customHeight="1" thickBot="1">
      <c r="A52" s="112"/>
      <c r="B52" s="118"/>
      <c r="C52" s="119"/>
      <c r="D52" s="5" t="s">
        <v>28</v>
      </c>
      <c r="E52" s="6"/>
      <c r="F52" s="7"/>
      <c r="G52" s="8"/>
      <c r="H52" s="9"/>
      <c r="I52" s="17"/>
    </row>
    <row r="53" spans="1:9" ht="26.25" customHeight="1">
      <c r="A53" s="110" t="s">
        <v>29</v>
      </c>
      <c r="B53" s="113" t="s">
        <v>30</v>
      </c>
      <c r="C53" s="99"/>
      <c r="D53" s="99"/>
      <c r="E53" s="18"/>
      <c r="F53" s="42">
        <v>2</v>
      </c>
      <c r="G53" s="26">
        <v>2</v>
      </c>
      <c r="H53" s="27">
        <v>2</v>
      </c>
      <c r="I53" s="17"/>
    </row>
    <row r="54" spans="1:9" ht="26.25" customHeight="1">
      <c r="A54" s="111"/>
      <c r="B54" s="100" t="s">
        <v>31</v>
      </c>
      <c r="C54" s="101"/>
      <c r="D54" s="101"/>
      <c r="E54" s="22"/>
      <c r="F54" s="28">
        <v>1</v>
      </c>
      <c r="G54" s="29">
        <v>1</v>
      </c>
      <c r="H54" s="4">
        <v>1</v>
      </c>
      <c r="I54" s="17"/>
    </row>
    <row r="55" spans="1:8" ht="26.25" customHeight="1" thickBot="1">
      <c r="A55" s="112"/>
      <c r="B55" s="95" t="s">
        <v>32</v>
      </c>
      <c r="C55" s="96"/>
      <c r="D55" s="96"/>
      <c r="E55" s="6"/>
      <c r="F55" s="47">
        <v>3</v>
      </c>
      <c r="G55" s="44">
        <v>3</v>
      </c>
      <c r="H55" s="45">
        <f>H53+H54</f>
        <v>3</v>
      </c>
    </row>
  </sheetData>
  <mergeCells count="96"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A37:A42"/>
    <mergeCell ref="B37:D37"/>
    <mergeCell ref="B38:D38"/>
    <mergeCell ref="B39:B40"/>
    <mergeCell ref="C39:D39"/>
    <mergeCell ref="C40:D40"/>
    <mergeCell ref="B41:D41"/>
    <mergeCell ref="B42:D42"/>
    <mergeCell ref="B35:D35"/>
    <mergeCell ref="J35:K35"/>
    <mergeCell ref="L35:M35"/>
    <mergeCell ref="B36:D36"/>
    <mergeCell ref="J36:M36"/>
    <mergeCell ref="B32:D32"/>
    <mergeCell ref="J32:M32"/>
    <mergeCell ref="B33:B34"/>
    <mergeCell ref="C33:D33"/>
    <mergeCell ref="J33:M33"/>
    <mergeCell ref="C34:D34"/>
    <mergeCell ref="J34:M34"/>
    <mergeCell ref="B29:C30"/>
    <mergeCell ref="J29:M29"/>
    <mergeCell ref="J30:M30"/>
    <mergeCell ref="B31:D31"/>
    <mergeCell ref="J31:M31"/>
    <mergeCell ref="J25:M25"/>
    <mergeCell ref="B26:D26"/>
    <mergeCell ref="J26:M26"/>
    <mergeCell ref="B27:C28"/>
    <mergeCell ref="J27:M27"/>
    <mergeCell ref="J28:M28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C19:D19"/>
    <mergeCell ref="L19:M19"/>
    <mergeCell ref="C20:D20"/>
    <mergeCell ref="K20:M20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G3" sqref="G3"/>
    </sheetView>
  </sheetViews>
  <sheetFormatPr defaultColWidth="9.00390625" defaultRowHeight="26.25" customHeight="1"/>
  <cols>
    <col min="1" max="3" width="4.125" style="10" customWidth="1"/>
    <col min="4" max="4" width="24.125" style="10" customWidth="1"/>
    <col min="5" max="5" width="4.50390625" style="10" bestFit="1" customWidth="1"/>
    <col min="6" max="8" width="12.625" style="10" customWidth="1"/>
    <col min="9" max="9" width="2.125" style="10" customWidth="1"/>
    <col min="10" max="11" width="2.875" style="10" bestFit="1" customWidth="1"/>
    <col min="12" max="12" width="5.25390625" style="10" bestFit="1" customWidth="1"/>
    <col min="13" max="13" width="21.625" style="10" customWidth="1"/>
    <col min="14" max="14" width="3.375" style="10" bestFit="1" customWidth="1"/>
    <col min="15" max="17" width="12.625" style="10" customWidth="1"/>
    <col min="18" max="16384" width="9.00390625" style="10" customWidth="1"/>
  </cols>
  <sheetData>
    <row r="1" spans="1:17" ht="26.25" customHeight="1">
      <c r="A1" s="89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6:15" ht="19.5" customHeight="1"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8.25" customHeight="1" thickBot="1">
      <c r="A3" s="12" t="s">
        <v>160</v>
      </c>
      <c r="P3" s="10" t="s">
        <v>0</v>
      </c>
    </row>
    <row r="4" spans="1:17" ht="26.25" customHeight="1" thickBot="1">
      <c r="A4" s="97" t="s">
        <v>49</v>
      </c>
      <c r="B4" s="98"/>
      <c r="C4" s="98"/>
      <c r="D4" s="98"/>
      <c r="E4" s="13"/>
      <c r="F4" s="14" t="s">
        <v>96</v>
      </c>
      <c r="G4" s="15" t="s">
        <v>97</v>
      </c>
      <c r="H4" s="16" t="s">
        <v>121</v>
      </c>
      <c r="I4" s="17"/>
      <c r="J4" s="97" t="s">
        <v>49</v>
      </c>
      <c r="K4" s="98"/>
      <c r="L4" s="98"/>
      <c r="M4" s="98"/>
      <c r="N4" s="13"/>
      <c r="O4" s="14" t="s">
        <v>96</v>
      </c>
      <c r="P4" s="15" t="s">
        <v>97</v>
      </c>
      <c r="Q4" s="16" t="s">
        <v>121</v>
      </c>
    </row>
    <row r="5" spans="1:17" ht="26.25" customHeight="1" thickBot="1">
      <c r="A5" s="97" t="s">
        <v>1</v>
      </c>
      <c r="B5" s="98"/>
      <c r="C5" s="98"/>
      <c r="D5" s="98"/>
      <c r="E5" s="13"/>
      <c r="F5" s="128">
        <v>28216</v>
      </c>
      <c r="G5" s="129"/>
      <c r="H5" s="130"/>
      <c r="I5" s="17"/>
      <c r="J5" s="88" t="s">
        <v>47</v>
      </c>
      <c r="K5" s="99" t="s">
        <v>65</v>
      </c>
      <c r="L5" s="99"/>
      <c r="M5" s="99"/>
      <c r="N5" s="18" t="s">
        <v>122</v>
      </c>
      <c r="O5" s="19">
        <v>68398</v>
      </c>
      <c r="P5" s="20">
        <v>65419</v>
      </c>
      <c r="Q5" s="1">
        <v>61056</v>
      </c>
    </row>
    <row r="6" spans="1:17" ht="26.25" customHeight="1" thickBot="1">
      <c r="A6" s="97" t="s">
        <v>82</v>
      </c>
      <c r="B6" s="98"/>
      <c r="C6" s="98"/>
      <c r="D6" s="98"/>
      <c r="E6" s="13"/>
      <c r="F6" s="128">
        <v>30133</v>
      </c>
      <c r="G6" s="129"/>
      <c r="H6" s="130"/>
      <c r="I6" s="17"/>
      <c r="J6" s="90"/>
      <c r="K6" s="92" t="s">
        <v>123</v>
      </c>
      <c r="L6" s="100" t="s">
        <v>53</v>
      </c>
      <c r="M6" s="101"/>
      <c r="N6" s="22" t="s">
        <v>124</v>
      </c>
      <c r="O6" s="23">
        <v>67739</v>
      </c>
      <c r="P6" s="24">
        <v>64791</v>
      </c>
      <c r="Q6" s="2">
        <v>60068</v>
      </c>
    </row>
    <row r="7" spans="1:17" ht="26.25" customHeight="1">
      <c r="A7" s="88" t="s">
        <v>42</v>
      </c>
      <c r="B7" s="113" t="s">
        <v>50</v>
      </c>
      <c r="C7" s="99"/>
      <c r="D7" s="99"/>
      <c r="E7" s="18" t="s">
        <v>125</v>
      </c>
      <c r="F7" s="25">
        <v>21835</v>
      </c>
      <c r="G7" s="26">
        <v>21863</v>
      </c>
      <c r="H7" s="27">
        <v>21768</v>
      </c>
      <c r="I7" s="17"/>
      <c r="J7" s="90"/>
      <c r="K7" s="93"/>
      <c r="L7" s="92" t="s">
        <v>127</v>
      </c>
      <c r="M7" s="21" t="s">
        <v>34</v>
      </c>
      <c r="N7" s="22"/>
      <c r="O7" s="23">
        <v>58063</v>
      </c>
      <c r="P7" s="24">
        <v>60716</v>
      </c>
      <c r="Q7" s="2">
        <v>57630</v>
      </c>
    </row>
    <row r="8" spans="1:17" ht="26.25" customHeight="1">
      <c r="A8" s="90"/>
      <c r="B8" s="100" t="s">
        <v>2</v>
      </c>
      <c r="C8" s="101"/>
      <c r="D8" s="101"/>
      <c r="E8" s="22"/>
      <c r="F8" s="28">
        <v>595</v>
      </c>
      <c r="G8" s="29">
        <v>590</v>
      </c>
      <c r="H8" s="4">
        <v>588</v>
      </c>
      <c r="I8" s="30"/>
      <c r="J8" s="90"/>
      <c r="K8" s="93"/>
      <c r="L8" s="93"/>
      <c r="M8" s="21" t="s">
        <v>35</v>
      </c>
      <c r="N8" s="22"/>
      <c r="O8" s="23">
        <v>9250</v>
      </c>
      <c r="P8" s="24">
        <v>3649</v>
      </c>
      <c r="Q8" s="2">
        <v>2012</v>
      </c>
    </row>
    <row r="9" spans="1:17" ht="26.25" customHeight="1">
      <c r="A9" s="90"/>
      <c r="B9" s="100" t="s">
        <v>51</v>
      </c>
      <c r="C9" s="101"/>
      <c r="D9" s="101"/>
      <c r="E9" s="22" t="s">
        <v>128</v>
      </c>
      <c r="F9" s="28">
        <v>595</v>
      </c>
      <c r="G9" s="29">
        <v>590</v>
      </c>
      <c r="H9" s="4">
        <v>588</v>
      </c>
      <c r="I9" s="17"/>
      <c r="J9" s="90"/>
      <c r="K9" s="93"/>
      <c r="L9" s="94"/>
      <c r="M9" s="21" t="s">
        <v>36</v>
      </c>
      <c r="N9" s="22" t="s">
        <v>102</v>
      </c>
      <c r="O9" s="23"/>
      <c r="P9" s="24"/>
      <c r="Q9" s="2"/>
    </row>
    <row r="10" spans="1:17" ht="26.25" customHeight="1">
      <c r="A10" s="90"/>
      <c r="B10" s="100" t="s">
        <v>52</v>
      </c>
      <c r="C10" s="101"/>
      <c r="D10" s="101"/>
      <c r="E10" s="22" t="s">
        <v>129</v>
      </c>
      <c r="F10" s="31">
        <f>IF(F9=0,0,F9/F7)</f>
        <v>0.027249828257384933</v>
      </c>
      <c r="G10" s="32">
        <f>IF(G9=0,0,G9/G7)</f>
        <v>0.026986232447514066</v>
      </c>
      <c r="H10" s="33">
        <f>IF(H9=0,0,H9/H7)</f>
        <v>0.02701212789415656</v>
      </c>
      <c r="I10" s="17"/>
      <c r="J10" s="90"/>
      <c r="K10" s="94"/>
      <c r="L10" s="108" t="s">
        <v>66</v>
      </c>
      <c r="M10" s="109"/>
      <c r="N10" s="34"/>
      <c r="O10" s="23">
        <v>659</v>
      </c>
      <c r="P10" s="24">
        <v>628</v>
      </c>
      <c r="Q10" s="2">
        <v>988</v>
      </c>
    </row>
    <row r="11" spans="1:17" ht="26.25" customHeight="1">
      <c r="A11" s="90"/>
      <c r="B11" s="100" t="s">
        <v>3</v>
      </c>
      <c r="C11" s="101"/>
      <c r="D11" s="101"/>
      <c r="E11" s="22" t="s">
        <v>130</v>
      </c>
      <c r="F11" s="28">
        <v>453</v>
      </c>
      <c r="G11" s="29">
        <v>448</v>
      </c>
      <c r="H11" s="4">
        <v>447</v>
      </c>
      <c r="I11" s="17"/>
      <c r="J11" s="90"/>
      <c r="K11" s="101" t="s">
        <v>67</v>
      </c>
      <c r="L11" s="101"/>
      <c r="M11" s="101"/>
      <c r="N11" s="22" t="s">
        <v>159</v>
      </c>
      <c r="O11" s="35">
        <v>55239</v>
      </c>
      <c r="P11" s="24">
        <v>51176</v>
      </c>
      <c r="Q11" s="2">
        <v>53442</v>
      </c>
    </row>
    <row r="12" spans="1:17" ht="26.25" customHeight="1">
      <c r="A12" s="90"/>
      <c r="B12" s="100" t="s">
        <v>64</v>
      </c>
      <c r="C12" s="101"/>
      <c r="D12" s="101"/>
      <c r="E12" s="22" t="s">
        <v>131</v>
      </c>
      <c r="F12" s="31">
        <f>IF(F11=0,0,F11/F9)</f>
        <v>0.761344537815126</v>
      </c>
      <c r="G12" s="32">
        <f>IF(G11=0,0,G11/G9)</f>
        <v>0.7593220338983051</v>
      </c>
      <c r="H12" s="33">
        <f>IF(H11=0,0,H11/H9)</f>
        <v>0.7602040816326531</v>
      </c>
      <c r="I12" s="17"/>
      <c r="J12" s="90"/>
      <c r="K12" s="92" t="s">
        <v>132</v>
      </c>
      <c r="L12" s="100" t="s">
        <v>54</v>
      </c>
      <c r="M12" s="101"/>
      <c r="N12" s="22"/>
      <c r="O12" s="23">
        <v>48501</v>
      </c>
      <c r="P12" s="24">
        <v>44909</v>
      </c>
      <c r="Q12" s="2">
        <v>47648</v>
      </c>
    </row>
    <row r="13" spans="1:17" ht="26.25" customHeight="1">
      <c r="A13" s="90"/>
      <c r="B13" s="100" t="s">
        <v>4</v>
      </c>
      <c r="C13" s="101"/>
      <c r="D13" s="101"/>
      <c r="E13" s="22"/>
      <c r="F13" s="36">
        <v>120</v>
      </c>
      <c r="G13" s="37">
        <v>151</v>
      </c>
      <c r="H13" s="38">
        <v>151</v>
      </c>
      <c r="I13" s="17"/>
      <c r="J13" s="90"/>
      <c r="K13" s="93"/>
      <c r="L13" s="92" t="s">
        <v>133</v>
      </c>
      <c r="M13" s="21" t="s">
        <v>33</v>
      </c>
      <c r="N13" s="22"/>
      <c r="O13" s="23">
        <v>6635</v>
      </c>
      <c r="P13" s="24">
        <v>7485</v>
      </c>
      <c r="Q13" s="2">
        <v>10180</v>
      </c>
    </row>
    <row r="14" spans="1:17" ht="26.25" customHeight="1">
      <c r="A14" s="90"/>
      <c r="B14" s="100" t="s">
        <v>5</v>
      </c>
      <c r="C14" s="101"/>
      <c r="D14" s="101"/>
      <c r="E14" s="22"/>
      <c r="F14" s="36">
        <v>72</v>
      </c>
      <c r="G14" s="37">
        <v>72</v>
      </c>
      <c r="H14" s="38">
        <v>72</v>
      </c>
      <c r="I14" s="17"/>
      <c r="J14" s="90"/>
      <c r="K14" s="93"/>
      <c r="L14" s="94"/>
      <c r="M14" s="21" t="s">
        <v>37</v>
      </c>
      <c r="N14" s="22"/>
      <c r="O14" s="23"/>
      <c r="P14" s="24"/>
      <c r="Q14" s="2"/>
    </row>
    <row r="15" spans="1:17" ht="26.25" customHeight="1" thickBot="1">
      <c r="A15" s="91"/>
      <c r="B15" s="95" t="s">
        <v>88</v>
      </c>
      <c r="C15" s="96"/>
      <c r="D15" s="96"/>
      <c r="E15" s="6"/>
      <c r="F15" s="39">
        <v>72</v>
      </c>
      <c r="G15" s="40">
        <v>72</v>
      </c>
      <c r="H15" s="41">
        <v>72</v>
      </c>
      <c r="I15" s="17"/>
      <c r="J15" s="90"/>
      <c r="K15" s="94"/>
      <c r="L15" s="108" t="s">
        <v>38</v>
      </c>
      <c r="M15" s="109"/>
      <c r="N15" s="34"/>
      <c r="O15" s="23">
        <v>6738</v>
      </c>
      <c r="P15" s="24">
        <v>6267</v>
      </c>
      <c r="Q15" s="2">
        <v>5794</v>
      </c>
    </row>
    <row r="16" spans="1:17" ht="26.25" customHeight="1" thickBot="1">
      <c r="A16" s="110" t="s">
        <v>43</v>
      </c>
      <c r="B16" s="113" t="s">
        <v>6</v>
      </c>
      <c r="C16" s="99"/>
      <c r="D16" s="99"/>
      <c r="E16" s="18"/>
      <c r="F16" s="42">
        <v>1452159</v>
      </c>
      <c r="G16" s="26">
        <v>1452159</v>
      </c>
      <c r="H16" s="27">
        <v>1452159</v>
      </c>
      <c r="I16" s="17"/>
      <c r="J16" s="91"/>
      <c r="K16" s="95" t="s">
        <v>68</v>
      </c>
      <c r="L16" s="96"/>
      <c r="M16" s="96"/>
      <c r="N16" s="6" t="s">
        <v>134</v>
      </c>
      <c r="O16" s="43">
        <f>O5-O11</f>
        <v>13159</v>
      </c>
      <c r="P16" s="44">
        <f>P5-P11</f>
        <v>14243</v>
      </c>
      <c r="Q16" s="45">
        <f>Q5-Q11</f>
        <v>7614</v>
      </c>
    </row>
    <row r="17" spans="1:17" ht="26.25" customHeight="1">
      <c r="A17" s="111"/>
      <c r="B17" s="120" t="s">
        <v>7</v>
      </c>
      <c r="C17" s="100" t="s">
        <v>8</v>
      </c>
      <c r="D17" s="101"/>
      <c r="E17" s="22"/>
      <c r="F17" s="28">
        <v>197300</v>
      </c>
      <c r="G17" s="29">
        <v>197300</v>
      </c>
      <c r="H17" s="4">
        <v>197300</v>
      </c>
      <c r="I17" s="17"/>
      <c r="J17" s="88" t="s">
        <v>69</v>
      </c>
      <c r="K17" s="106" t="s">
        <v>70</v>
      </c>
      <c r="L17" s="107"/>
      <c r="M17" s="107"/>
      <c r="N17" s="18" t="s">
        <v>135</v>
      </c>
      <c r="O17" s="19">
        <v>552</v>
      </c>
      <c r="P17" s="20">
        <v>583</v>
      </c>
      <c r="Q17" s="1">
        <v>605</v>
      </c>
    </row>
    <row r="18" spans="1:17" ht="26.25" customHeight="1">
      <c r="A18" s="111"/>
      <c r="B18" s="120"/>
      <c r="C18" s="100" t="s">
        <v>9</v>
      </c>
      <c r="D18" s="101"/>
      <c r="E18" s="22"/>
      <c r="F18" s="28">
        <v>226300</v>
      </c>
      <c r="G18" s="29">
        <v>226300</v>
      </c>
      <c r="H18" s="4">
        <v>226300</v>
      </c>
      <c r="I18" s="17"/>
      <c r="J18" s="90"/>
      <c r="K18" s="92" t="s">
        <v>133</v>
      </c>
      <c r="L18" s="100" t="s">
        <v>83</v>
      </c>
      <c r="M18" s="101"/>
      <c r="N18" s="22"/>
      <c r="O18" s="23"/>
      <c r="P18" s="24"/>
      <c r="Q18" s="2"/>
    </row>
    <row r="19" spans="1:17" ht="26.25" customHeight="1">
      <c r="A19" s="111"/>
      <c r="B19" s="120"/>
      <c r="C19" s="100" t="s">
        <v>10</v>
      </c>
      <c r="D19" s="101"/>
      <c r="E19" s="22"/>
      <c r="F19" s="28">
        <v>21886</v>
      </c>
      <c r="G19" s="29">
        <v>21886</v>
      </c>
      <c r="H19" s="4">
        <v>21886</v>
      </c>
      <c r="I19" s="17"/>
      <c r="J19" s="90"/>
      <c r="K19" s="94"/>
      <c r="L19" s="100" t="s">
        <v>66</v>
      </c>
      <c r="M19" s="101"/>
      <c r="N19" s="22"/>
      <c r="O19" s="35">
        <v>542</v>
      </c>
      <c r="P19" s="24">
        <v>573</v>
      </c>
      <c r="Q19" s="2">
        <v>605</v>
      </c>
    </row>
    <row r="20" spans="1:17" ht="26.25" customHeight="1">
      <c r="A20" s="111"/>
      <c r="B20" s="120"/>
      <c r="C20" s="100" t="s">
        <v>11</v>
      </c>
      <c r="D20" s="101"/>
      <c r="E20" s="22"/>
      <c r="F20" s="28">
        <v>1006673</v>
      </c>
      <c r="G20" s="29">
        <v>1006673</v>
      </c>
      <c r="H20" s="4">
        <v>1006673</v>
      </c>
      <c r="I20" s="17"/>
      <c r="J20" s="90"/>
      <c r="K20" s="100" t="s">
        <v>71</v>
      </c>
      <c r="L20" s="101"/>
      <c r="M20" s="101"/>
      <c r="N20" s="46" t="s">
        <v>72</v>
      </c>
      <c r="O20" s="23">
        <v>18077</v>
      </c>
      <c r="P20" s="24">
        <v>19681</v>
      </c>
      <c r="Q20" s="2">
        <v>13663</v>
      </c>
    </row>
    <row r="21" spans="1:17" ht="26.25" customHeight="1" thickBot="1">
      <c r="A21" s="112"/>
      <c r="B21" s="95" t="s">
        <v>12</v>
      </c>
      <c r="C21" s="96"/>
      <c r="D21" s="96"/>
      <c r="E21" s="6"/>
      <c r="F21" s="47">
        <v>344600</v>
      </c>
      <c r="G21" s="44">
        <v>344600</v>
      </c>
      <c r="H21" s="45">
        <v>344600</v>
      </c>
      <c r="I21" s="17"/>
      <c r="J21" s="90"/>
      <c r="K21" s="92" t="s">
        <v>126</v>
      </c>
      <c r="L21" s="100" t="s">
        <v>73</v>
      </c>
      <c r="M21" s="101"/>
      <c r="N21" s="22"/>
      <c r="O21" s="23"/>
      <c r="P21" s="24"/>
      <c r="Q21" s="2"/>
    </row>
    <row r="22" spans="1:17" ht="26.25" customHeight="1">
      <c r="A22" s="88" t="s">
        <v>44</v>
      </c>
      <c r="B22" s="113" t="s">
        <v>63</v>
      </c>
      <c r="C22" s="99"/>
      <c r="D22" s="99"/>
      <c r="E22" s="18"/>
      <c r="F22" s="48">
        <v>8</v>
      </c>
      <c r="G22" s="49">
        <v>8</v>
      </c>
      <c r="H22" s="50">
        <v>8</v>
      </c>
      <c r="I22" s="17"/>
      <c r="J22" s="90"/>
      <c r="K22" s="93"/>
      <c r="L22" s="51" t="s">
        <v>133</v>
      </c>
      <c r="M22" s="21" t="s">
        <v>86</v>
      </c>
      <c r="N22" s="22"/>
      <c r="O22" s="23"/>
      <c r="P22" s="24"/>
      <c r="Q22" s="2"/>
    </row>
    <row r="23" spans="1:17" ht="26.25" customHeight="1">
      <c r="A23" s="90"/>
      <c r="B23" s="100" t="s">
        <v>13</v>
      </c>
      <c r="C23" s="101"/>
      <c r="D23" s="101"/>
      <c r="E23" s="22"/>
      <c r="F23" s="71" t="s">
        <v>100</v>
      </c>
      <c r="G23" s="72" t="s">
        <v>100</v>
      </c>
      <c r="H23" s="73" t="s">
        <v>100</v>
      </c>
      <c r="I23" s="17"/>
      <c r="J23" s="90"/>
      <c r="K23" s="94"/>
      <c r="L23" s="100" t="s">
        <v>74</v>
      </c>
      <c r="M23" s="101"/>
      <c r="N23" s="22" t="s">
        <v>136</v>
      </c>
      <c r="O23" s="23">
        <v>8486</v>
      </c>
      <c r="P23" s="24">
        <v>8956</v>
      </c>
      <c r="Q23" s="2">
        <v>7793</v>
      </c>
    </row>
    <row r="24" spans="1:17" ht="26.25" customHeight="1" thickBot="1">
      <c r="A24" s="90"/>
      <c r="B24" s="100" t="s">
        <v>98</v>
      </c>
      <c r="C24" s="101"/>
      <c r="D24" s="101"/>
      <c r="E24" s="22"/>
      <c r="F24" s="52"/>
      <c r="G24" s="51"/>
      <c r="H24" s="53"/>
      <c r="I24" s="17"/>
      <c r="J24" s="91"/>
      <c r="K24" s="95" t="s">
        <v>75</v>
      </c>
      <c r="L24" s="96"/>
      <c r="M24" s="96"/>
      <c r="N24" s="6" t="s">
        <v>137</v>
      </c>
      <c r="O24" s="47">
        <f>O17-O20</f>
        <v>-17525</v>
      </c>
      <c r="P24" s="44">
        <f>P17-P20</f>
        <v>-19098</v>
      </c>
      <c r="Q24" s="45">
        <f>Q17-Q20</f>
        <v>-13058</v>
      </c>
    </row>
    <row r="25" spans="1:17" ht="26.25" customHeight="1" thickBot="1">
      <c r="A25" s="90"/>
      <c r="B25" s="100" t="s">
        <v>14</v>
      </c>
      <c r="C25" s="101"/>
      <c r="D25" s="101"/>
      <c r="E25" s="22"/>
      <c r="F25" s="71" t="s">
        <v>112</v>
      </c>
      <c r="G25" s="72" t="s">
        <v>112</v>
      </c>
      <c r="H25" s="73" t="s">
        <v>112</v>
      </c>
      <c r="I25" s="17"/>
      <c r="J25" s="97" t="s">
        <v>76</v>
      </c>
      <c r="K25" s="98"/>
      <c r="L25" s="98"/>
      <c r="M25" s="98"/>
      <c r="N25" s="13" t="s">
        <v>138</v>
      </c>
      <c r="O25" s="54">
        <f>O16+O24</f>
        <v>-4366</v>
      </c>
      <c r="P25" s="55">
        <f>P16+P24</f>
        <v>-4855</v>
      </c>
      <c r="Q25" s="56">
        <f>Q16+Q24</f>
        <v>-5444</v>
      </c>
    </row>
    <row r="26" spans="1:17" ht="26.25" customHeight="1" thickBot="1">
      <c r="A26" s="90"/>
      <c r="B26" s="100" t="s">
        <v>15</v>
      </c>
      <c r="C26" s="101"/>
      <c r="D26" s="101"/>
      <c r="E26" s="22"/>
      <c r="F26" s="28"/>
      <c r="G26" s="29"/>
      <c r="H26" s="4"/>
      <c r="I26" s="17"/>
      <c r="J26" s="97" t="s">
        <v>40</v>
      </c>
      <c r="K26" s="98"/>
      <c r="L26" s="98"/>
      <c r="M26" s="98"/>
      <c r="N26" s="13" t="s">
        <v>139</v>
      </c>
      <c r="O26" s="57"/>
      <c r="P26" s="58"/>
      <c r="Q26" s="3"/>
    </row>
    <row r="27" spans="1:17" ht="26.25" customHeight="1" thickBot="1">
      <c r="A27" s="90"/>
      <c r="B27" s="126" t="s">
        <v>16</v>
      </c>
      <c r="C27" s="127"/>
      <c r="D27" s="21" t="s">
        <v>55</v>
      </c>
      <c r="E27" s="22"/>
      <c r="F27" s="36"/>
      <c r="G27" s="37"/>
      <c r="H27" s="38"/>
      <c r="I27" s="17"/>
      <c r="J27" s="97" t="s">
        <v>77</v>
      </c>
      <c r="K27" s="98"/>
      <c r="L27" s="98"/>
      <c r="M27" s="98"/>
      <c r="N27" s="13" t="s">
        <v>140</v>
      </c>
      <c r="O27" s="57">
        <v>15091</v>
      </c>
      <c r="P27" s="58">
        <v>10725</v>
      </c>
      <c r="Q27" s="3">
        <v>5870</v>
      </c>
    </row>
    <row r="28" spans="1:17" ht="26.25" customHeight="1" thickBot="1">
      <c r="A28" s="90"/>
      <c r="B28" s="126"/>
      <c r="C28" s="127"/>
      <c r="D28" s="21" t="s">
        <v>56</v>
      </c>
      <c r="E28" s="22"/>
      <c r="F28" s="36"/>
      <c r="G28" s="37"/>
      <c r="H28" s="38"/>
      <c r="I28" s="17"/>
      <c r="J28" s="97" t="s">
        <v>78</v>
      </c>
      <c r="K28" s="98"/>
      <c r="L28" s="98"/>
      <c r="M28" s="98"/>
      <c r="N28" s="13" t="s">
        <v>141</v>
      </c>
      <c r="O28" s="57"/>
      <c r="P28" s="58"/>
      <c r="Q28" s="3"/>
    </row>
    <row r="29" spans="1:17" ht="26.25" customHeight="1" thickBot="1">
      <c r="A29" s="90"/>
      <c r="B29" s="126" t="s">
        <v>17</v>
      </c>
      <c r="C29" s="127"/>
      <c r="D29" s="21" t="s">
        <v>55</v>
      </c>
      <c r="E29" s="22"/>
      <c r="F29" s="36">
        <v>7736</v>
      </c>
      <c r="G29" s="37">
        <v>7950</v>
      </c>
      <c r="H29" s="38">
        <v>7259</v>
      </c>
      <c r="I29" s="17"/>
      <c r="J29" s="97" t="s">
        <v>79</v>
      </c>
      <c r="K29" s="98"/>
      <c r="L29" s="98"/>
      <c r="M29" s="98"/>
      <c r="N29" s="13" t="s">
        <v>142</v>
      </c>
      <c r="O29" s="54">
        <f>O25-O26+O27-O28</f>
        <v>10725</v>
      </c>
      <c r="P29" s="55">
        <f>P25-P26+P27-P28</f>
        <v>5870</v>
      </c>
      <c r="Q29" s="56">
        <f>Q25-Q26+Q27-Q28</f>
        <v>426</v>
      </c>
    </row>
    <row r="30" spans="1:17" ht="26.25" customHeight="1" thickBot="1">
      <c r="A30" s="90"/>
      <c r="B30" s="126"/>
      <c r="C30" s="127"/>
      <c r="D30" s="21" t="s">
        <v>56</v>
      </c>
      <c r="E30" s="22"/>
      <c r="F30" s="36"/>
      <c r="G30" s="37"/>
      <c r="H30" s="38"/>
      <c r="I30" s="17"/>
      <c r="J30" s="97" t="s">
        <v>80</v>
      </c>
      <c r="K30" s="98"/>
      <c r="L30" s="98"/>
      <c r="M30" s="98"/>
      <c r="N30" s="13" t="s">
        <v>143</v>
      </c>
      <c r="O30" s="57"/>
      <c r="P30" s="58"/>
      <c r="Q30" s="3"/>
    </row>
    <row r="31" spans="1:17" ht="26.25" customHeight="1" thickBot="1">
      <c r="A31" s="90"/>
      <c r="B31" s="124" t="s">
        <v>57</v>
      </c>
      <c r="C31" s="125"/>
      <c r="D31" s="125"/>
      <c r="E31" s="22"/>
      <c r="F31" s="36">
        <v>6757</v>
      </c>
      <c r="G31" s="37">
        <v>6849</v>
      </c>
      <c r="H31" s="38">
        <v>6465</v>
      </c>
      <c r="I31" s="17"/>
      <c r="J31" s="97" t="s">
        <v>81</v>
      </c>
      <c r="K31" s="98"/>
      <c r="L31" s="98"/>
      <c r="M31" s="98"/>
      <c r="N31" s="13" t="s">
        <v>144</v>
      </c>
      <c r="O31" s="54">
        <f>O29-O30</f>
        <v>10725</v>
      </c>
      <c r="P31" s="55">
        <f>P29-P30</f>
        <v>5870</v>
      </c>
      <c r="Q31" s="56">
        <f>Q29-Q30</f>
        <v>426</v>
      </c>
    </row>
    <row r="32" spans="1:17" ht="26.25" customHeight="1" thickBot="1">
      <c r="A32" s="90"/>
      <c r="B32" s="100" t="s">
        <v>90</v>
      </c>
      <c r="C32" s="101"/>
      <c r="D32" s="101"/>
      <c r="E32" s="22"/>
      <c r="F32" s="36">
        <v>301616</v>
      </c>
      <c r="G32" s="37">
        <v>320444</v>
      </c>
      <c r="H32" s="38">
        <v>286398</v>
      </c>
      <c r="I32" s="17"/>
      <c r="J32" s="97" t="s">
        <v>94</v>
      </c>
      <c r="K32" s="98"/>
      <c r="L32" s="98"/>
      <c r="M32" s="98"/>
      <c r="N32" s="13"/>
      <c r="O32" s="59">
        <f>IF(O5=0,0,O5/(O11+O23))</f>
        <v>1.0733307179285994</v>
      </c>
      <c r="P32" s="60">
        <f>IF(P5=0,0,P5/(P11+P23))</f>
        <v>1.08792323554846</v>
      </c>
      <c r="Q32" s="61">
        <f>IF(Q5=0,0,Q5/(Q11+Q23))</f>
        <v>0.9970768351433004</v>
      </c>
    </row>
    <row r="33" spans="1:17" ht="26.25" customHeight="1" thickBot="1">
      <c r="A33" s="90"/>
      <c r="B33" s="120" t="s">
        <v>85</v>
      </c>
      <c r="C33" s="100" t="s">
        <v>91</v>
      </c>
      <c r="D33" s="101"/>
      <c r="E33" s="22"/>
      <c r="F33" s="36"/>
      <c r="G33" s="37"/>
      <c r="H33" s="38"/>
      <c r="I33" s="17"/>
      <c r="J33" s="97" t="s">
        <v>95</v>
      </c>
      <c r="K33" s="98"/>
      <c r="L33" s="98"/>
      <c r="M33" s="98"/>
      <c r="N33" s="13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90"/>
      <c r="B34" s="120"/>
      <c r="C34" s="100" t="s">
        <v>92</v>
      </c>
      <c r="D34" s="101"/>
      <c r="E34" s="22" t="s">
        <v>145</v>
      </c>
      <c r="F34" s="36">
        <v>301616</v>
      </c>
      <c r="G34" s="37">
        <v>320444</v>
      </c>
      <c r="H34" s="38">
        <v>286398</v>
      </c>
      <c r="I34" s="17"/>
      <c r="J34" s="97" t="s">
        <v>84</v>
      </c>
      <c r="K34" s="98"/>
      <c r="L34" s="98"/>
      <c r="M34" s="98"/>
      <c r="N34" s="13"/>
      <c r="O34" s="57">
        <v>10451</v>
      </c>
      <c r="P34" s="58">
        <v>4850</v>
      </c>
      <c r="Q34" s="3">
        <v>3605</v>
      </c>
    </row>
    <row r="35" spans="1:17" ht="26.25" customHeight="1" thickBot="1">
      <c r="A35" s="90"/>
      <c r="B35" s="100" t="s">
        <v>93</v>
      </c>
      <c r="C35" s="101"/>
      <c r="D35" s="101"/>
      <c r="E35" s="22" t="s">
        <v>146</v>
      </c>
      <c r="F35" s="36">
        <v>243689</v>
      </c>
      <c r="G35" s="37">
        <v>253447</v>
      </c>
      <c r="H35" s="38">
        <v>241643</v>
      </c>
      <c r="I35" s="17"/>
      <c r="J35" s="102" t="s">
        <v>104</v>
      </c>
      <c r="K35" s="103"/>
      <c r="L35" s="104" t="s">
        <v>39</v>
      </c>
      <c r="M35" s="105"/>
      <c r="N35" s="13"/>
      <c r="O35" s="57">
        <v>10451</v>
      </c>
      <c r="P35" s="58">
        <v>4850</v>
      </c>
      <c r="Q35" s="3">
        <v>3605</v>
      </c>
    </row>
    <row r="36" spans="1:17" ht="26.25" customHeight="1" thickBot="1">
      <c r="A36" s="91"/>
      <c r="B36" s="95" t="s">
        <v>18</v>
      </c>
      <c r="C36" s="96"/>
      <c r="D36" s="96"/>
      <c r="E36" s="6"/>
      <c r="F36" s="62">
        <f>IF(F35=0,0,F35/F34)</f>
        <v>0.8079445387512599</v>
      </c>
      <c r="G36" s="63">
        <f>IF(G35=0,0,G35/G34)</f>
        <v>0.790924467301619</v>
      </c>
      <c r="H36" s="64">
        <f>IF(H35=0,0,H35/H34)</f>
        <v>0.8437314506386218</v>
      </c>
      <c r="I36" s="17"/>
      <c r="J36" s="97" t="s">
        <v>87</v>
      </c>
      <c r="K36" s="98"/>
      <c r="L36" s="98"/>
      <c r="M36" s="98"/>
      <c r="N36" s="13"/>
      <c r="O36" s="57">
        <v>137453</v>
      </c>
      <c r="P36" s="58">
        <v>128497</v>
      </c>
      <c r="Q36" s="3">
        <v>120704</v>
      </c>
    </row>
    <row r="37" spans="1:17" ht="26.25" customHeight="1">
      <c r="A37" s="110" t="s">
        <v>45</v>
      </c>
      <c r="B37" s="113" t="s">
        <v>19</v>
      </c>
      <c r="C37" s="99"/>
      <c r="D37" s="99"/>
      <c r="E37" s="18"/>
      <c r="F37" s="42">
        <v>9250</v>
      </c>
      <c r="G37" s="26">
        <v>3649</v>
      </c>
      <c r="H37" s="27">
        <v>2012</v>
      </c>
      <c r="I37" s="17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11"/>
      <c r="B38" s="100" t="s">
        <v>20</v>
      </c>
      <c r="C38" s="101"/>
      <c r="D38" s="101"/>
      <c r="E38" s="22"/>
      <c r="F38" s="28">
        <v>54475</v>
      </c>
      <c r="G38" s="29">
        <v>56483</v>
      </c>
      <c r="H38" s="4">
        <v>57630</v>
      </c>
      <c r="I38" s="17"/>
    </row>
    <row r="39" spans="1:9" ht="26.25" customHeight="1">
      <c r="A39" s="111"/>
      <c r="B39" s="120" t="s">
        <v>147</v>
      </c>
      <c r="C39" s="100" t="s">
        <v>21</v>
      </c>
      <c r="D39" s="101"/>
      <c r="E39" s="22"/>
      <c r="F39" s="28">
        <v>42449</v>
      </c>
      <c r="G39" s="29">
        <v>44459</v>
      </c>
      <c r="H39" s="4">
        <v>47198</v>
      </c>
      <c r="I39" s="17"/>
    </row>
    <row r="40" spans="1:9" ht="26.25" customHeight="1">
      <c r="A40" s="111"/>
      <c r="B40" s="120"/>
      <c r="C40" s="100" t="s">
        <v>22</v>
      </c>
      <c r="D40" s="101"/>
      <c r="E40" s="22"/>
      <c r="F40" s="28">
        <v>12026</v>
      </c>
      <c r="G40" s="29">
        <v>12024</v>
      </c>
      <c r="H40" s="4">
        <v>10432</v>
      </c>
      <c r="I40" s="17"/>
    </row>
    <row r="41" spans="1:9" ht="26.25" customHeight="1">
      <c r="A41" s="111"/>
      <c r="B41" s="100" t="s">
        <v>23</v>
      </c>
      <c r="C41" s="101"/>
      <c r="D41" s="101"/>
      <c r="E41" s="22"/>
      <c r="F41" s="28"/>
      <c r="G41" s="29"/>
      <c r="H41" s="4">
        <v>1593</v>
      </c>
      <c r="I41" s="17"/>
    </row>
    <row r="42" spans="1:9" ht="26.25" customHeight="1" thickBot="1">
      <c r="A42" s="112"/>
      <c r="B42" s="95" t="s">
        <v>24</v>
      </c>
      <c r="C42" s="96"/>
      <c r="D42" s="96"/>
      <c r="E42" s="6"/>
      <c r="F42" s="47">
        <f>F37+F38+F41</f>
        <v>63725</v>
      </c>
      <c r="G42" s="44">
        <f>G37+G38+G41</f>
        <v>60132</v>
      </c>
      <c r="H42" s="45">
        <f>H37+H38+H41</f>
        <v>61235</v>
      </c>
      <c r="I42" s="17"/>
    </row>
    <row r="43" spans="1:9" ht="26.25" customHeight="1">
      <c r="A43" s="110" t="s">
        <v>46</v>
      </c>
      <c r="B43" s="121" t="s">
        <v>48</v>
      </c>
      <c r="C43" s="113" t="s">
        <v>25</v>
      </c>
      <c r="D43" s="99"/>
      <c r="E43" s="18"/>
      <c r="F43" s="75" t="s">
        <v>113</v>
      </c>
      <c r="G43" s="76" t="s">
        <v>113</v>
      </c>
      <c r="H43" s="77" t="s">
        <v>113</v>
      </c>
      <c r="I43" s="17"/>
    </row>
    <row r="44" spans="1:9" ht="26.25" customHeight="1">
      <c r="A44" s="111"/>
      <c r="B44" s="122"/>
      <c r="C44" s="100" t="s">
        <v>58</v>
      </c>
      <c r="D44" s="101"/>
      <c r="E44" s="22"/>
      <c r="F44" s="28">
        <v>2163</v>
      </c>
      <c r="G44" s="29">
        <v>2163</v>
      </c>
      <c r="H44" s="4">
        <v>2163</v>
      </c>
      <c r="I44" s="17"/>
    </row>
    <row r="45" spans="1:9" ht="26.25" customHeight="1">
      <c r="A45" s="111"/>
      <c r="B45" s="122"/>
      <c r="C45" s="100" t="s">
        <v>26</v>
      </c>
      <c r="D45" s="101"/>
      <c r="E45" s="22"/>
      <c r="F45" s="78">
        <v>35582</v>
      </c>
      <c r="G45" s="79">
        <v>35582</v>
      </c>
      <c r="H45" s="80">
        <v>35582</v>
      </c>
      <c r="I45" s="17"/>
    </row>
    <row r="46" spans="1:9" ht="26.25" customHeight="1">
      <c r="A46" s="111"/>
      <c r="B46" s="122"/>
      <c r="C46" s="100" t="s">
        <v>59</v>
      </c>
      <c r="D46" s="101"/>
      <c r="E46" s="22"/>
      <c r="F46" s="36">
        <v>238.3</v>
      </c>
      <c r="G46" s="37">
        <v>239.6</v>
      </c>
      <c r="H46" s="38">
        <v>238.5</v>
      </c>
      <c r="I46" s="17"/>
    </row>
    <row r="47" spans="1:9" ht="26.25" customHeight="1">
      <c r="A47" s="111"/>
      <c r="B47" s="122"/>
      <c r="C47" s="100" t="s">
        <v>60</v>
      </c>
      <c r="D47" s="101"/>
      <c r="E47" s="22"/>
      <c r="F47" s="36">
        <v>223.5</v>
      </c>
      <c r="G47" s="37">
        <v>222.9</v>
      </c>
      <c r="H47" s="38">
        <v>238.5</v>
      </c>
      <c r="I47" s="17"/>
    </row>
    <row r="48" spans="1:9" ht="26.25" customHeight="1">
      <c r="A48" s="111"/>
      <c r="B48" s="122"/>
      <c r="C48" s="120" t="s">
        <v>148</v>
      </c>
      <c r="D48" s="21" t="s">
        <v>61</v>
      </c>
      <c r="E48" s="22"/>
      <c r="F48" s="36">
        <v>174.2</v>
      </c>
      <c r="G48" s="37">
        <v>175.4</v>
      </c>
      <c r="H48" s="38">
        <v>195.3</v>
      </c>
      <c r="I48" s="17"/>
    </row>
    <row r="49" spans="1:9" ht="26.25" customHeight="1">
      <c r="A49" s="111"/>
      <c r="B49" s="123"/>
      <c r="C49" s="120"/>
      <c r="D49" s="21" t="s">
        <v>62</v>
      </c>
      <c r="E49" s="22"/>
      <c r="F49" s="36">
        <v>49.3</v>
      </c>
      <c r="G49" s="37">
        <v>47.5</v>
      </c>
      <c r="H49" s="38">
        <v>43.2</v>
      </c>
      <c r="I49" s="17"/>
    </row>
    <row r="50" spans="1:9" ht="26.25" customHeight="1">
      <c r="A50" s="111"/>
      <c r="B50" s="114" t="s">
        <v>41</v>
      </c>
      <c r="C50" s="115"/>
      <c r="D50" s="21" t="s">
        <v>27</v>
      </c>
      <c r="E50" s="22"/>
      <c r="F50" s="36"/>
      <c r="G50" s="37"/>
      <c r="H50" s="38"/>
      <c r="I50" s="17"/>
    </row>
    <row r="51" spans="1:9" ht="26.25" customHeight="1">
      <c r="A51" s="111"/>
      <c r="B51" s="116"/>
      <c r="C51" s="117"/>
      <c r="D51" s="21" t="s">
        <v>89</v>
      </c>
      <c r="E51" s="22"/>
      <c r="F51" s="28">
        <v>316</v>
      </c>
      <c r="G51" s="29">
        <v>316</v>
      </c>
      <c r="H51" s="4">
        <v>316</v>
      </c>
      <c r="I51" s="17"/>
    </row>
    <row r="52" spans="1:9" ht="26.25" customHeight="1" thickBot="1">
      <c r="A52" s="112"/>
      <c r="B52" s="118"/>
      <c r="C52" s="119"/>
      <c r="D52" s="5" t="s">
        <v>28</v>
      </c>
      <c r="E52" s="6"/>
      <c r="F52" s="81">
        <v>32964</v>
      </c>
      <c r="G52" s="82">
        <v>32964</v>
      </c>
      <c r="H52" s="83">
        <v>32964</v>
      </c>
      <c r="I52" s="17"/>
    </row>
    <row r="53" spans="1:9" ht="26.25" customHeight="1">
      <c r="A53" s="110" t="s">
        <v>29</v>
      </c>
      <c r="B53" s="113" t="s">
        <v>30</v>
      </c>
      <c r="C53" s="99"/>
      <c r="D53" s="99"/>
      <c r="E53" s="18"/>
      <c r="F53" s="42">
        <v>1</v>
      </c>
      <c r="G53" s="26">
        <v>1</v>
      </c>
      <c r="H53" s="27">
        <v>1</v>
      </c>
      <c r="I53" s="17"/>
    </row>
    <row r="54" spans="1:9" ht="26.25" customHeight="1">
      <c r="A54" s="111"/>
      <c r="B54" s="100" t="s">
        <v>31</v>
      </c>
      <c r="C54" s="101"/>
      <c r="D54" s="101"/>
      <c r="E54" s="22"/>
      <c r="F54" s="28">
        <v>1</v>
      </c>
      <c r="G54" s="29"/>
      <c r="H54" s="4"/>
      <c r="I54" s="17"/>
    </row>
    <row r="55" spans="1:8" ht="26.25" customHeight="1" thickBot="1">
      <c r="A55" s="112"/>
      <c r="B55" s="95" t="s">
        <v>32</v>
      </c>
      <c r="C55" s="96"/>
      <c r="D55" s="96"/>
      <c r="E55" s="6"/>
      <c r="F55" s="47">
        <f>F53+F54</f>
        <v>2</v>
      </c>
      <c r="G55" s="44">
        <f>G53+G54</f>
        <v>1</v>
      </c>
      <c r="H55" s="45">
        <f>H53+H54</f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2009-03-19T01:54:57Z</cp:lastPrinted>
  <dcterms:created xsi:type="dcterms:W3CDTF">2001-06-13T23:47:06Z</dcterms:created>
  <dcterms:modified xsi:type="dcterms:W3CDTF">2009-03-19T01:58:48Z</dcterms:modified>
  <cp:category/>
  <cp:version/>
  <cp:contentType/>
  <cp:contentStatus/>
</cp:coreProperties>
</file>