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175下水道（農集）\"/>
    </mc:Choice>
  </mc:AlternateContent>
  <workbookProtection workbookAlgorithmName="SHA-512" workbookHashValue="fCYDfLLkpGswuAz7dUiommjwite6sZQ9ovICY3kfAeTh9WJ4F9zKZHpaGbOgIIdllQ7YhgwElWtqfnzCudyzQQ==" workbookSaltValue="RgqQWIAk6C3Ohs1t2o06Og==" workbookSpinCount="100000" lockStructure="1"/>
  <bookViews>
    <workbookView xWindow="0" yWindow="0" windowWidth="20490" windowHeight="736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<sst xmlns="http://schemas.openxmlformats.org/spreadsheetml/2006/main" count="236" uniqueCount="117">
  <si>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</si>
  <si>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</si>
  <si>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</si>
  <si>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</si>
  <si>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</si>
  <si>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</si>
  <si>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</si>
  <si>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</si>
  <si>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</si>
  <si>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</si>
  <si>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</si>
  <si>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</si>
  <si>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</si>
  <si>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</si>
  <si>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</si>
  <si>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</si>
  <si>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</si>
  <si>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</si>
  <si>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</si>
  <si>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</si>
  <si>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</si>
  <si>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</si>
  <si>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</si>
  <si>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</si>
  <si>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</si>
  <si>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</si>
  <si>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</si>
  <si>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</si>
  <si>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</si>
  <si>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</si>
  <si>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</si>
  <si>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</si>
  <si>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</si>
  <si>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</si>
  <si>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</si>
  <si>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</si>
  <si>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</si>
  <si>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</si>
  <si>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</si>
  <si>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</si>
  <si>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</si>
  <si>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</si>
  <si>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</si>
  <si>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</si>
  <si>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</si>
  <si>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</si>
  <si>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</si>
  <si>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</si>
  <si>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</si>
  <si>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</si>
  <si>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</si>
  <si>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</si>
  <si>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</si>
  <si>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</si>
  <si>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</si>
  <si>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</si>
  <si>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</si>
  <si>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</si>
  <si>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</si>
  <si>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</si>
  <si>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</si>
  <si>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</si>
  <si>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</si>
  <si>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</si>
  <si>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</si>
  <si>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</si>
  <si>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</si>
  <si>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</si>
  <si>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</si>
  <si>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</si>
  <si>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</si>
  <si>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</si>
  <si>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</si>
  <si>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</si>
  <si>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</si>
  <si>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</si>
  <si>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</si>
  <si>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</si>
  <si>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</si>
  <si>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</si>
  <si>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</si>
  <si>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</si>
  <si>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</si>
  <si>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</si>
  <si>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</si>
  <si>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</si>
  <si>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</si>
  <si>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</si>
  <si>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</si>
  <si>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</si>
  <si>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</si>
  <si>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</si>
  <si>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</si>
  <si>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</si>
  <si>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</si>
  <si>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</si>
  <si>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横芝光町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</si>
  <si>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</si>
  <si>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</si>
  <si>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</si>
  <si>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</si>
  <si>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</si>
  <si>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</si>
  <si>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</si>
  <si>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</si>
  <si>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</si>
  <si>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</si>
  <si>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</si>
  <si>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</si>
  <si>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</si>
  <si>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</si>
  <si>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</si>
  <si>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</si>
  <si>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</si>
  <si>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は、令和2年度は101.8％で100％を上回った。要因は、前年度に台風被害対応による維持管理費(委託料・修繕料)の支出が大きかったことから、前年度と比較し維持管理費が減少したためである。
④企業債残高対事業規模比率は、H28からR02まで0.00%となっているが、これは、一般会計からの繰入金で賄っているためである。
⑤経費回収率は、前年度の台風被害対応による維持管理費(委託料・修繕料)の支出が大きかったことにより、前年度と比較し増加した。
⑥汚水処理原価は、前年度に台風被害対応による維持管理費(委託料・修繕料)の支出が大きかったことにより、前年度と比較し減少した。
⑦施設利用率は、類似団体に比べ高い稼働率であり、適正に稼働している。
⑧水洗化率は類似団対と比べ上回ったが、地区全体の人口が減少していることが主な原因であるため、更なる接続増加に取り組む必要がある。</t>
    <rPh sb="28" eb="29">
      <t>ウエ</t>
    </rPh>
    <rPh sb="37" eb="40">
      <t>ゼンネンド</t>
    </rPh>
    <rPh sb="65" eb="67">
      <t>シシュツ</t>
    </rPh>
    <rPh sb="68" eb="69">
      <t>オオ</t>
    </rPh>
    <rPh sb="78" eb="81">
      <t>ゼンネンド</t>
    </rPh>
    <rPh sb="82" eb="84">
      <t>ヒカク</t>
    </rPh>
    <rPh sb="85" eb="87">
      <t>イジ</t>
    </rPh>
    <rPh sb="87" eb="90">
      <t>カンリヒ</t>
    </rPh>
    <rPh sb="91" eb="93">
      <t>ゲンショウ</t>
    </rPh>
    <rPh sb="175" eb="178">
      <t>ゼンネンド</t>
    </rPh>
    <rPh sb="217" eb="220">
      <t>ゼンネンド</t>
    </rPh>
    <rPh sb="221" eb="223">
      <t>ヒカク</t>
    </rPh>
    <rPh sb="224" eb="226">
      <t>ゾウカ</t>
    </rPh>
    <rPh sb="239" eb="242">
      <t>ゼンネンド</t>
    </rPh>
    <rPh sb="267" eb="269">
      <t>シシュツ</t>
    </rPh>
    <rPh sb="270" eb="271">
      <t>オオ</t>
    </rPh>
    <rPh sb="281" eb="284">
      <t>ゼンネンド</t>
    </rPh>
    <rPh sb="285" eb="287">
      <t>ヒカク</t>
    </rPh>
    <rPh sb="288" eb="290">
      <t>ゲンショウ</t>
    </rPh>
    <rPh sb="342" eb="343">
      <t>ウワ</t>
    </rPh>
    <rPh sb="365" eb="366">
      <t>オモ</t>
    </rPh>
    <rPh sb="367" eb="369">
      <t>ゲンイン</t>
    </rPh>
    <phoneticPr fontId="4"/>
  </si>
  <si>
    <t>③管渠改善率は、H28からR02まで0.00%である。これは改善を要する管渠がなかったため。
　しかしながら今後管渠の老朽化が進み、更新が必要となることから、H29に実施した機能診断・最適整備構想に基づき、中長期的な事業計画を策定し、健全な経営を図る。</t>
    <phoneticPr fontId="4"/>
  </si>
  <si>
    <t>直接の維持管理費については、概ね使用料で賄うことができるが、人件費、公債費を含めると財源不足となるため、一般会計からの負担を必要としている。また、令和３年度からの公営企業会計法適用移行業務委託に係る、地方債償還金が発生する見込みである。
　今後、施設・設備等の老朽化が進んでいくことから、H29に実施した機能診断・最適整備構想に基づき、中長期的な事業計画を策定し、健全な経営を図る。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</si>
</sst>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1-463F-9DA2-5EF93056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1-463F-9DA2-5EF930564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76.86</c:v>
                </c:pt>
                <c:pt idx="1">
                  <c:v>78.599999999999994</c:v>
                </c:pt>
                <c:pt idx="2">
                  <c:v>75.98</c:v>
                </c:pt>
                <c:pt idx="3">
                  <c:v>75.11</c:v>
                </c:pt>
                <c:pt idx="4">
                  <c:v>76.86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B-4BFA-93C7-24E88D45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B-4BFA-93C7-24E88D45B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85.77</c:v>
                </c:pt>
                <c:pt idx="1">
                  <c:v>82.87</c:v>
                </c:pt>
                <c:pt idx="2">
                  <c:v>79.7</c:v>
                </c:pt>
                <c:pt idx="3">
                  <c:v>84.42</c:v>
                </c:pt>
                <c:pt idx="4">
                  <c:v>85.1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8-4402-B7E0-FAD3AEBBF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8-4402-B7E0-FAD3AEBBF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104.07</c:v>
                </c:pt>
                <c:pt idx="1">
                  <c:v>96.16</c:v>
                </c:pt>
                <c:pt idx="2">
                  <c:v>100.44</c:v>
                </c:pt>
                <c:pt idx="3">
                  <c:v>98.22</c:v>
                </c:pt>
                <c:pt idx="4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3-4473-9658-1C11283B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F3-4473-9658-1C11283B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0-4987-A273-81D321EB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0-4987-A273-81D321EB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0-4D78-9FA0-84AD8F2B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0-4D78-9FA0-84AD8F2B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8-465C-BEFE-F8C155CC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8-465C-BEFE-F8C155CC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E-49CE-8041-DF221109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E-49CE-8041-DF221109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2-4BA3-8FEF-F57B0406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2-4BA3-8FEF-F57B0406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65.41</c:v>
                </c:pt>
                <c:pt idx="1">
                  <c:v>32.82</c:v>
                </c:pt>
                <c:pt idx="2">
                  <c:v>58.49</c:v>
                </c:pt>
                <c:pt idx="3">
                  <c:v>39.76</c:v>
                </c:pt>
                <c:pt idx="4">
                  <c:v>49.65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6-44D0-BC3B-DA2EB77E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6-44D0-BC3B-DA2EB77E5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217.46</c:v>
                </c:pt>
                <c:pt idx="1">
                  <c:v>419.4</c:v>
                </c:pt>
                <c:pt idx="2">
                  <c:v>243.24</c:v>
                </c:pt>
                <c:pt idx="3">
                  <c:v>358.81</c:v>
                </c:pt>
                <c:pt idx="4">
                  <c:v>267.27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8-4841-835A-DDA229753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8-4841-835A-DDA229753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横芝光町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23368</v>
      </c>
      <c r="AM8" s="51"/>
      <c r="AN8" s="51"/>
      <c r="AO8" s="51"/>
      <c r="AP8" s="51"/>
      <c r="AQ8" s="51"/>
      <c r="AR8" s="51"/>
      <c r="AS8" s="51"/>
      <c r="AT8" s="46">
        <f>データ!T6</f>
        <v>67.010000000000005</v>
      </c>
      <c r="AU8" s="46"/>
      <c r="AV8" s="46"/>
      <c r="AW8" s="46"/>
      <c r="AX8" s="46"/>
      <c r="AY8" s="46"/>
      <c r="AZ8" s="46"/>
      <c r="BA8" s="46"/>
      <c r="BB8" s="46">
        <f>データ!U6</f>
        <v>348.72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2.8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3850</v>
      </c>
      <c r="AE10" s="51"/>
      <c r="AF10" s="51"/>
      <c r="AG10" s="51"/>
      <c r="AH10" s="51"/>
      <c r="AI10" s="51"/>
      <c r="AJ10" s="51"/>
      <c r="AK10" s="2"/>
      <c r="AL10" s="51">
        <f>データ!V6</f>
        <v>651</v>
      </c>
      <c r="AM10" s="51"/>
      <c r="AN10" s="51"/>
      <c r="AO10" s="51"/>
      <c r="AP10" s="51"/>
      <c r="AQ10" s="51"/>
      <c r="AR10" s="51"/>
      <c r="AS10" s="51"/>
      <c r="AT10" s="46">
        <f>データ!W6</f>
        <v>0.39</v>
      </c>
      <c r="AU10" s="46"/>
      <c r="AV10" s="46"/>
      <c r="AW10" s="46"/>
      <c r="AX10" s="46"/>
      <c r="AY10" s="46"/>
      <c r="AZ10" s="46"/>
      <c r="BA10" s="46"/>
      <c r="BB10" s="46">
        <f>データ!X6</f>
        <v>1669.23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Sb8Yb/VibNHW6Tan98X/zGew7XpU3O9P4m50QHU93oSp+8WJb+5RpvTnf3R22i6PbzjXtgsmtBXiF0vLVcL1zA==" saltValue="zzCCaR1gbkbdtp73uQvdq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2020</v>
      </c>
      <c r="C6" s="33">
        <f t="shared" ref="C6:X6" si="3">C7</f>
        <v>124109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千葉県　横芝光町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2.8</v>
      </c>
      <c r="Q6" s="34">
        <f t="shared" si="3"/>
        <v>100</v>
      </c>
      <c r="R6" s="34">
        <f t="shared" si="3"/>
        <v>3850</v>
      </c>
      <c r="S6" s="34">
        <f t="shared" si="3"/>
        <v>23368</v>
      </c>
      <c r="T6" s="34">
        <f t="shared" si="3"/>
        <v>67.010000000000005</v>
      </c>
      <c r="U6" s="34">
        <f t="shared" si="3"/>
        <v>348.72</v>
      </c>
      <c r="V6" s="34">
        <f t="shared" si="3"/>
        <v>651</v>
      </c>
      <c r="W6" s="34">
        <f t="shared" si="3"/>
        <v>0.39</v>
      </c>
      <c r="X6" s="34">
        <f t="shared" si="3"/>
        <v>1669.23</v>
      </c>
      <c r="Y6" s="35">
        <f>IF(Y7="",NA(),Y7)</f>
        <v>104.07</v>
      </c>
      <c r="Z6" s="35">
        <f t="shared" ref="Z6:AH6" si="4">IF(Z7="",NA(),Z7)</f>
        <v>96.16</v>
      </c>
      <c r="AA6" s="35">
        <f t="shared" si="4"/>
        <v>100.44</v>
      </c>
      <c r="AB6" s="35">
        <f t="shared" si="4"/>
        <v>98.22</v>
      </c>
      <c r="AC6" s="35">
        <f t="shared" si="4"/>
        <v>101.8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65.41</v>
      </c>
      <c r="BR6" s="35">
        <f t="shared" ref="BR6:BZ6" si="8">IF(BR7="",NA(),BR7)</f>
        <v>32.82</v>
      </c>
      <c r="BS6" s="35">
        <f t="shared" si="8"/>
        <v>58.49</v>
      </c>
      <c r="BT6" s="35">
        <f t="shared" si="8"/>
        <v>39.76</v>
      </c>
      <c r="BU6" s="35">
        <f t="shared" si="8"/>
        <v>49.65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217.46</v>
      </c>
      <c r="CC6" s="35">
        <f t="shared" ref="CC6:CK6" si="9">IF(CC7="",NA(),CC7)</f>
        <v>419.4</v>
      </c>
      <c r="CD6" s="35">
        <f t="shared" si="9"/>
        <v>243.24</v>
      </c>
      <c r="CE6" s="35">
        <f t="shared" si="9"/>
        <v>358.81</v>
      </c>
      <c r="CF6" s="35">
        <f t="shared" si="9"/>
        <v>267.27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76.86</v>
      </c>
      <c r="CN6" s="35">
        <f t="shared" ref="CN6:CV6" si="10">IF(CN7="",NA(),CN7)</f>
        <v>78.599999999999994</v>
      </c>
      <c r="CO6" s="35">
        <f t="shared" si="10"/>
        <v>75.98</v>
      </c>
      <c r="CP6" s="35">
        <f t="shared" si="10"/>
        <v>75.11</v>
      </c>
      <c r="CQ6" s="35">
        <f t="shared" si="10"/>
        <v>76.86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85.77</v>
      </c>
      <c r="CY6" s="35">
        <f t="shared" ref="CY6:DG6" si="11">IF(CY7="",NA(),CY7)</f>
        <v>82.87</v>
      </c>
      <c r="CZ6" s="35">
        <f t="shared" si="11"/>
        <v>79.7</v>
      </c>
      <c r="DA6" s="35">
        <f t="shared" si="11"/>
        <v>84.42</v>
      </c>
      <c r="DB6" s="35">
        <f t="shared" si="11"/>
        <v>85.1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124109</v>
      </c>
      <c r="D7" s="37">
        <v>47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2.8</v>
      </c>
      <c r="Q7" s="38">
        <v>100</v>
      </c>
      <c r="R7" s="38">
        <v>3850</v>
      </c>
      <c r="S7" s="38">
        <v>23368</v>
      </c>
      <c r="T7" s="38">
        <v>67.010000000000005</v>
      </c>
      <c r="U7" s="38">
        <v>348.72</v>
      </c>
      <c r="V7" s="38">
        <v>651</v>
      </c>
      <c r="W7" s="38">
        <v>0.39</v>
      </c>
      <c r="X7" s="38">
        <v>1669.23</v>
      </c>
      <c r="Y7" s="38">
        <v>104.07</v>
      </c>
      <c r="Z7" s="38">
        <v>96.16</v>
      </c>
      <c r="AA7" s="38">
        <v>100.44</v>
      </c>
      <c r="AB7" s="38">
        <v>98.22</v>
      </c>
      <c r="AC7" s="38">
        <v>101.8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65.41</v>
      </c>
      <c r="BR7" s="38">
        <v>32.82</v>
      </c>
      <c r="BS7" s="38">
        <v>58.49</v>
      </c>
      <c r="BT7" s="38">
        <v>39.76</v>
      </c>
      <c r="BU7" s="38">
        <v>49.65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217.46</v>
      </c>
      <c r="CC7" s="38">
        <v>419.4</v>
      </c>
      <c r="CD7" s="38">
        <v>243.24</v>
      </c>
      <c r="CE7" s="38">
        <v>358.81</v>
      </c>
      <c r="CF7" s="38">
        <v>267.27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76.86</v>
      </c>
      <c r="CN7" s="38">
        <v>78.599999999999994</v>
      </c>
      <c r="CO7" s="38">
        <v>75.98</v>
      </c>
      <c r="CP7" s="38">
        <v>75.11</v>
      </c>
      <c r="CQ7" s="38">
        <v>76.86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85.77</v>
      </c>
      <c r="CY7" s="38">
        <v>82.87</v>
      </c>
      <c r="CZ7" s="38">
        <v>79.7</v>
      </c>
      <c r="DA7" s="38">
        <v>84.42</v>
      </c>
      <c r="DB7" s="38">
        <v>85.1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2022-02-08T05:57:33Z</cp:lastPrinted>
  <dcterms:created xsi:type="dcterms:W3CDTF">2021-12-03T07:57:31Z</dcterms:created>
  <dcterms:modified xsi:type="dcterms:W3CDTF">2022-02-08T05:58:00Z</dcterms:modified>
  <cp:category/>
</cp:coreProperties>
</file>