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4.115.13\新共有フォルダ\6理財班\３１年度（Ｒ１年度）\07公営企業\06 経営比較分析表\20200109_１月の定例照会\03団体⇒県\010上水道\"/>
    </mc:Choice>
  </mc:AlternateContent>
  <workbookProtection workbookAlgorithmName="SHA-512" workbookHashValue="5oYI/H/vRxWmyn3wG+kKoZgJjuW4LqAH91K7ZMmTe6WZwvWXEuYxveDTGX6e8UZMKTKyRknjtBoRUbhBdVLbjg==" workbookSaltValue="mXgLaHROE8CgLnSLa+xr/A==" workbookSpinCount="100000" lockStructure="1"/>
  <bookViews>
    <workbookView xWindow="930" yWindow="0" windowWidth="15360" windowHeight="7635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W10" i="4" s="1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P10" i="4"/>
  <c r="I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<sst xmlns="http://schemas.openxmlformats.org/spreadsheetml/2006/main" count="220" uniqueCount="108">
  <si>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</si>
  <si>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</si>
  <si>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</si>
  <si>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</si>
  <si>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</si>
  <si>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</si>
  <si>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</si>
  <si>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</si>
  <si>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</si>
  <si>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</si>
  <si>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</si>
  <si>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</si>
  <si>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</si>
  <si>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</si>
  <si>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</si>
  <si>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</si>
  <si>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</si>
  <si>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</si>
  <si>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</si>
  <si>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</si>
  <si>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</si>
  <si>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</si>
  <si>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</si>
  <si>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</si>
  <si>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</si>
  <si>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</si>
  <si>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</si>
  <si>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</si>
  <si>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</si>
  <si>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</si>
  <si>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</si>
  <si>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</si>
  <si>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</si>
  <si>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</si>
  <si>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</si>
  <si>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</si>
  <si>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</si>
  <si>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</si>
  <si>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</si>
  <si>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</si>
  <si>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</si>
  <si>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</si>
  <si>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</si>
  <si>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</si>
  <si>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</si>
  <si>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</si>
  <si>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</si>
  <si>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</si>
  <si>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</si>
  <si>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</si>
  <si>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</si>
  <si>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</si>
  <si>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</si>
  <si>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</si>
  <si>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</si>
  <si>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</si>
  <si>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</si>
  <si>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</si>
  <si>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</si>
  <si>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</si>
  <si>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</si>
  <si>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</si>
  <si>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</si>
  <si>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</si>
  <si>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</si>
  <si>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</si>
  <si>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</si>
  <si>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</si>
  <si>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</si>
  <si>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</si>
  <si>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</si>
  <si>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</si>
  <si>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</si>
  <si>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</si>
  <si>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</si>
  <si>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</si>
  <si>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</si>
  <si>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</si>
  <si>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</si>
  <si>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</si>
  <si>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</si>
  <si>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</si>
  <si>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</si>
  <si>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</si>
  <si>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</si>
  <si>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</si>
  <si>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</si>
  <si>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</si>
  <si>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</si>
  <si>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</si>
  <si>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</si>
  <si>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</si>
  <si>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</si>
  <si>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千葉県　酒々井町</t>
  </si>
  <si>
    <t>法適用</t>
  </si>
  <si>
    <t>水道事業</t>
  </si>
  <si>
    <t>末端給水事業</t>
  </si>
  <si>
    <t>A6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</si>
  <si>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</si>
  <si>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</si>
  <si>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</si>
  <si>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</si>
  <si>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</si>
  <si>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</si>
  <si>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</si>
  <si>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昭和40年代後半から昭和50年代の宅地開発に伴い布設した管の老朽化が進み、耐用年数を迎えることになる。
　今後、新たな開発等は見込めず、主に老朽管の更新や耐震化工事を進めていくことになる。</t>
    <rPh sb="1" eb="3">
      <t>ショウワ</t>
    </rPh>
    <rPh sb="5" eb="7">
      <t>ネンダイ</t>
    </rPh>
    <rPh sb="7" eb="9">
      <t>コウハン</t>
    </rPh>
    <rPh sb="11" eb="13">
      <t>ショウワ</t>
    </rPh>
    <rPh sb="15" eb="17">
      <t>ネンダイ</t>
    </rPh>
    <rPh sb="18" eb="20">
      <t>タクチ</t>
    </rPh>
    <rPh sb="20" eb="22">
      <t>カイハツ</t>
    </rPh>
    <rPh sb="23" eb="24">
      <t>トモナ</t>
    </rPh>
    <rPh sb="25" eb="27">
      <t>フセツ</t>
    </rPh>
    <rPh sb="29" eb="30">
      <t>カン</t>
    </rPh>
    <rPh sb="31" eb="34">
      <t>ロウキュウカ</t>
    </rPh>
    <rPh sb="35" eb="36">
      <t>スス</t>
    </rPh>
    <rPh sb="38" eb="40">
      <t>タイヨウ</t>
    </rPh>
    <rPh sb="40" eb="42">
      <t>ネンスウ</t>
    </rPh>
    <rPh sb="43" eb="44">
      <t>ムカ</t>
    </rPh>
    <rPh sb="54" eb="56">
      <t>コンゴ</t>
    </rPh>
    <rPh sb="57" eb="58">
      <t>アラ</t>
    </rPh>
    <rPh sb="60" eb="62">
      <t>カイハツ</t>
    </rPh>
    <rPh sb="62" eb="63">
      <t>トウ</t>
    </rPh>
    <rPh sb="64" eb="66">
      <t>ミコ</t>
    </rPh>
    <rPh sb="69" eb="70">
      <t>オモ</t>
    </rPh>
    <rPh sb="71" eb="73">
      <t>ロウキュウ</t>
    </rPh>
    <rPh sb="73" eb="74">
      <t>カン</t>
    </rPh>
    <rPh sb="75" eb="77">
      <t>コウシン</t>
    </rPh>
    <rPh sb="78" eb="81">
      <t>タイシンカ</t>
    </rPh>
    <rPh sb="81" eb="83">
      <t>コウジ</t>
    </rPh>
    <rPh sb="84" eb="85">
      <t>スス</t>
    </rPh>
    <phoneticPr fontId="4"/>
  </si>
  <si>
    <t>　現時点で、経営状況は健全な状況にあると言える。しかし、少子高齢化により給水量の増加は期待できず、収益の伸びは鈍くなるものと考えられる。
　一方、管路等の老朽化が進み、修繕や更新工事費が増加するものと思われる。
　今後は、水道ビジョンに基づき、中長期的な経営や施設の更新等を展開していかなければならない。</t>
    <rPh sb="1" eb="4">
      <t>ゲンジテン</t>
    </rPh>
    <rPh sb="6" eb="8">
      <t>ケイエイ</t>
    </rPh>
    <rPh sb="8" eb="10">
      <t>ジョウキョウ</t>
    </rPh>
    <rPh sb="11" eb="13">
      <t>ケンゼン</t>
    </rPh>
    <rPh sb="14" eb="16">
      <t>ジョウキョウ</t>
    </rPh>
    <rPh sb="20" eb="21">
      <t>イ</t>
    </rPh>
    <rPh sb="28" eb="30">
      <t>ショウシ</t>
    </rPh>
    <rPh sb="30" eb="33">
      <t>コウレイカ</t>
    </rPh>
    <rPh sb="36" eb="38">
      <t>キュウスイ</t>
    </rPh>
    <rPh sb="38" eb="39">
      <t>リョウ</t>
    </rPh>
    <rPh sb="40" eb="42">
      <t>ゾウカ</t>
    </rPh>
    <rPh sb="43" eb="45">
      <t>キタイ</t>
    </rPh>
    <rPh sb="49" eb="51">
      <t>シュウエキ</t>
    </rPh>
    <rPh sb="52" eb="53">
      <t>ノ</t>
    </rPh>
    <rPh sb="55" eb="56">
      <t>ニブ</t>
    </rPh>
    <rPh sb="62" eb="63">
      <t>カンガ</t>
    </rPh>
    <rPh sb="70" eb="72">
      <t>イッポウ</t>
    </rPh>
    <rPh sb="73" eb="75">
      <t>カンロ</t>
    </rPh>
    <rPh sb="75" eb="76">
      <t>トウ</t>
    </rPh>
    <rPh sb="77" eb="80">
      <t>ロウキュウカ</t>
    </rPh>
    <rPh sb="81" eb="82">
      <t>スス</t>
    </rPh>
    <rPh sb="84" eb="86">
      <t>シュウゼン</t>
    </rPh>
    <rPh sb="87" eb="89">
      <t>コウシン</t>
    </rPh>
    <rPh sb="89" eb="91">
      <t>コウジ</t>
    </rPh>
    <rPh sb="91" eb="92">
      <t>ヒ</t>
    </rPh>
    <rPh sb="93" eb="95">
      <t>ゾウカ</t>
    </rPh>
    <rPh sb="100" eb="101">
      <t>オモ</t>
    </rPh>
    <rPh sb="107" eb="109">
      <t>コンゴ</t>
    </rPh>
    <rPh sb="111" eb="113">
      <t>スイドウ</t>
    </rPh>
    <rPh sb="118" eb="119">
      <t>モト</t>
    </rPh>
    <rPh sb="122" eb="126">
      <t>チュウチョウキテキ</t>
    </rPh>
    <rPh sb="127" eb="129">
      <t>ケイエイ</t>
    </rPh>
    <rPh sb="130" eb="132">
      <t>シセツ</t>
    </rPh>
    <rPh sb="133" eb="135">
      <t>コウシン</t>
    </rPh>
    <rPh sb="135" eb="136">
      <t>トウ</t>
    </rPh>
    <rPh sb="137" eb="139">
      <t>テンカイ</t>
    </rPh>
    <phoneticPr fontId="4"/>
  </si>
  <si>
    <t>　「経常収支比率」「料金回収率」「有収率」など、全国平均に比べ良い数値で推移しており、「累積欠損金」も発生しておらず、経営の健全性や効率性について、良好な水準にある。
　今後、人口減少等により、収益の伸びが期待できなくなると考えられることから、より効率的な経営をしていかなければならないと思われる。</t>
    <rPh sb="2" eb="4">
      <t>ケイジョウ</t>
    </rPh>
    <rPh sb="4" eb="6">
      <t>シュウシ</t>
    </rPh>
    <rPh sb="6" eb="8">
      <t>ヒリツ</t>
    </rPh>
    <rPh sb="10" eb="12">
      <t>リョウキン</t>
    </rPh>
    <rPh sb="12" eb="14">
      <t>カイシュウ</t>
    </rPh>
    <rPh sb="14" eb="15">
      <t>リツ</t>
    </rPh>
    <rPh sb="17" eb="20">
      <t>ユウシュウリツ</t>
    </rPh>
    <rPh sb="24" eb="26">
      <t>ゼンコク</t>
    </rPh>
    <rPh sb="26" eb="28">
      <t>ヘイキン</t>
    </rPh>
    <rPh sb="29" eb="30">
      <t>クラ</t>
    </rPh>
    <rPh sb="31" eb="32">
      <t>ヨ</t>
    </rPh>
    <rPh sb="33" eb="35">
      <t>スウチ</t>
    </rPh>
    <rPh sb="36" eb="38">
      <t>スイイ</t>
    </rPh>
    <rPh sb="44" eb="46">
      <t>ルイセキ</t>
    </rPh>
    <rPh sb="46" eb="49">
      <t>ケッソンキン</t>
    </rPh>
    <rPh sb="51" eb="53">
      <t>ハッセイ</t>
    </rPh>
    <rPh sb="59" eb="61">
      <t>ケイエイ</t>
    </rPh>
    <rPh sb="62" eb="65">
      <t>ケンゼンセイ</t>
    </rPh>
    <rPh sb="66" eb="69">
      <t>コウリツセイ</t>
    </rPh>
    <rPh sb="74" eb="76">
      <t>リョウコウ</t>
    </rPh>
    <rPh sb="77" eb="79">
      <t>スイジュン</t>
    </rPh>
    <rPh sb="85" eb="87">
      <t>コンゴ</t>
    </rPh>
    <rPh sb="88" eb="90">
      <t>ジンコウ</t>
    </rPh>
    <rPh sb="90" eb="92">
      <t>ゲンショウ</t>
    </rPh>
    <rPh sb="92" eb="93">
      <t>トウ</t>
    </rPh>
    <rPh sb="97" eb="99">
      <t>シュウエキ</t>
    </rPh>
    <rPh sb="100" eb="101">
      <t>ノ</t>
    </rPh>
    <rPh sb="103" eb="105">
      <t>キタイ</t>
    </rPh>
    <rPh sb="112" eb="113">
      <t>カンガ</t>
    </rPh>
    <rPh sb="124" eb="127">
      <t>コウリツテキ</t>
    </rPh>
    <rPh sb="128" eb="130">
      <t>ケイエイ</t>
    </rPh>
    <rPh sb="144" eb="145">
      <t>オモ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</si>
</sst>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1.01</c:v>
                </c:pt>
                <c:pt idx="1">
                  <c:v>1.97</c:v>
                </c:pt>
                <c:pt idx="2">
                  <c:v>1.17</c:v>
                </c:pt>
                <c:pt idx="3" formatCode="#,##0.00;&quot;△&quot;#,##0.00">
                  <c:v>0</c:v>
                </c:pt>
                <c:pt idx="4">
                  <c:v>1.37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CC-4801-8F20-301BBFAB46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766344"/>
        <c:axId val="163763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0.66</c:v>
                </c:pt>
                <c:pt idx="1">
                  <c:v>0.99</c:v>
                </c:pt>
                <c:pt idx="2">
                  <c:v>0.71</c:v>
                </c:pt>
                <c:pt idx="3">
                  <c:v>0.54</c:v>
                </c:pt>
                <c:pt idx="4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C-4801-8F20-301BBFAB46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766344"/>
        <c:axId val="163763600"/>
      </c:lineChart>
      <c:dateAx>
        <c:axId val="163766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3763600"/>
        <c:crosses val="autoZero"/>
        <c:auto val="1"/>
        <c:lblOffset val="100"/>
        <c:baseTimeUnit val="years"/>
      </c:dateAx>
      <c:valAx>
        <c:axId val="163763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3766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69.3</c:v>
                </c:pt>
                <c:pt idx="1">
                  <c:v>69.39</c:v>
                </c:pt>
                <c:pt idx="2">
                  <c:v>69.180000000000007</c:v>
                </c:pt>
                <c:pt idx="3">
                  <c:v>69.83</c:v>
                </c:pt>
                <c:pt idx="4">
                  <c:v>68.56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7E-433A-AA45-8BFFAF6418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274784"/>
        <c:axId val="165272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55.13</c:v>
                </c:pt>
                <c:pt idx="1">
                  <c:v>54.77</c:v>
                </c:pt>
                <c:pt idx="2">
                  <c:v>54.92</c:v>
                </c:pt>
                <c:pt idx="3">
                  <c:v>55.63</c:v>
                </c:pt>
                <c:pt idx="4">
                  <c:v>55.03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7E-433A-AA45-8BFFAF6418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274784"/>
        <c:axId val="165272432"/>
      </c:lineChart>
      <c:dateAx>
        <c:axId val="165274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5272432"/>
        <c:crosses val="autoZero"/>
        <c:auto val="1"/>
        <c:lblOffset val="100"/>
        <c:baseTimeUnit val="years"/>
      </c:dateAx>
      <c:valAx>
        <c:axId val="165272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5274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91.56</c:v>
                </c:pt>
                <c:pt idx="1">
                  <c:v>91.96</c:v>
                </c:pt>
                <c:pt idx="2">
                  <c:v>92.75</c:v>
                </c:pt>
                <c:pt idx="3">
                  <c:v>91.44</c:v>
                </c:pt>
                <c:pt idx="4">
                  <c:v>90.81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0E-4EDC-9840-6C7DED8EC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267336"/>
        <c:axId val="165270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</c:v>
                </c:pt>
                <c:pt idx="1">
                  <c:v>82.89</c:v>
                </c:pt>
                <c:pt idx="2">
                  <c:v>82.66</c:v>
                </c:pt>
                <c:pt idx="3">
                  <c:v>82.04</c:v>
                </c:pt>
                <c:pt idx="4">
                  <c:v>81.900000000000006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0E-4EDC-9840-6C7DED8EC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267336"/>
        <c:axId val="165270864"/>
      </c:lineChart>
      <c:dateAx>
        <c:axId val="165267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5270864"/>
        <c:crosses val="autoZero"/>
        <c:auto val="1"/>
        <c:lblOffset val="100"/>
        <c:baseTimeUnit val="years"/>
      </c:dateAx>
      <c:valAx>
        <c:axId val="165270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5267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110.13</c:v>
                </c:pt>
                <c:pt idx="1">
                  <c:v>148.91</c:v>
                </c:pt>
                <c:pt idx="2">
                  <c:v>150.56</c:v>
                </c:pt>
                <c:pt idx="3">
                  <c:v>136.33000000000001</c:v>
                </c:pt>
                <c:pt idx="4">
                  <c:v>142.66999999999999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BD-45AA-BC8E-294314881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767520"/>
        <c:axId val="163767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110.01</c:v>
                </c:pt>
                <c:pt idx="1">
                  <c:v>111.21</c:v>
                </c:pt>
                <c:pt idx="2">
                  <c:v>111.71</c:v>
                </c:pt>
                <c:pt idx="3">
                  <c:v>110.05</c:v>
                </c:pt>
                <c:pt idx="4">
                  <c:v>108.87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BD-45AA-BC8E-294314881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767520"/>
        <c:axId val="163767912"/>
      </c:lineChart>
      <c:dateAx>
        <c:axId val="163767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3767912"/>
        <c:crosses val="autoZero"/>
        <c:auto val="1"/>
        <c:lblOffset val="100"/>
        <c:baseTimeUnit val="years"/>
      </c:dateAx>
      <c:valAx>
        <c:axId val="1637679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3767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54.04</c:v>
                </c:pt>
                <c:pt idx="1">
                  <c:v>53.82</c:v>
                </c:pt>
                <c:pt idx="2">
                  <c:v>54.06</c:v>
                </c:pt>
                <c:pt idx="3">
                  <c:v>55.31</c:v>
                </c:pt>
                <c:pt idx="4">
                  <c:v>55.53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52-485A-A558-0654AD9B11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771048"/>
        <c:axId val="163765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46.66</c:v>
                </c:pt>
                <c:pt idx="1">
                  <c:v>47.46</c:v>
                </c:pt>
                <c:pt idx="2">
                  <c:v>48.49</c:v>
                </c:pt>
                <c:pt idx="3">
                  <c:v>48.05</c:v>
                </c:pt>
                <c:pt idx="4">
                  <c:v>48.87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52-485A-A558-0654AD9B11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771048"/>
        <c:axId val="163765168"/>
      </c:lineChart>
      <c:dateAx>
        <c:axId val="163771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3765168"/>
        <c:crosses val="autoZero"/>
        <c:auto val="1"/>
        <c:lblOffset val="100"/>
        <c:baseTimeUnit val="years"/>
      </c:dateAx>
      <c:valAx>
        <c:axId val="163765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3771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7.85</c:v>
                </c:pt>
                <c:pt idx="2">
                  <c:v>37.18</c:v>
                </c:pt>
                <c:pt idx="3" formatCode="#,##0.00;&quot;△&quot;#,##0.00">
                  <c:v>0</c:v>
                </c:pt>
                <c:pt idx="4">
                  <c:v>41.44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B-44B3-BB64-59C58D746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769480"/>
        <c:axId val="163769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9.85</c:v>
                </c:pt>
                <c:pt idx="1">
                  <c:v>9.7100000000000009</c:v>
                </c:pt>
                <c:pt idx="2">
                  <c:v>12.79</c:v>
                </c:pt>
                <c:pt idx="3">
                  <c:v>13.39</c:v>
                </c:pt>
                <c:pt idx="4">
                  <c:v>14.85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DB-44B3-BB64-59C58D746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769480"/>
        <c:axId val="163769872"/>
      </c:lineChart>
      <c:dateAx>
        <c:axId val="163769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3769872"/>
        <c:crosses val="autoZero"/>
        <c:auto val="1"/>
        <c:lblOffset val="100"/>
        <c:baseTimeUnit val="years"/>
      </c:dateAx>
      <c:valAx>
        <c:axId val="163769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3769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DD-450D-A818-215347F042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642424"/>
        <c:axId val="164647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2.8</c:v>
                </c:pt>
                <c:pt idx="1">
                  <c:v>1.93</c:v>
                </c:pt>
                <c:pt idx="2">
                  <c:v>1.72</c:v>
                </c:pt>
                <c:pt idx="3">
                  <c:v>2.64</c:v>
                </c:pt>
                <c:pt idx="4">
                  <c:v>3.16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DD-450D-A818-215347F042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642424"/>
        <c:axId val="164647520"/>
      </c:lineChart>
      <c:dateAx>
        <c:axId val="164642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4647520"/>
        <c:crosses val="autoZero"/>
        <c:auto val="1"/>
        <c:lblOffset val="100"/>
        <c:baseTimeUnit val="years"/>
      </c:dateAx>
      <c:valAx>
        <c:axId val="1646475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4642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3025.87</c:v>
                </c:pt>
                <c:pt idx="1">
                  <c:v>1413.72</c:v>
                </c:pt>
                <c:pt idx="2">
                  <c:v>543.64</c:v>
                </c:pt>
                <c:pt idx="3">
                  <c:v>634.83000000000004</c:v>
                </c:pt>
                <c:pt idx="4">
                  <c:v>464.97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77-47CA-B9A1-EA33264F20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649872"/>
        <c:axId val="164644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381.53</c:v>
                </c:pt>
                <c:pt idx="1">
                  <c:v>391.54</c:v>
                </c:pt>
                <c:pt idx="2">
                  <c:v>384.34</c:v>
                </c:pt>
                <c:pt idx="3">
                  <c:v>359.47</c:v>
                </c:pt>
                <c:pt idx="4">
                  <c:v>369.69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77-47CA-B9A1-EA33264F20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649872"/>
        <c:axId val="164644776"/>
      </c:lineChart>
      <c:dateAx>
        <c:axId val="164649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4644776"/>
        <c:crosses val="autoZero"/>
        <c:auto val="1"/>
        <c:lblOffset val="100"/>
        <c:baseTimeUnit val="years"/>
      </c:dateAx>
      <c:valAx>
        <c:axId val="1646447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4649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209.35</c:v>
                </c:pt>
                <c:pt idx="1">
                  <c:v>184.44</c:v>
                </c:pt>
                <c:pt idx="2">
                  <c:v>159.82</c:v>
                </c:pt>
                <c:pt idx="3">
                  <c:v>135.66</c:v>
                </c:pt>
                <c:pt idx="4">
                  <c:v>167.01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9A-4FA7-A581-13A3BFC891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649088"/>
        <c:axId val="164642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393.27</c:v>
                </c:pt>
                <c:pt idx="1">
                  <c:v>386.97</c:v>
                </c:pt>
                <c:pt idx="2">
                  <c:v>380.58</c:v>
                </c:pt>
                <c:pt idx="3">
                  <c:v>401.79</c:v>
                </c:pt>
                <c:pt idx="4">
                  <c:v>402.99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9A-4FA7-A581-13A3BFC891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649088"/>
        <c:axId val="164642816"/>
      </c:lineChart>
      <c:dateAx>
        <c:axId val="164649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4642816"/>
        <c:crosses val="autoZero"/>
        <c:auto val="1"/>
        <c:lblOffset val="100"/>
        <c:baseTimeUnit val="years"/>
      </c:dateAx>
      <c:valAx>
        <c:axId val="1646428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4649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106.67</c:v>
                </c:pt>
                <c:pt idx="1">
                  <c:v>150.47999999999999</c:v>
                </c:pt>
                <c:pt idx="2">
                  <c:v>154</c:v>
                </c:pt>
                <c:pt idx="3">
                  <c:v>133.28</c:v>
                </c:pt>
                <c:pt idx="4">
                  <c:v>141.69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7F-482A-A4EB-459B39DD7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645560"/>
        <c:axId val="165268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100.47</c:v>
                </c:pt>
                <c:pt idx="1">
                  <c:v>101.72</c:v>
                </c:pt>
                <c:pt idx="2">
                  <c:v>102.38</c:v>
                </c:pt>
                <c:pt idx="3">
                  <c:v>100.12</c:v>
                </c:pt>
                <c:pt idx="4">
                  <c:v>98.66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7F-482A-A4EB-459B39DD7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645560"/>
        <c:axId val="165268120"/>
      </c:lineChart>
      <c:dateAx>
        <c:axId val="164645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5268120"/>
        <c:crosses val="autoZero"/>
        <c:auto val="1"/>
        <c:lblOffset val="100"/>
        <c:baseTimeUnit val="years"/>
      </c:dateAx>
      <c:valAx>
        <c:axId val="165268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4645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202.22</c:v>
                </c:pt>
                <c:pt idx="1">
                  <c:v>143.76</c:v>
                </c:pt>
                <c:pt idx="2">
                  <c:v>141.06</c:v>
                </c:pt>
                <c:pt idx="3">
                  <c:v>163.58000000000001</c:v>
                </c:pt>
                <c:pt idx="4">
                  <c:v>151.85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92-4970-9CB0-70EE79687B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274392"/>
        <c:axId val="165273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169.82</c:v>
                </c:pt>
                <c:pt idx="1">
                  <c:v>168.2</c:v>
                </c:pt>
                <c:pt idx="2">
                  <c:v>168.67</c:v>
                </c:pt>
                <c:pt idx="3">
                  <c:v>174.97</c:v>
                </c:pt>
                <c:pt idx="4">
                  <c:v>178.59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92-4970-9CB0-70EE79687B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274392"/>
        <c:axId val="165273608"/>
      </c:lineChart>
      <c:dateAx>
        <c:axId val="165274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5273608"/>
        <c:crosses val="autoZero"/>
        <c:auto val="1"/>
        <c:lblOffset val="100"/>
        <c:baseTimeUnit val="years"/>
      </c:dateAx>
      <c:valAx>
        <c:axId val="165273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5274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【167.11】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="85" zoomScaleNormal="85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83" t="s">
        <v>0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</row>
    <row r="3" spans="1:78" ht="9.75" customHeight="1" x14ac:dyDescent="0.15">
      <c r="A3" s="2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</row>
    <row r="4" spans="1:78" ht="9.75" customHeight="1" x14ac:dyDescent="0.15">
      <c r="A4" s="2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84" t="str">
        <f>データ!H6</f>
        <v>千葉県　酒々井町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5"/>
      <c r="AE6" s="85"/>
      <c r="AF6" s="85"/>
      <c r="AG6" s="85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5" t="s">
        <v>1</v>
      </c>
      <c r="C7" s="76"/>
      <c r="D7" s="76"/>
      <c r="E7" s="76"/>
      <c r="F7" s="76"/>
      <c r="G7" s="76"/>
      <c r="H7" s="76"/>
      <c r="I7" s="75" t="s">
        <v>2</v>
      </c>
      <c r="J7" s="76"/>
      <c r="K7" s="76"/>
      <c r="L7" s="76"/>
      <c r="M7" s="76"/>
      <c r="N7" s="76"/>
      <c r="O7" s="77"/>
      <c r="P7" s="78" t="s">
        <v>3</v>
      </c>
      <c r="Q7" s="78"/>
      <c r="R7" s="78"/>
      <c r="S7" s="78"/>
      <c r="T7" s="78"/>
      <c r="U7" s="78"/>
      <c r="V7" s="78"/>
      <c r="W7" s="78" t="s">
        <v>4</v>
      </c>
      <c r="X7" s="78"/>
      <c r="Y7" s="78"/>
      <c r="Z7" s="78"/>
      <c r="AA7" s="78"/>
      <c r="AB7" s="78"/>
      <c r="AC7" s="78"/>
      <c r="AD7" s="78" t="s">
        <v>5</v>
      </c>
      <c r="AE7" s="78"/>
      <c r="AF7" s="78"/>
      <c r="AG7" s="78"/>
      <c r="AH7" s="78"/>
      <c r="AI7" s="78"/>
      <c r="AJ7" s="78"/>
      <c r="AK7" s="4"/>
      <c r="AL7" s="78" t="s">
        <v>6</v>
      </c>
      <c r="AM7" s="78"/>
      <c r="AN7" s="78"/>
      <c r="AO7" s="78"/>
      <c r="AP7" s="78"/>
      <c r="AQ7" s="78"/>
      <c r="AR7" s="78"/>
      <c r="AS7" s="78"/>
      <c r="AT7" s="75" t="s">
        <v>7</v>
      </c>
      <c r="AU7" s="76"/>
      <c r="AV7" s="76"/>
      <c r="AW7" s="76"/>
      <c r="AX7" s="76"/>
      <c r="AY7" s="76"/>
      <c r="AZ7" s="76"/>
      <c r="BA7" s="76"/>
      <c r="BB7" s="78" t="s">
        <v>8</v>
      </c>
      <c r="BC7" s="78"/>
      <c r="BD7" s="78"/>
      <c r="BE7" s="78"/>
      <c r="BF7" s="78"/>
      <c r="BG7" s="78"/>
      <c r="BH7" s="78"/>
      <c r="BI7" s="78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79" t="str">
        <f>データ!$I$6</f>
        <v>法適用</v>
      </c>
      <c r="C8" s="80"/>
      <c r="D8" s="80"/>
      <c r="E8" s="80"/>
      <c r="F8" s="80"/>
      <c r="G8" s="80"/>
      <c r="H8" s="80"/>
      <c r="I8" s="79" t="str">
        <f>データ!$J$6</f>
        <v>水道事業</v>
      </c>
      <c r="J8" s="80"/>
      <c r="K8" s="80"/>
      <c r="L8" s="80"/>
      <c r="M8" s="80"/>
      <c r="N8" s="80"/>
      <c r="O8" s="81"/>
      <c r="P8" s="82" t="str">
        <f>データ!$K$6</f>
        <v>末端給水事業</v>
      </c>
      <c r="Q8" s="82"/>
      <c r="R8" s="82"/>
      <c r="S8" s="82"/>
      <c r="T8" s="82"/>
      <c r="U8" s="82"/>
      <c r="V8" s="82"/>
      <c r="W8" s="82" t="str">
        <f>データ!$L$6</f>
        <v>A6</v>
      </c>
      <c r="X8" s="82"/>
      <c r="Y8" s="82"/>
      <c r="Z8" s="82"/>
      <c r="AA8" s="82"/>
      <c r="AB8" s="82"/>
      <c r="AC8" s="82"/>
      <c r="AD8" s="82" t="str">
        <f>データ!$M$6</f>
        <v>非設置</v>
      </c>
      <c r="AE8" s="82"/>
      <c r="AF8" s="82"/>
      <c r="AG8" s="82"/>
      <c r="AH8" s="82"/>
      <c r="AI8" s="82"/>
      <c r="AJ8" s="82"/>
      <c r="AK8" s="4"/>
      <c r="AL8" s="70">
        <f>データ!$R$6</f>
        <v>20830</v>
      </c>
      <c r="AM8" s="70"/>
      <c r="AN8" s="70"/>
      <c r="AO8" s="70"/>
      <c r="AP8" s="70"/>
      <c r="AQ8" s="70"/>
      <c r="AR8" s="70"/>
      <c r="AS8" s="70"/>
      <c r="AT8" s="66">
        <f>データ!$S$6</f>
        <v>19.010000000000002</v>
      </c>
      <c r="AU8" s="67"/>
      <c r="AV8" s="67"/>
      <c r="AW8" s="67"/>
      <c r="AX8" s="67"/>
      <c r="AY8" s="67"/>
      <c r="AZ8" s="67"/>
      <c r="BA8" s="67"/>
      <c r="BB8" s="69">
        <f>データ!$T$6</f>
        <v>1095.74</v>
      </c>
      <c r="BC8" s="69"/>
      <c r="BD8" s="69"/>
      <c r="BE8" s="69"/>
      <c r="BF8" s="69"/>
      <c r="BG8" s="69"/>
      <c r="BH8" s="69"/>
      <c r="BI8" s="69"/>
      <c r="BJ8" s="3"/>
      <c r="BK8" s="3"/>
      <c r="BL8" s="73" t="s">
        <v>10</v>
      </c>
      <c r="BM8" s="74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75" t="s">
        <v>12</v>
      </c>
      <c r="C9" s="76"/>
      <c r="D9" s="76"/>
      <c r="E9" s="76"/>
      <c r="F9" s="76"/>
      <c r="G9" s="76"/>
      <c r="H9" s="76"/>
      <c r="I9" s="75" t="s">
        <v>13</v>
      </c>
      <c r="J9" s="76"/>
      <c r="K9" s="76"/>
      <c r="L9" s="76"/>
      <c r="M9" s="76"/>
      <c r="N9" s="76"/>
      <c r="O9" s="77"/>
      <c r="P9" s="78" t="s">
        <v>14</v>
      </c>
      <c r="Q9" s="78"/>
      <c r="R9" s="78"/>
      <c r="S9" s="78"/>
      <c r="T9" s="78"/>
      <c r="U9" s="78"/>
      <c r="V9" s="78"/>
      <c r="W9" s="78" t="s">
        <v>15</v>
      </c>
      <c r="X9" s="78"/>
      <c r="Y9" s="78"/>
      <c r="Z9" s="78"/>
      <c r="AA9" s="78"/>
      <c r="AB9" s="78"/>
      <c r="AC9" s="78"/>
      <c r="AD9" s="2"/>
      <c r="AE9" s="2"/>
      <c r="AF9" s="2"/>
      <c r="AG9" s="2"/>
      <c r="AH9" s="4"/>
      <c r="AI9" s="4"/>
      <c r="AJ9" s="4"/>
      <c r="AK9" s="4"/>
      <c r="AL9" s="78" t="s">
        <v>16</v>
      </c>
      <c r="AM9" s="78"/>
      <c r="AN9" s="78"/>
      <c r="AO9" s="78"/>
      <c r="AP9" s="78"/>
      <c r="AQ9" s="78"/>
      <c r="AR9" s="78"/>
      <c r="AS9" s="78"/>
      <c r="AT9" s="75" t="s">
        <v>17</v>
      </c>
      <c r="AU9" s="76"/>
      <c r="AV9" s="76"/>
      <c r="AW9" s="76"/>
      <c r="AX9" s="76"/>
      <c r="AY9" s="76"/>
      <c r="AZ9" s="76"/>
      <c r="BA9" s="76"/>
      <c r="BB9" s="78" t="s">
        <v>18</v>
      </c>
      <c r="BC9" s="78"/>
      <c r="BD9" s="78"/>
      <c r="BE9" s="78"/>
      <c r="BF9" s="78"/>
      <c r="BG9" s="78"/>
      <c r="BH9" s="78"/>
      <c r="BI9" s="78"/>
      <c r="BJ9" s="3"/>
      <c r="BK9" s="3"/>
      <c r="BL9" s="64" t="s">
        <v>19</v>
      </c>
      <c r="BM9" s="65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6" t="str">
        <f>データ!$N$6</f>
        <v>-</v>
      </c>
      <c r="C10" s="67"/>
      <c r="D10" s="67"/>
      <c r="E10" s="67"/>
      <c r="F10" s="67"/>
      <c r="G10" s="67"/>
      <c r="H10" s="67"/>
      <c r="I10" s="66">
        <f>データ!$O$6</f>
        <v>82.61</v>
      </c>
      <c r="J10" s="67"/>
      <c r="K10" s="67"/>
      <c r="L10" s="67"/>
      <c r="M10" s="67"/>
      <c r="N10" s="67"/>
      <c r="O10" s="68"/>
      <c r="P10" s="69">
        <f>データ!$P$6</f>
        <v>93.26</v>
      </c>
      <c r="Q10" s="69"/>
      <c r="R10" s="69"/>
      <c r="S10" s="69"/>
      <c r="T10" s="69"/>
      <c r="U10" s="69"/>
      <c r="V10" s="69"/>
      <c r="W10" s="70">
        <f>データ!$Q$6</f>
        <v>3240</v>
      </c>
      <c r="X10" s="70"/>
      <c r="Y10" s="70"/>
      <c r="Z10" s="70"/>
      <c r="AA10" s="70"/>
      <c r="AB10" s="70"/>
      <c r="AC10" s="70"/>
      <c r="AD10" s="2"/>
      <c r="AE10" s="2"/>
      <c r="AF10" s="2"/>
      <c r="AG10" s="2"/>
      <c r="AH10" s="4"/>
      <c r="AI10" s="4"/>
      <c r="AJ10" s="4"/>
      <c r="AK10" s="4"/>
      <c r="AL10" s="70">
        <f>データ!$U$6</f>
        <v>19244</v>
      </c>
      <c r="AM10" s="70"/>
      <c r="AN10" s="70"/>
      <c r="AO10" s="70"/>
      <c r="AP10" s="70"/>
      <c r="AQ10" s="70"/>
      <c r="AR10" s="70"/>
      <c r="AS10" s="70"/>
      <c r="AT10" s="66">
        <f>データ!$V$6</f>
        <v>17.18</v>
      </c>
      <c r="AU10" s="67"/>
      <c r="AV10" s="67"/>
      <c r="AW10" s="67"/>
      <c r="AX10" s="67"/>
      <c r="AY10" s="67"/>
      <c r="AZ10" s="67"/>
      <c r="BA10" s="67"/>
      <c r="BB10" s="69">
        <f>データ!$W$6</f>
        <v>1120.1400000000001</v>
      </c>
      <c r="BC10" s="69"/>
      <c r="BD10" s="69"/>
      <c r="BE10" s="69"/>
      <c r="BF10" s="69"/>
      <c r="BG10" s="69"/>
      <c r="BH10" s="69"/>
      <c r="BI10" s="69"/>
      <c r="BJ10" s="2"/>
      <c r="BK10" s="2"/>
      <c r="BL10" s="71" t="s">
        <v>21</v>
      </c>
      <c r="BM10" s="72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4" t="s">
        <v>25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15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50" t="s">
        <v>107</v>
      </c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2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50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2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50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2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50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2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50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2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50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2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50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2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50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2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50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2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50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2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50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2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50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2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50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2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50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2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50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2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50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2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50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2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50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2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0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2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0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2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50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2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50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2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50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2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50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2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50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2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50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2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50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2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50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2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44" t="s">
        <v>26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50" t="s">
        <v>105</v>
      </c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2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50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2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50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2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50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2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50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2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50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2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50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2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50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2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50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2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0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2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0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2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0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2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0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2"/>
    </row>
    <row r="60" spans="1:78" ht="13.5" customHeight="1" x14ac:dyDescent="0.15">
      <c r="A60" s="2"/>
      <c r="B60" s="61" t="s">
        <v>27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50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2"/>
    </row>
    <row r="61" spans="1:78" ht="13.5" customHeight="1" x14ac:dyDescent="0.15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50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52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50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2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44" t="s">
        <v>28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50" t="s">
        <v>106</v>
      </c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2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50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2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50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2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50"/>
      <c r="BM69" s="51"/>
      <c r="BN69" s="51"/>
      <c r="BO69" s="51"/>
      <c r="BP69" s="51"/>
      <c r="BQ69" s="51"/>
      <c r="BR69" s="51"/>
      <c r="BS69" s="51"/>
      <c r="BT69" s="51"/>
      <c r="BU69" s="51"/>
      <c r="BV69" s="51"/>
      <c r="BW69" s="51"/>
      <c r="BX69" s="51"/>
      <c r="BY69" s="51"/>
      <c r="BZ69" s="52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50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52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50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52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50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2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50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2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50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52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50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2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50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52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50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2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50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52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50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52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50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52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50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52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3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5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【112.83】</v>
      </c>
      <c r="F85" s="27" t="str">
        <f>データ!AS6</f>
        <v>【1.05】</v>
      </c>
      <c r="G85" s="27" t="str">
        <f>データ!BD6</f>
        <v>【261.93】</v>
      </c>
      <c r="H85" s="27" t="str">
        <f>データ!BO6</f>
        <v>【270.46】</v>
      </c>
      <c r="I85" s="27" t="str">
        <f>データ!BZ6</f>
        <v>【103.91】</v>
      </c>
      <c r="J85" s="27" t="str">
        <f>データ!CK6</f>
        <v>【167.11】</v>
      </c>
      <c r="K85" s="27" t="str">
        <f>データ!CV6</f>
        <v>【60.27】</v>
      </c>
      <c r="L85" s="27" t="str">
        <f>データ!DG6</f>
        <v>【89.92】</v>
      </c>
      <c r="M85" s="27" t="str">
        <f>データ!DR6</f>
        <v>【48.85】</v>
      </c>
      <c r="N85" s="27" t="str">
        <f>データ!EC6</f>
        <v>【17.80】</v>
      </c>
      <c r="O85" s="27" t="str">
        <f>データ!EN6</f>
        <v>【0.70】</v>
      </c>
    </row>
  </sheetData>
  <sheetProtection algorithmName="SHA-512" hashValue="3jK89cqdzGl2XmHkKyOALNobW9hq5dE6PqyV4EzYJmXgqNkWtr7RtP4UpsZIB6fazzVenxfCsmaujH31JOz97g==" saltValue="EBMVA6bIjl7NsAOJ9BNbQg==" spinCount="100000" sheet="1" objects="1" scenarios="1" formatCells="0" formatColumns="0" formatRows="0"/>
  <mergeCells count="44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7" t="s">
        <v>50</v>
      </c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9"/>
      <c r="X3" s="93" t="s">
        <v>51</v>
      </c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 t="s">
        <v>52</v>
      </c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</row>
    <row r="4" spans="1:144" x14ac:dyDescent="0.15">
      <c r="A4" s="29" t="s">
        <v>53</v>
      </c>
      <c r="B4" s="31"/>
      <c r="C4" s="31"/>
      <c r="D4" s="31"/>
      <c r="E4" s="31"/>
      <c r="F4" s="31"/>
      <c r="G4" s="31"/>
      <c r="H4" s="90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2"/>
      <c r="X4" s="86" t="s">
        <v>54</v>
      </c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 t="s">
        <v>55</v>
      </c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 t="s">
        <v>56</v>
      </c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 t="s">
        <v>57</v>
      </c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 t="s">
        <v>58</v>
      </c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 t="s">
        <v>59</v>
      </c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 t="s">
        <v>60</v>
      </c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 t="s">
        <v>61</v>
      </c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 t="s">
        <v>62</v>
      </c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 t="s">
        <v>63</v>
      </c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 t="s">
        <v>64</v>
      </c>
      <c r="EE4" s="86"/>
      <c r="EF4" s="86"/>
      <c r="EG4" s="86"/>
      <c r="EH4" s="86"/>
      <c r="EI4" s="86"/>
      <c r="EJ4" s="86"/>
      <c r="EK4" s="86"/>
      <c r="EL4" s="86"/>
      <c r="EM4" s="86"/>
      <c r="EN4" s="86"/>
    </row>
    <row r="5" spans="1:144" x14ac:dyDescent="0.15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15">
      <c r="A6" s="29" t="s">
        <v>92</v>
      </c>
      <c r="B6" s="34">
        <f>B7</f>
        <v>2018</v>
      </c>
      <c r="C6" s="34">
        <f t="shared" ref="C6:W6" si="3">C7</f>
        <v>123226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千葉県　酒々井町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A6</v>
      </c>
      <c r="M6" s="34" t="str">
        <f t="shared" si="3"/>
        <v>非設置</v>
      </c>
      <c r="N6" s="35" t="str">
        <f t="shared" si="3"/>
        <v>-</v>
      </c>
      <c r="O6" s="35">
        <f t="shared" si="3"/>
        <v>82.61</v>
      </c>
      <c r="P6" s="35">
        <f t="shared" si="3"/>
        <v>93.26</v>
      </c>
      <c r="Q6" s="35">
        <f t="shared" si="3"/>
        <v>3240</v>
      </c>
      <c r="R6" s="35">
        <f t="shared" si="3"/>
        <v>20830</v>
      </c>
      <c r="S6" s="35">
        <f t="shared" si="3"/>
        <v>19.010000000000002</v>
      </c>
      <c r="T6" s="35">
        <f t="shared" si="3"/>
        <v>1095.74</v>
      </c>
      <c r="U6" s="35">
        <f t="shared" si="3"/>
        <v>19244</v>
      </c>
      <c r="V6" s="35">
        <f t="shared" si="3"/>
        <v>17.18</v>
      </c>
      <c r="W6" s="35">
        <f t="shared" si="3"/>
        <v>1120.1400000000001</v>
      </c>
      <c r="X6" s="36">
        <f>IF(X7="",NA(),X7)</f>
        <v>110.13</v>
      </c>
      <c r="Y6" s="36">
        <f t="shared" ref="Y6:AG6" si="4">IF(Y7="",NA(),Y7)</f>
        <v>148.91</v>
      </c>
      <c r="Z6" s="36">
        <f t="shared" si="4"/>
        <v>150.56</v>
      </c>
      <c r="AA6" s="36">
        <f t="shared" si="4"/>
        <v>136.33000000000001</v>
      </c>
      <c r="AB6" s="36">
        <f t="shared" si="4"/>
        <v>142.66999999999999</v>
      </c>
      <c r="AC6" s="36">
        <f t="shared" si="4"/>
        <v>110.01</v>
      </c>
      <c r="AD6" s="36">
        <f t="shared" si="4"/>
        <v>111.21</v>
      </c>
      <c r="AE6" s="36">
        <f t="shared" si="4"/>
        <v>111.71</v>
      </c>
      <c r="AF6" s="36">
        <f t="shared" si="4"/>
        <v>110.05</v>
      </c>
      <c r="AG6" s="36">
        <f t="shared" si="4"/>
        <v>108.87</v>
      </c>
      <c r="AH6" s="35" t="str">
        <f>IF(AH7="","",IF(AH7="-","【-】","【"&amp;SUBSTITUTE(TEXT(AH7,"#,##0.00"),"-","△")&amp;"】"))</f>
        <v>【112.83】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2.8</v>
      </c>
      <c r="AO6" s="36">
        <f t="shared" si="5"/>
        <v>1.93</v>
      </c>
      <c r="AP6" s="36">
        <f t="shared" si="5"/>
        <v>1.72</v>
      </c>
      <c r="AQ6" s="36">
        <f t="shared" si="5"/>
        <v>2.64</v>
      </c>
      <c r="AR6" s="36">
        <f t="shared" si="5"/>
        <v>3.16</v>
      </c>
      <c r="AS6" s="35" t="str">
        <f>IF(AS7="","",IF(AS7="-","【-】","【"&amp;SUBSTITUTE(TEXT(AS7,"#,##0.00"),"-","△")&amp;"】"))</f>
        <v>【1.05】</v>
      </c>
      <c r="AT6" s="36">
        <f>IF(AT7="",NA(),AT7)</f>
        <v>3025.87</v>
      </c>
      <c r="AU6" s="36">
        <f t="shared" ref="AU6:BC6" si="6">IF(AU7="",NA(),AU7)</f>
        <v>1413.72</v>
      </c>
      <c r="AV6" s="36">
        <f t="shared" si="6"/>
        <v>543.64</v>
      </c>
      <c r="AW6" s="36">
        <f t="shared" si="6"/>
        <v>634.83000000000004</v>
      </c>
      <c r="AX6" s="36">
        <f t="shared" si="6"/>
        <v>464.97</v>
      </c>
      <c r="AY6" s="36">
        <f t="shared" si="6"/>
        <v>381.53</v>
      </c>
      <c r="AZ6" s="36">
        <f t="shared" si="6"/>
        <v>391.54</v>
      </c>
      <c r="BA6" s="36">
        <f t="shared" si="6"/>
        <v>384.34</v>
      </c>
      <c r="BB6" s="36">
        <f t="shared" si="6"/>
        <v>359.47</v>
      </c>
      <c r="BC6" s="36">
        <f t="shared" si="6"/>
        <v>369.69</v>
      </c>
      <c r="BD6" s="35" t="str">
        <f>IF(BD7="","",IF(BD7="-","【-】","【"&amp;SUBSTITUTE(TEXT(BD7,"#,##0.00"),"-","△")&amp;"】"))</f>
        <v>【261.93】</v>
      </c>
      <c r="BE6" s="36">
        <f>IF(BE7="",NA(),BE7)</f>
        <v>209.35</v>
      </c>
      <c r="BF6" s="36">
        <f t="shared" ref="BF6:BN6" si="7">IF(BF7="",NA(),BF7)</f>
        <v>184.44</v>
      </c>
      <c r="BG6" s="36">
        <f t="shared" si="7"/>
        <v>159.82</v>
      </c>
      <c r="BH6" s="36">
        <f t="shared" si="7"/>
        <v>135.66</v>
      </c>
      <c r="BI6" s="36">
        <f t="shared" si="7"/>
        <v>167.01</v>
      </c>
      <c r="BJ6" s="36">
        <f t="shared" si="7"/>
        <v>393.27</v>
      </c>
      <c r="BK6" s="36">
        <f t="shared" si="7"/>
        <v>386.97</v>
      </c>
      <c r="BL6" s="36">
        <f t="shared" si="7"/>
        <v>380.58</v>
      </c>
      <c r="BM6" s="36">
        <f t="shared" si="7"/>
        <v>401.79</v>
      </c>
      <c r="BN6" s="36">
        <f t="shared" si="7"/>
        <v>402.99</v>
      </c>
      <c r="BO6" s="35" t="str">
        <f>IF(BO7="","",IF(BO7="-","【-】","【"&amp;SUBSTITUTE(TEXT(BO7,"#,##0.00"),"-","△")&amp;"】"))</f>
        <v>【270.46】</v>
      </c>
      <c r="BP6" s="36">
        <f>IF(BP7="",NA(),BP7)</f>
        <v>106.67</v>
      </c>
      <c r="BQ6" s="36">
        <f t="shared" ref="BQ6:BY6" si="8">IF(BQ7="",NA(),BQ7)</f>
        <v>150.47999999999999</v>
      </c>
      <c r="BR6" s="36">
        <f t="shared" si="8"/>
        <v>154</v>
      </c>
      <c r="BS6" s="36">
        <f t="shared" si="8"/>
        <v>133.28</v>
      </c>
      <c r="BT6" s="36">
        <f t="shared" si="8"/>
        <v>141.69</v>
      </c>
      <c r="BU6" s="36">
        <f t="shared" si="8"/>
        <v>100.47</v>
      </c>
      <c r="BV6" s="36">
        <f t="shared" si="8"/>
        <v>101.72</v>
      </c>
      <c r="BW6" s="36">
        <f t="shared" si="8"/>
        <v>102.38</v>
      </c>
      <c r="BX6" s="36">
        <f t="shared" si="8"/>
        <v>100.12</v>
      </c>
      <c r="BY6" s="36">
        <f t="shared" si="8"/>
        <v>98.66</v>
      </c>
      <c r="BZ6" s="35" t="str">
        <f>IF(BZ7="","",IF(BZ7="-","【-】","【"&amp;SUBSTITUTE(TEXT(BZ7,"#,##0.00"),"-","△")&amp;"】"))</f>
        <v>【103.91】</v>
      </c>
      <c r="CA6" s="36">
        <f>IF(CA7="",NA(),CA7)</f>
        <v>202.22</v>
      </c>
      <c r="CB6" s="36">
        <f t="shared" ref="CB6:CJ6" si="9">IF(CB7="",NA(),CB7)</f>
        <v>143.76</v>
      </c>
      <c r="CC6" s="36">
        <f t="shared" si="9"/>
        <v>141.06</v>
      </c>
      <c r="CD6" s="36">
        <f t="shared" si="9"/>
        <v>163.58000000000001</v>
      </c>
      <c r="CE6" s="36">
        <f t="shared" si="9"/>
        <v>151.85</v>
      </c>
      <c r="CF6" s="36">
        <f t="shared" si="9"/>
        <v>169.82</v>
      </c>
      <c r="CG6" s="36">
        <f t="shared" si="9"/>
        <v>168.2</v>
      </c>
      <c r="CH6" s="36">
        <f t="shared" si="9"/>
        <v>168.67</v>
      </c>
      <c r="CI6" s="36">
        <f t="shared" si="9"/>
        <v>174.97</v>
      </c>
      <c r="CJ6" s="36">
        <f t="shared" si="9"/>
        <v>178.59</v>
      </c>
      <c r="CK6" s="35" t="str">
        <f>IF(CK7="","",IF(CK7="-","【-】","【"&amp;SUBSTITUTE(TEXT(CK7,"#,##0.00"),"-","△")&amp;"】"))</f>
        <v>【167.11】</v>
      </c>
      <c r="CL6" s="36">
        <f>IF(CL7="",NA(),CL7)</f>
        <v>69.3</v>
      </c>
      <c r="CM6" s="36">
        <f t="shared" ref="CM6:CU6" si="10">IF(CM7="",NA(),CM7)</f>
        <v>69.39</v>
      </c>
      <c r="CN6" s="36">
        <f t="shared" si="10"/>
        <v>69.180000000000007</v>
      </c>
      <c r="CO6" s="36">
        <f t="shared" si="10"/>
        <v>69.83</v>
      </c>
      <c r="CP6" s="36">
        <f t="shared" si="10"/>
        <v>68.56</v>
      </c>
      <c r="CQ6" s="36">
        <f t="shared" si="10"/>
        <v>55.13</v>
      </c>
      <c r="CR6" s="36">
        <f t="shared" si="10"/>
        <v>54.77</v>
      </c>
      <c r="CS6" s="36">
        <f t="shared" si="10"/>
        <v>54.92</v>
      </c>
      <c r="CT6" s="36">
        <f t="shared" si="10"/>
        <v>55.63</v>
      </c>
      <c r="CU6" s="36">
        <f t="shared" si="10"/>
        <v>55.03</v>
      </c>
      <c r="CV6" s="35" t="str">
        <f>IF(CV7="","",IF(CV7="-","【-】","【"&amp;SUBSTITUTE(TEXT(CV7,"#,##0.00"),"-","△")&amp;"】"))</f>
        <v>【60.27】</v>
      </c>
      <c r="CW6" s="36">
        <f>IF(CW7="",NA(),CW7)</f>
        <v>91.56</v>
      </c>
      <c r="CX6" s="36">
        <f t="shared" ref="CX6:DF6" si="11">IF(CX7="",NA(),CX7)</f>
        <v>91.96</v>
      </c>
      <c r="CY6" s="36">
        <f t="shared" si="11"/>
        <v>92.75</v>
      </c>
      <c r="CZ6" s="36">
        <f t="shared" si="11"/>
        <v>91.44</v>
      </c>
      <c r="DA6" s="36">
        <f t="shared" si="11"/>
        <v>90.81</v>
      </c>
      <c r="DB6" s="36">
        <f t="shared" si="11"/>
        <v>83</v>
      </c>
      <c r="DC6" s="36">
        <f t="shared" si="11"/>
        <v>82.89</v>
      </c>
      <c r="DD6" s="36">
        <f t="shared" si="11"/>
        <v>82.66</v>
      </c>
      <c r="DE6" s="36">
        <f t="shared" si="11"/>
        <v>82.04</v>
      </c>
      <c r="DF6" s="36">
        <f t="shared" si="11"/>
        <v>81.900000000000006</v>
      </c>
      <c r="DG6" s="35" t="str">
        <f>IF(DG7="","",IF(DG7="-","【-】","【"&amp;SUBSTITUTE(TEXT(DG7,"#,##0.00"),"-","△")&amp;"】"))</f>
        <v>【89.92】</v>
      </c>
      <c r="DH6" s="36">
        <f>IF(DH7="",NA(),DH7)</f>
        <v>54.04</v>
      </c>
      <c r="DI6" s="36">
        <f t="shared" ref="DI6:DQ6" si="12">IF(DI7="",NA(),DI7)</f>
        <v>53.82</v>
      </c>
      <c r="DJ6" s="36">
        <f t="shared" si="12"/>
        <v>54.06</v>
      </c>
      <c r="DK6" s="36">
        <f t="shared" si="12"/>
        <v>55.31</v>
      </c>
      <c r="DL6" s="36">
        <f t="shared" si="12"/>
        <v>55.53</v>
      </c>
      <c r="DM6" s="36">
        <f t="shared" si="12"/>
        <v>46.66</v>
      </c>
      <c r="DN6" s="36">
        <f t="shared" si="12"/>
        <v>47.46</v>
      </c>
      <c r="DO6" s="36">
        <f t="shared" si="12"/>
        <v>48.49</v>
      </c>
      <c r="DP6" s="36">
        <f t="shared" si="12"/>
        <v>48.05</v>
      </c>
      <c r="DQ6" s="36">
        <f t="shared" si="12"/>
        <v>48.87</v>
      </c>
      <c r="DR6" s="35" t="str">
        <f>IF(DR7="","",IF(DR7="-","【-】","【"&amp;SUBSTITUTE(TEXT(DR7,"#,##0.00"),"-","△")&amp;"】"))</f>
        <v>【48.85】</v>
      </c>
      <c r="DS6" s="35">
        <f>IF(DS7="",NA(),DS7)</f>
        <v>0</v>
      </c>
      <c r="DT6" s="36">
        <f t="shared" ref="DT6:EB6" si="13">IF(DT7="",NA(),DT7)</f>
        <v>7.85</v>
      </c>
      <c r="DU6" s="36">
        <f t="shared" si="13"/>
        <v>37.18</v>
      </c>
      <c r="DV6" s="35">
        <f t="shared" si="13"/>
        <v>0</v>
      </c>
      <c r="DW6" s="36">
        <f t="shared" si="13"/>
        <v>41.44</v>
      </c>
      <c r="DX6" s="36">
        <f t="shared" si="13"/>
        <v>9.85</v>
      </c>
      <c r="DY6" s="36">
        <f t="shared" si="13"/>
        <v>9.7100000000000009</v>
      </c>
      <c r="DZ6" s="36">
        <f t="shared" si="13"/>
        <v>12.79</v>
      </c>
      <c r="EA6" s="36">
        <f t="shared" si="13"/>
        <v>13.39</v>
      </c>
      <c r="EB6" s="36">
        <f t="shared" si="13"/>
        <v>14.85</v>
      </c>
      <c r="EC6" s="35" t="str">
        <f>IF(EC7="","",IF(EC7="-","【-】","【"&amp;SUBSTITUTE(TEXT(EC7,"#,##0.00"),"-","△")&amp;"】"))</f>
        <v>【17.80】</v>
      </c>
      <c r="ED6" s="36">
        <f>IF(ED7="",NA(),ED7)</f>
        <v>1.01</v>
      </c>
      <c r="EE6" s="36">
        <f t="shared" ref="EE6:EM6" si="14">IF(EE7="",NA(),EE7)</f>
        <v>1.97</v>
      </c>
      <c r="EF6" s="36">
        <f t="shared" si="14"/>
        <v>1.17</v>
      </c>
      <c r="EG6" s="35">
        <f t="shared" si="14"/>
        <v>0</v>
      </c>
      <c r="EH6" s="36">
        <f t="shared" si="14"/>
        <v>1.37</v>
      </c>
      <c r="EI6" s="36">
        <f t="shared" si="14"/>
        <v>0.66</v>
      </c>
      <c r="EJ6" s="36">
        <f t="shared" si="14"/>
        <v>0.99</v>
      </c>
      <c r="EK6" s="36">
        <f t="shared" si="14"/>
        <v>0.71</v>
      </c>
      <c r="EL6" s="36">
        <f t="shared" si="14"/>
        <v>0.54</v>
      </c>
      <c r="EM6" s="36">
        <f t="shared" si="14"/>
        <v>0.5</v>
      </c>
      <c r="EN6" s="35" t="str">
        <f>IF(EN7="","",IF(EN7="-","【-】","【"&amp;SUBSTITUTE(TEXT(EN7,"#,##0.00"),"-","△")&amp;"】"))</f>
        <v>【0.70】</v>
      </c>
    </row>
    <row r="7" spans="1:144" s="37" customFormat="1" x14ac:dyDescent="0.15">
      <c r="A7" s="29"/>
      <c r="B7" s="38">
        <v>2018</v>
      </c>
      <c r="C7" s="38">
        <v>123226</v>
      </c>
      <c r="D7" s="38">
        <v>46</v>
      </c>
      <c r="E7" s="38">
        <v>1</v>
      </c>
      <c r="F7" s="38">
        <v>0</v>
      </c>
      <c r="G7" s="38">
        <v>1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82.61</v>
      </c>
      <c r="P7" s="39">
        <v>93.26</v>
      </c>
      <c r="Q7" s="39">
        <v>3240</v>
      </c>
      <c r="R7" s="39">
        <v>20830</v>
      </c>
      <c r="S7" s="39">
        <v>19.010000000000002</v>
      </c>
      <c r="T7" s="39">
        <v>1095.74</v>
      </c>
      <c r="U7" s="39">
        <v>19244</v>
      </c>
      <c r="V7" s="39">
        <v>17.18</v>
      </c>
      <c r="W7" s="39">
        <v>1120.1400000000001</v>
      </c>
      <c r="X7" s="39">
        <v>110.13</v>
      </c>
      <c r="Y7" s="39">
        <v>148.91</v>
      </c>
      <c r="Z7" s="39">
        <v>150.56</v>
      </c>
      <c r="AA7" s="39">
        <v>136.33000000000001</v>
      </c>
      <c r="AB7" s="39">
        <v>142.66999999999999</v>
      </c>
      <c r="AC7" s="39">
        <v>110.01</v>
      </c>
      <c r="AD7" s="39">
        <v>111.21</v>
      </c>
      <c r="AE7" s="39">
        <v>111.71</v>
      </c>
      <c r="AF7" s="39">
        <v>110.05</v>
      </c>
      <c r="AG7" s="39">
        <v>108.87</v>
      </c>
      <c r="AH7" s="39">
        <v>112.83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2.8</v>
      </c>
      <c r="AO7" s="39">
        <v>1.93</v>
      </c>
      <c r="AP7" s="39">
        <v>1.72</v>
      </c>
      <c r="AQ7" s="39">
        <v>2.64</v>
      </c>
      <c r="AR7" s="39">
        <v>3.16</v>
      </c>
      <c r="AS7" s="39">
        <v>1.05</v>
      </c>
      <c r="AT7" s="39">
        <v>3025.87</v>
      </c>
      <c r="AU7" s="39">
        <v>1413.72</v>
      </c>
      <c r="AV7" s="39">
        <v>543.64</v>
      </c>
      <c r="AW7" s="39">
        <v>634.83000000000004</v>
      </c>
      <c r="AX7" s="39">
        <v>464.97</v>
      </c>
      <c r="AY7" s="39">
        <v>381.53</v>
      </c>
      <c r="AZ7" s="39">
        <v>391.54</v>
      </c>
      <c r="BA7" s="39">
        <v>384.34</v>
      </c>
      <c r="BB7" s="39">
        <v>359.47</v>
      </c>
      <c r="BC7" s="39">
        <v>369.69</v>
      </c>
      <c r="BD7" s="39">
        <v>261.93</v>
      </c>
      <c r="BE7" s="39">
        <v>209.35</v>
      </c>
      <c r="BF7" s="39">
        <v>184.44</v>
      </c>
      <c r="BG7" s="39">
        <v>159.82</v>
      </c>
      <c r="BH7" s="39">
        <v>135.66</v>
      </c>
      <c r="BI7" s="39">
        <v>167.01</v>
      </c>
      <c r="BJ7" s="39">
        <v>393.27</v>
      </c>
      <c r="BK7" s="39">
        <v>386.97</v>
      </c>
      <c r="BL7" s="39">
        <v>380.58</v>
      </c>
      <c r="BM7" s="39">
        <v>401.79</v>
      </c>
      <c r="BN7" s="39">
        <v>402.99</v>
      </c>
      <c r="BO7" s="39">
        <v>270.45999999999998</v>
      </c>
      <c r="BP7" s="39">
        <v>106.67</v>
      </c>
      <c r="BQ7" s="39">
        <v>150.47999999999999</v>
      </c>
      <c r="BR7" s="39">
        <v>154</v>
      </c>
      <c r="BS7" s="39">
        <v>133.28</v>
      </c>
      <c r="BT7" s="39">
        <v>141.69</v>
      </c>
      <c r="BU7" s="39">
        <v>100.47</v>
      </c>
      <c r="BV7" s="39">
        <v>101.72</v>
      </c>
      <c r="BW7" s="39">
        <v>102.38</v>
      </c>
      <c r="BX7" s="39">
        <v>100.12</v>
      </c>
      <c r="BY7" s="39">
        <v>98.66</v>
      </c>
      <c r="BZ7" s="39">
        <v>103.91</v>
      </c>
      <c r="CA7" s="39">
        <v>202.22</v>
      </c>
      <c r="CB7" s="39">
        <v>143.76</v>
      </c>
      <c r="CC7" s="39">
        <v>141.06</v>
      </c>
      <c r="CD7" s="39">
        <v>163.58000000000001</v>
      </c>
      <c r="CE7" s="39">
        <v>151.85</v>
      </c>
      <c r="CF7" s="39">
        <v>169.82</v>
      </c>
      <c r="CG7" s="39">
        <v>168.2</v>
      </c>
      <c r="CH7" s="39">
        <v>168.67</v>
      </c>
      <c r="CI7" s="39">
        <v>174.97</v>
      </c>
      <c r="CJ7" s="39">
        <v>178.59</v>
      </c>
      <c r="CK7" s="39">
        <v>167.11</v>
      </c>
      <c r="CL7" s="39">
        <v>69.3</v>
      </c>
      <c r="CM7" s="39">
        <v>69.39</v>
      </c>
      <c r="CN7" s="39">
        <v>69.180000000000007</v>
      </c>
      <c r="CO7" s="39">
        <v>69.83</v>
      </c>
      <c r="CP7" s="39">
        <v>68.56</v>
      </c>
      <c r="CQ7" s="39">
        <v>55.13</v>
      </c>
      <c r="CR7" s="39">
        <v>54.77</v>
      </c>
      <c r="CS7" s="39">
        <v>54.92</v>
      </c>
      <c r="CT7" s="39">
        <v>55.63</v>
      </c>
      <c r="CU7" s="39">
        <v>55.03</v>
      </c>
      <c r="CV7" s="39">
        <v>60.27</v>
      </c>
      <c r="CW7" s="39">
        <v>91.56</v>
      </c>
      <c r="CX7" s="39">
        <v>91.96</v>
      </c>
      <c r="CY7" s="39">
        <v>92.75</v>
      </c>
      <c r="CZ7" s="39">
        <v>91.44</v>
      </c>
      <c r="DA7" s="39">
        <v>90.81</v>
      </c>
      <c r="DB7" s="39">
        <v>83</v>
      </c>
      <c r="DC7" s="39">
        <v>82.89</v>
      </c>
      <c r="DD7" s="39">
        <v>82.66</v>
      </c>
      <c r="DE7" s="39">
        <v>82.04</v>
      </c>
      <c r="DF7" s="39">
        <v>81.900000000000006</v>
      </c>
      <c r="DG7" s="39">
        <v>89.92</v>
      </c>
      <c r="DH7" s="39">
        <v>54.04</v>
      </c>
      <c r="DI7" s="39">
        <v>53.82</v>
      </c>
      <c r="DJ7" s="39">
        <v>54.06</v>
      </c>
      <c r="DK7" s="39">
        <v>55.31</v>
      </c>
      <c r="DL7" s="39">
        <v>55.53</v>
      </c>
      <c r="DM7" s="39">
        <v>46.66</v>
      </c>
      <c r="DN7" s="39">
        <v>47.46</v>
      </c>
      <c r="DO7" s="39">
        <v>48.49</v>
      </c>
      <c r="DP7" s="39">
        <v>48.05</v>
      </c>
      <c r="DQ7" s="39">
        <v>48.87</v>
      </c>
      <c r="DR7" s="39">
        <v>48.85</v>
      </c>
      <c r="DS7" s="39">
        <v>0</v>
      </c>
      <c r="DT7" s="39">
        <v>7.85</v>
      </c>
      <c r="DU7" s="39">
        <v>37.18</v>
      </c>
      <c r="DV7" s="39">
        <v>0</v>
      </c>
      <c r="DW7" s="39">
        <v>41.44</v>
      </c>
      <c r="DX7" s="39">
        <v>9.85</v>
      </c>
      <c r="DY7" s="39">
        <v>9.7100000000000009</v>
      </c>
      <c r="DZ7" s="39">
        <v>12.79</v>
      </c>
      <c r="EA7" s="39">
        <v>13.39</v>
      </c>
      <c r="EB7" s="39">
        <v>14.85</v>
      </c>
      <c r="EC7" s="39">
        <v>17.8</v>
      </c>
      <c r="ED7" s="39">
        <v>1.01</v>
      </c>
      <c r="EE7" s="39">
        <v>1.97</v>
      </c>
      <c r="EF7" s="39">
        <v>1.17</v>
      </c>
      <c r="EG7" s="39">
        <v>0</v>
      </c>
      <c r="EH7" s="39">
        <v>1.37</v>
      </c>
      <c r="EI7" s="39">
        <v>0.66</v>
      </c>
      <c r="EJ7" s="39">
        <v>0.99</v>
      </c>
      <c r="EK7" s="39">
        <v>0.71</v>
      </c>
      <c r="EL7" s="39">
        <v>0.54</v>
      </c>
      <c r="EM7" s="39">
        <v>0.5</v>
      </c>
      <c r="EN7" s="39">
        <v>0.7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>DATEVALUE($B$6-4&amp;"年1月1日")</f>
        <v>41640</v>
      </c>
      <c r="C10" s="43">
        <f>DATEVALUE($B$6-3&amp;"年1月1日")</f>
        <v>42005</v>
      </c>
      <c r="D10" s="43">
        <f>DATEVALUE($B$6-2&amp;"年1月1日")</f>
        <v>42370</v>
      </c>
      <c r="E10" s="43">
        <f>DATEVALUE($B$6-1&amp;"年1月1日")</f>
        <v>42736</v>
      </c>
      <c r="F10" s="43">
        <f>DATEVALUE($B$6&amp;"年1月1日")</f>
        <v>43101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千葉県</cp:lastModifiedBy>
  <cp:lastPrinted>2020-01-17T04:53:37Z</cp:lastPrinted>
  <dcterms:created xsi:type="dcterms:W3CDTF">2019-12-05T04:13:16Z</dcterms:created>
  <dcterms:modified xsi:type="dcterms:W3CDTF">2020-02-18T06:17:21Z</dcterms:modified>
  <cp:category/>
</cp:coreProperties>
</file>