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nn02636\Documents\ファイルダウンロード用\"/>
    </mc:Choice>
  </mc:AlternateContent>
  <bookViews>
    <workbookView xWindow="0" yWindow="0" windowWidth="20490" windowHeight="7530"/>
  </bookViews>
  <sheets>
    <sheet name="【別紙１】" sheetId="1" r:id="rId1"/>
  </sheets>
  <externalReferences>
    <externalReference r:id="rId2"/>
    <externalReference r:id="rId3"/>
  </externalReferences>
  <definedNames>
    <definedName name="_1T_26_特別職に属する職員等の定数及び給料_報酬_額に関する調">#REF!</definedName>
    <definedName name="_Key1" hidden="1">#REF!</definedName>
    <definedName name="_Order1" hidden="1">0</definedName>
    <definedName name="_Sort" hidden="1">#REF!</definedName>
    <definedName name="_xlnm.Print_Area" localSheetId="0">【別紙１】!$A$1:$Q$65</definedName>
    <definedName name="えｔｙｊｈｓ６" hidden="1">#REF!</definedName>
    <definedName name="県名">'[1]001市町村マスタ'!$A$2</definedName>
    <definedName name="財政力指数">#REF!</definedName>
    <definedName name="振興局名">'[1]001市町村マスタ'!$E$2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3" i="1" s="1"/>
  <c r="O62" i="1"/>
  <c r="O63" i="1" s="1"/>
  <c r="N62" i="1"/>
  <c r="N63" i="1" s="1"/>
  <c r="M62" i="1"/>
  <c r="M63" i="1" s="1"/>
  <c r="L62" i="1"/>
  <c r="L63" i="1" s="1"/>
  <c r="H62" i="1"/>
  <c r="H63" i="1" s="1"/>
  <c r="G62" i="1"/>
  <c r="G63" i="1" s="1"/>
  <c r="F62" i="1"/>
  <c r="F63" i="1" s="1"/>
  <c r="E62" i="1"/>
  <c r="E63" i="1" s="1"/>
  <c r="D62" i="1"/>
  <c r="D63" i="1" s="1"/>
  <c r="C62" i="1"/>
  <c r="C63" i="1" s="1"/>
  <c r="B62" i="1"/>
  <c r="B63" i="1" s="1"/>
  <c r="P61" i="1"/>
  <c r="O61" i="1"/>
  <c r="N61" i="1"/>
  <c r="M61" i="1"/>
  <c r="L61" i="1"/>
  <c r="H61" i="1"/>
  <c r="G61" i="1"/>
  <c r="F61" i="1"/>
  <c r="E61" i="1"/>
  <c r="D61" i="1"/>
  <c r="C61" i="1"/>
  <c r="B61" i="1"/>
  <c r="P59" i="1"/>
  <c r="P60" i="1" s="1"/>
  <c r="O59" i="1"/>
  <c r="O60" i="1" s="1"/>
  <c r="N59" i="1"/>
  <c r="N60" i="1" s="1"/>
  <c r="M59" i="1"/>
  <c r="M60" i="1" s="1"/>
  <c r="L59" i="1"/>
  <c r="L60" i="1" s="1"/>
  <c r="H59" i="1"/>
  <c r="H60" i="1" s="1"/>
  <c r="G59" i="1"/>
  <c r="G60" i="1" s="1"/>
  <c r="F59" i="1"/>
  <c r="F60" i="1" s="1"/>
  <c r="E59" i="1"/>
  <c r="E60" i="1" s="1"/>
  <c r="D59" i="1"/>
  <c r="D60" i="1" s="1"/>
  <c r="C59" i="1"/>
  <c r="C60" i="1" s="1"/>
  <c r="B59" i="1"/>
  <c r="B60" i="1" s="1"/>
  <c r="Q58" i="1"/>
  <c r="P58" i="1"/>
  <c r="O58" i="1"/>
  <c r="N58" i="1"/>
  <c r="M58" i="1"/>
  <c r="L58" i="1"/>
  <c r="J58" i="1"/>
  <c r="I58" i="1"/>
  <c r="K58" i="1" s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J57" i="1"/>
  <c r="I57" i="1"/>
  <c r="K57" i="1" s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J56" i="1"/>
  <c r="I56" i="1"/>
  <c r="K56" i="1" s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J55" i="1"/>
  <c r="I55" i="1"/>
  <c r="K55" i="1" s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J54" i="1"/>
  <c r="I54" i="1"/>
  <c r="K54" i="1" s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J53" i="1"/>
  <c r="I53" i="1"/>
  <c r="K53" i="1" s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J52" i="1"/>
  <c r="I52" i="1"/>
  <c r="K52" i="1" s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J51" i="1"/>
  <c r="I51" i="1"/>
  <c r="K51" i="1" s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J50" i="1"/>
  <c r="I50" i="1"/>
  <c r="K50" i="1" s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J49" i="1"/>
  <c r="I49" i="1"/>
  <c r="K49" i="1" s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J48" i="1"/>
  <c r="I48" i="1"/>
  <c r="K48" i="1" s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J47" i="1"/>
  <c r="I47" i="1"/>
  <c r="K47" i="1" s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J46" i="1"/>
  <c r="I46" i="1"/>
  <c r="K46" i="1" s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J45" i="1"/>
  <c r="I45" i="1"/>
  <c r="K45" i="1" s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J44" i="1"/>
  <c r="I44" i="1"/>
  <c r="K44" i="1" s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J43" i="1"/>
  <c r="I43" i="1"/>
  <c r="K43" i="1" s="1"/>
  <c r="H43" i="1"/>
  <c r="G43" i="1"/>
  <c r="F43" i="1"/>
  <c r="E43" i="1"/>
  <c r="D43" i="1"/>
  <c r="C43" i="1"/>
  <c r="B43" i="1"/>
  <c r="Q42" i="1"/>
  <c r="Q61" i="1" s="1"/>
  <c r="P42" i="1"/>
  <c r="O42" i="1"/>
  <c r="N42" i="1"/>
  <c r="M42" i="1"/>
  <c r="L42" i="1"/>
  <c r="J42" i="1"/>
  <c r="J61" i="1" s="1"/>
  <c r="I42" i="1"/>
  <c r="K42" i="1" s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J41" i="1"/>
  <c r="I41" i="1"/>
  <c r="K41" i="1" s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J40" i="1"/>
  <c r="I40" i="1"/>
  <c r="K40" i="1" s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J39" i="1"/>
  <c r="I39" i="1"/>
  <c r="K39" i="1" s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J38" i="1"/>
  <c r="I38" i="1"/>
  <c r="K38" i="1" s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J37" i="1"/>
  <c r="I37" i="1"/>
  <c r="K37" i="1" s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J36" i="1"/>
  <c r="I36" i="1"/>
  <c r="K36" i="1" s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J35" i="1"/>
  <c r="I35" i="1"/>
  <c r="K35" i="1" s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J34" i="1"/>
  <c r="I34" i="1"/>
  <c r="K34" i="1" s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J33" i="1"/>
  <c r="I33" i="1"/>
  <c r="K33" i="1" s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J32" i="1"/>
  <c r="I32" i="1"/>
  <c r="K32" i="1" s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J31" i="1"/>
  <c r="I31" i="1"/>
  <c r="K31" i="1" s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J30" i="1"/>
  <c r="I30" i="1"/>
  <c r="K30" i="1" s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J29" i="1"/>
  <c r="I29" i="1"/>
  <c r="K29" i="1" s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J28" i="1"/>
  <c r="I28" i="1"/>
  <c r="K28" i="1" s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J27" i="1"/>
  <c r="I27" i="1"/>
  <c r="K27" i="1" s="1"/>
  <c r="H27" i="1"/>
  <c r="G27" i="1"/>
  <c r="F27" i="1"/>
  <c r="E27" i="1"/>
  <c r="D27" i="1"/>
  <c r="C27" i="1"/>
  <c r="B27" i="1"/>
  <c r="Q26" i="1"/>
  <c r="P26" i="1"/>
  <c r="O26" i="1"/>
  <c r="N26" i="1"/>
  <c r="M26" i="1"/>
  <c r="L26" i="1"/>
  <c r="J26" i="1"/>
  <c r="I26" i="1"/>
  <c r="K26" i="1" s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J25" i="1"/>
  <c r="I25" i="1"/>
  <c r="K25" i="1" s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J24" i="1"/>
  <c r="I24" i="1"/>
  <c r="K24" i="1" s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J23" i="1"/>
  <c r="I23" i="1"/>
  <c r="K23" i="1" s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J22" i="1"/>
  <c r="I22" i="1"/>
  <c r="K22" i="1" s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J21" i="1"/>
  <c r="I21" i="1"/>
  <c r="K21" i="1" s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J20" i="1"/>
  <c r="I20" i="1"/>
  <c r="K20" i="1" s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J19" i="1"/>
  <c r="I19" i="1"/>
  <c r="K19" i="1" s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J18" i="1"/>
  <c r="I18" i="1"/>
  <c r="K18" i="1" s="1"/>
  <c r="H18" i="1"/>
  <c r="G18" i="1"/>
  <c r="F18" i="1"/>
  <c r="E18" i="1"/>
  <c r="D18" i="1"/>
  <c r="C18" i="1"/>
  <c r="B18" i="1"/>
  <c r="Q17" i="1"/>
  <c r="P17" i="1"/>
  <c r="O17" i="1"/>
  <c r="N17" i="1"/>
  <c r="M17" i="1"/>
  <c r="L17" i="1"/>
  <c r="J17" i="1"/>
  <c r="I17" i="1"/>
  <c r="K17" i="1" s="1"/>
  <c r="H17" i="1"/>
  <c r="G17" i="1"/>
  <c r="F17" i="1"/>
  <c r="E17" i="1"/>
  <c r="D17" i="1"/>
  <c r="C17" i="1"/>
  <c r="B17" i="1"/>
  <c r="Q16" i="1"/>
  <c r="P16" i="1"/>
  <c r="O16" i="1"/>
  <c r="N16" i="1"/>
  <c r="M16" i="1"/>
  <c r="L16" i="1"/>
  <c r="J16" i="1"/>
  <c r="I16" i="1"/>
  <c r="K16" i="1" s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J15" i="1"/>
  <c r="I15" i="1"/>
  <c r="K15" i="1" s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J14" i="1"/>
  <c r="I14" i="1"/>
  <c r="K14" i="1" s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J13" i="1"/>
  <c r="I13" i="1"/>
  <c r="K13" i="1" s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J12" i="1"/>
  <c r="I12" i="1"/>
  <c r="K12" i="1" s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J11" i="1"/>
  <c r="I11" i="1"/>
  <c r="K11" i="1" s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J10" i="1"/>
  <c r="I10" i="1"/>
  <c r="K10" i="1" s="1"/>
  <c r="H10" i="1"/>
  <c r="G10" i="1"/>
  <c r="F10" i="1"/>
  <c r="E10" i="1"/>
  <c r="D10" i="1"/>
  <c r="C10" i="1"/>
  <c r="B10" i="1"/>
  <c r="Q9" i="1"/>
  <c r="P9" i="1"/>
  <c r="O9" i="1"/>
  <c r="N9" i="1"/>
  <c r="M9" i="1"/>
  <c r="L9" i="1"/>
  <c r="J9" i="1"/>
  <c r="I9" i="1"/>
  <c r="K9" i="1" s="1"/>
  <c r="H9" i="1"/>
  <c r="G9" i="1"/>
  <c r="F9" i="1"/>
  <c r="E9" i="1"/>
  <c r="D9" i="1"/>
  <c r="C9" i="1"/>
  <c r="B9" i="1"/>
  <c r="Q8" i="1"/>
  <c r="P8" i="1"/>
  <c r="O8" i="1"/>
  <c r="N8" i="1"/>
  <c r="M8" i="1"/>
  <c r="L8" i="1"/>
  <c r="J8" i="1"/>
  <c r="I8" i="1"/>
  <c r="K8" i="1" s="1"/>
  <c r="H8" i="1"/>
  <c r="G8" i="1"/>
  <c r="F8" i="1"/>
  <c r="E8" i="1"/>
  <c r="D8" i="1"/>
  <c r="C8" i="1"/>
  <c r="B8" i="1"/>
  <c r="Q7" i="1"/>
  <c r="P7" i="1"/>
  <c r="O7" i="1"/>
  <c r="N7" i="1"/>
  <c r="M7" i="1"/>
  <c r="L7" i="1"/>
  <c r="J7" i="1"/>
  <c r="I7" i="1"/>
  <c r="K7" i="1" s="1"/>
  <c r="H7" i="1"/>
  <c r="G7" i="1"/>
  <c r="F7" i="1"/>
  <c r="E7" i="1"/>
  <c r="D7" i="1"/>
  <c r="C7" i="1"/>
  <c r="B7" i="1"/>
  <c r="Q6" i="1"/>
  <c r="Q60" i="1" s="1"/>
  <c r="P6" i="1"/>
  <c r="O6" i="1"/>
  <c r="N6" i="1"/>
  <c r="M6" i="1"/>
  <c r="L6" i="1"/>
  <c r="J6" i="1"/>
  <c r="J63" i="1" s="1"/>
  <c r="I6" i="1"/>
  <c r="K6" i="1" s="1"/>
  <c r="H6" i="1"/>
  <c r="G6" i="1"/>
  <c r="F6" i="1"/>
  <c r="E6" i="1"/>
  <c r="D6" i="1"/>
  <c r="C6" i="1"/>
  <c r="B6" i="1"/>
  <c r="Q5" i="1"/>
  <c r="Q62" i="1" s="1"/>
  <c r="P5" i="1"/>
  <c r="O5" i="1"/>
  <c r="N5" i="1"/>
  <c r="M5" i="1"/>
  <c r="L5" i="1"/>
  <c r="J5" i="1"/>
  <c r="J62" i="1" s="1"/>
  <c r="I5" i="1"/>
  <c r="K5" i="1" s="1"/>
  <c r="H5" i="1"/>
  <c r="G5" i="1"/>
  <c r="F5" i="1"/>
  <c r="E5" i="1"/>
  <c r="D5" i="1"/>
  <c r="C5" i="1"/>
  <c r="B5" i="1"/>
  <c r="J4" i="1"/>
  <c r="I4" i="1"/>
  <c r="Q3" i="1"/>
  <c r="P3" i="1"/>
  <c r="O3" i="1"/>
  <c r="N3" i="1"/>
  <c r="L3" i="1"/>
  <c r="D3" i="1"/>
  <c r="B3" i="1"/>
  <c r="A1" i="1"/>
  <c r="I62" i="1" l="1"/>
  <c r="K62" i="1" s="1"/>
  <c r="Q63" i="1"/>
  <c r="J59" i="1"/>
  <c r="J60" i="1"/>
  <c r="I59" i="1"/>
  <c r="Q59" i="1"/>
  <c r="I60" i="1"/>
  <c r="I61" i="1"/>
  <c r="K61" i="1" s="1"/>
  <c r="I63" i="1"/>
  <c r="K63" i="1" s="1"/>
  <c r="K60" i="1" l="1"/>
  <c r="K59" i="1"/>
</calcChain>
</file>

<file path=xl/sharedStrings.xml><?xml version="1.0" encoding="utf-8"?>
<sst xmlns="http://schemas.openxmlformats.org/spreadsheetml/2006/main" count="75" uniqueCount="74">
  <si>
    <t>（単位：百万円、％、pt）</t>
    <rPh sb="1" eb="3">
      <t>タンイ</t>
    </rPh>
    <rPh sb="4" eb="5">
      <t>ヒャク</t>
    </rPh>
    <rPh sb="5" eb="7">
      <t>マンエン</t>
    </rPh>
    <phoneticPr fontId="5"/>
  </si>
  <si>
    <t>歳入歳出
差引</t>
    <rPh sb="0" eb="2">
      <t>サイニュウ</t>
    </rPh>
    <rPh sb="2" eb="4">
      <t>サイシュツ</t>
    </rPh>
    <rPh sb="5" eb="7">
      <t>サシヒ</t>
    </rPh>
    <phoneticPr fontId="5"/>
  </si>
  <si>
    <t>繰越財源</t>
    <rPh sb="0" eb="2">
      <t>クリコシ</t>
    </rPh>
    <rPh sb="2" eb="4">
      <t>ザイゲン</t>
    </rPh>
    <phoneticPr fontId="5"/>
  </si>
  <si>
    <t>実質収支</t>
    <rPh sb="0" eb="2">
      <t>ジッシツ</t>
    </rPh>
    <rPh sb="2" eb="4">
      <t>シュウシ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</si>
  <si>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</si>
  <si>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A</t>
    <phoneticPr fontId="5"/>
  </si>
  <si>
    <t>うち東日本
大震災関係</t>
    <rPh sb="2" eb="5">
      <t>ヒガシニホン</t>
    </rPh>
    <rPh sb="6" eb="9">
      <t>ダイシンサイ</t>
    </rPh>
    <rPh sb="9" eb="11">
      <t>カンケイ</t>
    </rPh>
    <phoneticPr fontId="5"/>
  </si>
  <si>
    <t>B</t>
    <phoneticPr fontId="5"/>
  </si>
  <si>
    <t>C A-B</t>
    <phoneticPr fontId="5"/>
  </si>
  <si>
    <t>D</t>
    <phoneticPr fontId="5"/>
  </si>
  <si>
    <t>E C-D</t>
    <phoneticPr fontId="5"/>
  </si>
  <si>
    <t>参考
前年度比</t>
    <rPh sb="0" eb="2">
      <t>サンコウ</t>
    </rPh>
    <rPh sb="3" eb="4">
      <t>マエ</t>
    </rPh>
    <rPh sb="4" eb="6">
      <t>ネンド</t>
    </rPh>
    <rPh sb="6" eb="7">
      <t>ヒ</t>
    </rPh>
    <phoneticPr fontId="5"/>
  </si>
  <si>
    <t>うち臨時
財政対策債</t>
    <rPh sb="2" eb="4">
      <t>リンジ</t>
    </rPh>
    <rPh sb="5" eb="7">
      <t>ザイセイ</t>
    </rPh>
    <rPh sb="7" eb="9">
      <t>タイサク</t>
    </rPh>
    <rPh sb="9" eb="10">
      <t>サイ</t>
    </rPh>
    <phoneticPr fontId="5"/>
  </si>
  <si>
    <t>千葉市</t>
    <rPh sb="0" eb="3">
      <t>チバシ</t>
    </rPh>
    <phoneticPr fontId="5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</si>
  <si>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</si>
  <si>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</si>
  <si>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</si>
  <si>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</si>
  <si>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</si>
  <si>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</si>
  <si>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</si>
  <si>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</si>
  <si>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</si>
  <si>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</si>
  <si>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</si>
  <si>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</si>
  <si>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</si>
  <si>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</si>
  <si>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</si>
  <si>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</si>
  <si>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</si>
  <si>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</si>
  <si>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</si>
  <si>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</si>
  <si>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</si>
  <si>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</si>
  <si>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</si>
  <si>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</si>
  <si>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</si>
  <si>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</si>
  <si>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</si>
  <si>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</si>
  <si>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</si>
  <si>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</si>
  <si>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</si>
  <si>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</si>
  <si>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</si>
  <si>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</si>
  <si>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</si>
  <si>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</si>
  <si>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</si>
  <si>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</si>
  <si>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</si>
  <si>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</si>
  <si>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</si>
  <si>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</si>
  <si>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</si>
  <si>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</si>
  <si>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</si>
  <si>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</si>
  <si>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</si>
  <si>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</si>
  <si>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</si>
  <si>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</si>
  <si>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</si>
  <si>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</si>
  <si>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</si>
  <si>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市計</t>
    <rPh sb="0" eb="1">
      <t>シ</t>
    </rPh>
    <rPh sb="1" eb="2">
      <t>ケイ</t>
    </rPh>
    <phoneticPr fontId="1"/>
  </si>
  <si>
    <t>市計
（千葉市除）</t>
    <rPh sb="0" eb="1">
      <t>シ</t>
    </rPh>
    <rPh sb="1" eb="2">
      <t>ケイ</t>
    </rPh>
    <rPh sb="4" eb="7">
      <t>チバシ</t>
    </rPh>
    <rPh sb="7" eb="8">
      <t>ノゾ</t>
    </rPh>
    <phoneticPr fontId="1"/>
  </si>
  <si>
    <t>町村計</t>
    <rPh sb="0" eb="2">
      <t>チョウソン</t>
    </rPh>
    <rPh sb="2" eb="3">
      <t>ケイ</t>
    </rPh>
    <phoneticPr fontId="1"/>
  </si>
  <si>
    <t>県計</t>
    <rPh sb="0" eb="2">
      <t>ケンケイ</t>
    </rPh>
    <phoneticPr fontId="5"/>
  </si>
  <si>
    <t>県計
（千葉市除）</t>
    <rPh sb="0" eb="2">
      <t>ケンケイ</t>
    </rPh>
    <rPh sb="4" eb="7">
      <t>チバシ</t>
    </rPh>
    <rPh sb="7" eb="8">
      <t>ノゾ</t>
    </rPh>
    <phoneticPr fontId="5"/>
  </si>
  <si>
    <t>※百万円未満は四捨五入しているため、合計が一致しない場合がある。</t>
    <rPh sb="1" eb="2">
      <t>ヒャク</t>
    </rPh>
    <rPh sb="2" eb="4">
      <t>マンエン</t>
    </rPh>
    <rPh sb="4" eb="6">
      <t>ミマン</t>
    </rPh>
    <rPh sb="7" eb="11">
      <t>シシャゴニュウ</t>
    </rPh>
    <rPh sb="18" eb="20">
      <t>ゴウケイ</t>
    </rPh>
    <rPh sb="21" eb="23">
      <t>イッチ</t>
    </rPh>
    <rPh sb="26" eb="28">
      <t>バアイ</t>
    </rPh>
    <phoneticPr fontId="5"/>
  </si>
  <si>
    <t>※経常収支比率・財政調整基金等残高比率の計は単純平均</t>
    <rPh sb="1" eb="3">
      <t>ケイジョウ</t>
    </rPh>
    <rPh sb="3" eb="5">
      <t>シュウシ</t>
    </rPh>
    <rPh sb="5" eb="7">
      <t>ヒリツ</t>
    </rPh>
    <rPh sb="20" eb="21">
      <t>ケイ</t>
    </rPh>
    <rPh sb="22" eb="24">
      <t>タンジュン</t>
    </rPh>
    <rPh sb="24" eb="26">
      <t>ヘイキン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</si>
</sst>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;&quot;▲ &quot;0.0"/>
    <numFmt numFmtId="178" formatCode="#,##0.0;&quot;▲ &quot;#,##0.0"/>
    <numFmt numFmtId="179" formatCode="#,##0.0;[Red]\-#,##0.0"/>
  </numFmts>
  <fonts count="8">
    <font>
      <sz val="11"/>
      <color theme="1"/>
      <name val="Yu Gothic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Yu Gothic"/>
      <family val="2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7" fillId="0" borderId="18" xfId="1" applyFont="1" applyBorder="1">
      <alignment vertical="center"/>
    </xf>
    <xf numFmtId="38" fontId="4" fillId="0" borderId="19" xfId="2" applyFont="1" applyFill="1" applyBorder="1" applyAlignment="1">
      <alignment vertical="center" shrinkToFit="1"/>
    </xf>
    <xf numFmtId="38" fontId="4" fillId="0" borderId="20" xfId="2" applyFont="1" applyFill="1" applyBorder="1" applyAlignment="1">
      <alignment vertical="center" shrinkToFit="1"/>
    </xf>
    <xf numFmtId="38" fontId="4" fillId="0" borderId="21" xfId="2" applyFont="1" applyFill="1" applyBorder="1" applyAlignment="1">
      <alignment vertical="center" shrinkToFit="1"/>
    </xf>
    <xf numFmtId="38" fontId="4" fillId="0" borderId="22" xfId="2" applyFont="1" applyFill="1" applyBorder="1" applyAlignment="1">
      <alignment vertical="center" shrinkToFit="1"/>
    </xf>
    <xf numFmtId="38" fontId="4" fillId="0" borderId="23" xfId="2" applyFont="1" applyFill="1" applyBorder="1" applyAlignment="1">
      <alignment vertical="center" shrinkToFit="1"/>
    </xf>
    <xf numFmtId="176" fontId="4" fillId="0" borderId="19" xfId="2" applyNumberFormat="1" applyFont="1" applyFill="1" applyBorder="1" applyAlignment="1">
      <alignment vertical="center" shrinkToFit="1"/>
    </xf>
    <xf numFmtId="176" fontId="4" fillId="0" borderId="20" xfId="2" applyNumberFormat="1" applyFont="1" applyFill="1" applyBorder="1" applyAlignment="1">
      <alignment vertical="center" shrinkToFit="1"/>
    </xf>
    <xf numFmtId="177" fontId="4" fillId="0" borderId="22" xfId="2" applyNumberFormat="1" applyFont="1" applyFill="1" applyBorder="1" applyAlignment="1">
      <alignment vertical="center" shrinkToFit="1"/>
    </xf>
    <xf numFmtId="38" fontId="4" fillId="0" borderId="24" xfId="2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0" fontId="7" fillId="0" borderId="25" xfId="1" applyFont="1" applyBorder="1">
      <alignment vertical="center"/>
    </xf>
    <xf numFmtId="38" fontId="4" fillId="0" borderId="26" xfId="2" applyFont="1" applyFill="1" applyBorder="1" applyAlignment="1">
      <alignment vertical="center" shrinkToFit="1"/>
    </xf>
    <xf numFmtId="38" fontId="4" fillId="0" borderId="27" xfId="2" applyFont="1" applyFill="1" applyBorder="1" applyAlignment="1">
      <alignment vertical="center" shrinkToFit="1"/>
    </xf>
    <xf numFmtId="38" fontId="4" fillId="0" borderId="28" xfId="2" applyFont="1" applyFill="1" applyBorder="1" applyAlignment="1">
      <alignment vertical="center" shrinkToFit="1"/>
    </xf>
    <xf numFmtId="38" fontId="4" fillId="0" borderId="29" xfId="2" applyFont="1" applyFill="1" applyBorder="1" applyAlignment="1">
      <alignment vertical="center" shrinkToFit="1"/>
    </xf>
    <xf numFmtId="38" fontId="4" fillId="0" borderId="30" xfId="2" applyFont="1" applyFill="1" applyBorder="1" applyAlignment="1">
      <alignment vertical="center" shrinkToFit="1"/>
    </xf>
    <xf numFmtId="176" fontId="4" fillId="0" borderId="26" xfId="2" applyNumberFormat="1" applyFont="1" applyFill="1" applyBorder="1" applyAlignment="1">
      <alignment vertical="center" shrinkToFit="1"/>
    </xf>
    <xf numFmtId="176" fontId="4" fillId="0" borderId="27" xfId="2" applyNumberFormat="1" applyFont="1" applyFill="1" applyBorder="1" applyAlignment="1">
      <alignment vertical="center" shrinkToFit="1"/>
    </xf>
    <xf numFmtId="177" fontId="4" fillId="0" borderId="29" xfId="2" applyNumberFormat="1" applyFont="1" applyFill="1" applyBorder="1" applyAlignment="1">
      <alignment vertical="center" shrinkToFit="1"/>
    </xf>
    <xf numFmtId="38" fontId="4" fillId="0" borderId="31" xfId="2" applyFont="1" applyFill="1" applyBorder="1" applyAlignment="1">
      <alignment vertical="center" shrinkToFit="1"/>
    </xf>
    <xf numFmtId="179" fontId="4" fillId="0" borderId="31" xfId="2" applyNumberFormat="1" applyFont="1" applyFill="1" applyBorder="1" applyAlignment="1">
      <alignment vertical="center" shrinkToFit="1"/>
    </xf>
    <xf numFmtId="0" fontId="7" fillId="0" borderId="32" xfId="1" applyFont="1" applyBorder="1">
      <alignment vertical="center"/>
    </xf>
    <xf numFmtId="38" fontId="4" fillId="0" borderId="33" xfId="2" applyFont="1" applyFill="1" applyBorder="1" applyAlignment="1">
      <alignment vertical="center" shrinkToFit="1"/>
    </xf>
    <xf numFmtId="38" fontId="4" fillId="0" borderId="34" xfId="2" applyFont="1" applyFill="1" applyBorder="1" applyAlignment="1">
      <alignment vertical="center" shrinkToFit="1"/>
    </xf>
    <xf numFmtId="38" fontId="4" fillId="0" borderId="35" xfId="2" applyFont="1" applyFill="1" applyBorder="1" applyAlignment="1">
      <alignment vertical="center" shrinkToFit="1"/>
    </xf>
    <xf numFmtId="38" fontId="4" fillId="0" borderId="36" xfId="2" applyFont="1" applyFill="1" applyBorder="1" applyAlignment="1">
      <alignment vertical="center" shrinkToFit="1"/>
    </xf>
    <xf numFmtId="38" fontId="4" fillId="0" borderId="37" xfId="2" applyFont="1" applyFill="1" applyBorder="1" applyAlignment="1">
      <alignment vertical="center" shrinkToFit="1"/>
    </xf>
    <xf numFmtId="176" fontId="4" fillId="0" borderId="33" xfId="2" applyNumberFormat="1" applyFont="1" applyFill="1" applyBorder="1" applyAlignment="1">
      <alignment vertical="center" shrinkToFit="1"/>
    </xf>
    <xf numFmtId="176" fontId="4" fillId="0" borderId="34" xfId="2" applyNumberFormat="1" applyFont="1" applyFill="1" applyBorder="1" applyAlignment="1">
      <alignment vertical="center" shrinkToFit="1"/>
    </xf>
    <xf numFmtId="177" fontId="4" fillId="0" borderId="36" xfId="2" applyNumberFormat="1" applyFont="1" applyFill="1" applyBorder="1" applyAlignment="1">
      <alignment vertical="center" shrinkToFit="1"/>
    </xf>
    <xf numFmtId="38" fontId="4" fillId="0" borderId="38" xfId="2" applyFont="1" applyFill="1" applyBorder="1" applyAlignment="1">
      <alignment vertical="center" shrinkToFit="1"/>
    </xf>
    <xf numFmtId="179" fontId="4" fillId="0" borderId="38" xfId="2" applyNumberFormat="1" applyFont="1" applyFill="1" applyBorder="1" applyAlignment="1">
      <alignment vertical="center" shrinkToFit="1"/>
    </xf>
    <xf numFmtId="0" fontId="7" fillId="0" borderId="39" xfId="1" applyFont="1" applyBorder="1">
      <alignment vertical="center"/>
    </xf>
    <xf numFmtId="38" fontId="4" fillId="0" borderId="40" xfId="2" applyFont="1" applyFill="1" applyBorder="1" applyAlignment="1">
      <alignment vertical="center" shrinkToFit="1"/>
    </xf>
    <xf numFmtId="38" fontId="4" fillId="0" borderId="41" xfId="2" applyFont="1" applyFill="1" applyBorder="1" applyAlignment="1">
      <alignment vertical="center" shrinkToFit="1"/>
    </xf>
    <xf numFmtId="38" fontId="4" fillId="0" borderId="42" xfId="2" applyFont="1" applyFill="1" applyBorder="1" applyAlignment="1">
      <alignment vertical="center" shrinkToFit="1"/>
    </xf>
    <xf numFmtId="38" fontId="4" fillId="0" borderId="43" xfId="2" applyFont="1" applyFill="1" applyBorder="1" applyAlignment="1">
      <alignment vertical="center" shrinkToFit="1"/>
    </xf>
    <xf numFmtId="38" fontId="4" fillId="0" borderId="44" xfId="2" applyFont="1" applyFill="1" applyBorder="1" applyAlignment="1">
      <alignment vertical="center" shrinkToFit="1"/>
    </xf>
    <xf numFmtId="179" fontId="4" fillId="0" borderId="40" xfId="2" applyNumberFormat="1" applyFont="1" applyFill="1" applyBorder="1" applyAlignment="1">
      <alignment vertical="center" shrinkToFit="1"/>
    </xf>
    <xf numFmtId="179" fontId="4" fillId="0" borderId="41" xfId="2" applyNumberFormat="1" applyFont="1" applyFill="1" applyBorder="1" applyAlignment="1">
      <alignment vertical="center" shrinkToFit="1"/>
    </xf>
    <xf numFmtId="177" fontId="4" fillId="0" borderId="43" xfId="2" applyNumberFormat="1" applyFont="1" applyFill="1" applyBorder="1" applyAlignment="1">
      <alignment vertical="center" shrinkToFit="1"/>
    </xf>
    <xf numFmtId="38" fontId="4" fillId="0" borderId="45" xfId="2" applyFont="1" applyFill="1" applyBorder="1" applyAlignment="1">
      <alignment vertical="center" shrinkToFit="1"/>
    </xf>
    <xf numFmtId="179" fontId="4" fillId="0" borderId="45" xfId="2" applyNumberFormat="1" applyFont="1" applyFill="1" applyBorder="1" applyAlignment="1">
      <alignment vertical="center" shrinkToFit="1"/>
    </xf>
    <xf numFmtId="0" fontId="7" fillId="0" borderId="25" xfId="1" applyFont="1" applyBorder="1" applyAlignment="1">
      <alignment vertical="center" wrapText="1"/>
    </xf>
    <xf numFmtId="179" fontId="4" fillId="0" borderId="26" xfId="2" applyNumberFormat="1" applyFont="1" applyFill="1" applyBorder="1" applyAlignment="1">
      <alignment vertical="center" shrinkToFit="1"/>
    </xf>
    <xf numFmtId="179" fontId="4" fillId="0" borderId="27" xfId="2" applyNumberFormat="1" applyFont="1" applyFill="1" applyBorder="1" applyAlignment="1">
      <alignment vertical="center" shrinkToFit="1"/>
    </xf>
    <xf numFmtId="179" fontId="2" fillId="0" borderId="0" xfId="1" applyNumberFormat="1" applyFont="1">
      <alignment vertical="center"/>
    </xf>
    <xf numFmtId="179" fontId="4" fillId="0" borderId="33" xfId="2" applyNumberFormat="1" applyFont="1" applyFill="1" applyBorder="1" applyAlignment="1">
      <alignment vertical="center" shrinkToFit="1"/>
    </xf>
    <xf numFmtId="179" fontId="4" fillId="0" borderId="34" xfId="2" applyNumberFormat="1" applyFont="1" applyFill="1" applyBorder="1" applyAlignment="1">
      <alignment vertical="center" shrinkToFit="1"/>
    </xf>
    <xf numFmtId="0" fontId="7" fillId="0" borderId="46" xfId="1" applyFont="1" applyBorder="1">
      <alignment vertical="center"/>
    </xf>
    <xf numFmtId="38" fontId="4" fillId="0" borderId="47" xfId="2" applyFont="1" applyFill="1" applyBorder="1" applyAlignment="1">
      <alignment vertical="center" shrinkToFit="1"/>
    </xf>
    <xf numFmtId="38" fontId="4" fillId="0" borderId="48" xfId="2" applyFont="1" applyFill="1" applyBorder="1" applyAlignment="1">
      <alignment vertical="center" shrinkToFit="1"/>
    </xf>
    <xf numFmtId="38" fontId="4" fillId="0" borderId="49" xfId="2" applyFont="1" applyFill="1" applyBorder="1" applyAlignment="1">
      <alignment vertical="center" shrinkToFit="1"/>
    </xf>
    <xf numFmtId="38" fontId="4" fillId="0" borderId="50" xfId="2" applyFont="1" applyFill="1" applyBorder="1" applyAlignment="1">
      <alignment vertical="center" shrinkToFit="1"/>
    </xf>
    <xf numFmtId="38" fontId="4" fillId="0" borderId="51" xfId="2" applyFont="1" applyFill="1" applyBorder="1" applyAlignment="1">
      <alignment vertical="center" shrinkToFit="1"/>
    </xf>
    <xf numFmtId="179" fontId="4" fillId="0" borderId="47" xfId="2" applyNumberFormat="1" applyFont="1" applyFill="1" applyBorder="1" applyAlignment="1">
      <alignment vertical="center" shrinkToFit="1"/>
    </xf>
    <xf numFmtId="179" fontId="4" fillId="0" borderId="48" xfId="2" applyNumberFormat="1" applyFont="1" applyFill="1" applyBorder="1" applyAlignment="1">
      <alignment vertical="center" shrinkToFit="1"/>
    </xf>
    <xf numFmtId="177" fontId="4" fillId="0" borderId="50" xfId="2" applyNumberFormat="1" applyFont="1" applyFill="1" applyBorder="1" applyAlignment="1">
      <alignment vertical="center" shrinkToFit="1"/>
    </xf>
    <xf numFmtId="38" fontId="4" fillId="0" borderId="52" xfId="2" applyFont="1" applyFill="1" applyBorder="1" applyAlignment="1">
      <alignment vertical="center" shrinkToFit="1"/>
    </xf>
    <xf numFmtId="179" fontId="4" fillId="0" borderId="53" xfId="2" applyNumberFormat="1" applyFont="1" applyFill="1" applyBorder="1" applyAlignment="1">
      <alignment vertical="center" shrinkToFit="1"/>
    </xf>
    <xf numFmtId="0" fontId="7" fillId="0" borderId="54" xfId="1" applyFont="1" applyBorder="1" applyAlignment="1">
      <alignment vertical="center" wrapText="1"/>
    </xf>
    <xf numFmtId="38" fontId="4" fillId="0" borderId="55" xfId="2" applyFont="1" applyFill="1" applyBorder="1" applyAlignment="1">
      <alignment vertical="center" shrinkToFit="1"/>
    </xf>
    <xf numFmtId="38" fontId="4" fillId="0" borderId="56" xfId="2" applyFont="1" applyFill="1" applyBorder="1" applyAlignment="1">
      <alignment vertical="center" shrinkToFit="1"/>
    </xf>
    <xf numFmtId="38" fontId="4" fillId="0" borderId="57" xfId="2" applyFont="1" applyFill="1" applyBorder="1" applyAlignment="1">
      <alignment vertical="center" shrinkToFit="1"/>
    </xf>
    <xf numFmtId="38" fontId="4" fillId="0" borderId="58" xfId="2" applyFont="1" applyFill="1" applyBorder="1" applyAlignment="1">
      <alignment vertical="center" shrinkToFit="1"/>
    </xf>
    <xf numFmtId="38" fontId="4" fillId="0" borderId="59" xfId="2" applyFont="1" applyFill="1" applyBorder="1" applyAlignment="1">
      <alignment vertical="center" shrinkToFit="1"/>
    </xf>
    <xf numFmtId="179" fontId="4" fillId="0" borderId="55" xfId="2" applyNumberFormat="1" applyFont="1" applyFill="1" applyBorder="1" applyAlignment="1">
      <alignment vertical="center" shrinkToFit="1"/>
    </xf>
    <xf numFmtId="179" fontId="4" fillId="0" borderId="56" xfId="2" applyNumberFormat="1" applyFont="1" applyFill="1" applyBorder="1" applyAlignment="1">
      <alignment vertical="center" shrinkToFit="1"/>
    </xf>
    <xf numFmtId="177" fontId="4" fillId="0" borderId="58" xfId="2" applyNumberFormat="1" applyFont="1" applyFill="1" applyBorder="1" applyAlignment="1">
      <alignment vertical="center" shrinkToFit="1"/>
    </xf>
    <xf numFmtId="38" fontId="4" fillId="0" borderId="60" xfId="2" applyFont="1" applyFill="1" applyBorder="1" applyAlignment="1">
      <alignment vertical="center" shrinkToFit="1"/>
    </xf>
    <xf numFmtId="179" fontId="4" fillId="0" borderId="60" xfId="2" applyNumberFormat="1" applyFont="1" applyFill="1" applyBorder="1" applyAlignment="1">
      <alignment vertical="center" shrinkToFit="1"/>
    </xf>
    <xf numFmtId="0" fontId="7" fillId="0" borderId="0" xfId="1" applyFont="1">
      <alignment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3">
    <cellStyle name="桁区切り 6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5152;&#23646;&#20840;&#20307;&#12501;&#12457;&#12523;&#12480;/5&#36001;&#25919;&#29677;/31fy/013_&#26222;&#36890;&#20132;&#20184;&#31246;&#65288;&#26412;&#31639;&#23450;&#65289;/99&#12288;&#38651;&#31639;&#20986;&#21147;&#24115;&#31080;&#65288;L&#12487;&#12540;&#12479;&#65289;/06&#12288;L12&#12487;&#12540;&#12479;&#65288;&#24403;&#21021;&#26368;&#32066;&#31639;&#23450;&#21488;&#24115;&#65289;/R01&#31639;&#23450;&#21488;&#24115;L12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01170_&#24066;&#30010;&#26449;&#35506;$\01_&#25152;&#23646;&#20840;&#20307;&#12501;&#12457;&#12523;&#12480;\5&#36001;&#25919;&#29677;\03fy\032_1_&#27770;&#31639;&#32113;&#35336;\10_&#30476;&#22577;&#36947;&#30330;&#34920;\01_&#25237;&#12370;&#36796;&#12415;&#36039;&#26009;&#65288;&#65320;&#65328;&#12487;&#12540;&#12479;&#12434;&#21547;&#12416;&#65289;\01_&#27770;&#31639;&#20998;&#26356;&#26032;\&#12304;&#26368;&#32066;&#29256;&#12539;&#36196;&#12467;&#12513;&#28961;&#12305;&#8251;&#25968;&#24335;&#22730;&#12428;&#12390;&#12414;&#12377;&#12304;&#24066;&#30010;&#26449;&#35506;&#12305;&#20196;&#21644;&#65298;&#24180;&#24230;&#24066;&#30010;&#26449;&#12398;&#21454;&#20837;&#21450;&#12403;&#27770;&#31639;&#31561;&#12398;&#27010;&#35201;&#12395;&#12388;&#12356;&#12390;_&#21029;&#28155;&#65298;&#6530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市町村マスタ"/>
      <sheetName val="入力画面"/>
      <sheetName val="目次"/>
      <sheetName val="算定台帳1"/>
      <sheetName val="算定台帳2"/>
      <sheetName val="一本1"/>
      <sheetName val="一本2"/>
      <sheetName val="一本3"/>
      <sheetName val="一本4"/>
      <sheetName val="算定替1"/>
      <sheetName val="算定替2"/>
      <sheetName val="算定替3"/>
      <sheetName val="算定替4"/>
    </sheetNames>
    <sheetDataSet>
      <sheetData sheetId="0">
        <row r="2">
          <cell r="A2" t="str">
            <v>C12：千葉県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算統計DB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【別紙１】"/>
      <sheetName val="13"/>
      <sheetName val="14"/>
      <sheetName val="15"/>
      <sheetName val="差込用シート（廃止）"/>
      <sheetName val="文章シート"/>
      <sheetName val="報道発表資料差込変換"/>
      <sheetName val="差込変換用数式一覧"/>
      <sheetName val="参照箇所一覧"/>
      <sheetName val="Sheet1"/>
      <sheetName val="基本パラメータ"/>
      <sheetName val="【00年度設定】"/>
      <sheetName val="【01主要数値】今年度主要数値"/>
      <sheetName val="【01主要数値】今年度主要数値 (百万単)"/>
      <sheetName val="【01主要数値】前年度主要数値"/>
      <sheetName val="【01主要数値】増減額"/>
      <sheetName val="【01主要数値】増減率"/>
      <sheetName val="【02各種財政指標】各種比率"/>
      <sheetName val="【02各種比率】経常収支比率・文章用展開"/>
      <sheetName val="【02各種財政指標】各種比率・前年度"/>
      <sheetName val="【02各種財政指標】債務総額・基金残高・将来の財政負担"/>
      <sheetName val="【02各種財政指標】経常収支比率ランキング※手動あり_（廃止）"/>
      <sheetName val="【02各種財政指標】前々回年度経常収支比率"/>
      <sheetName val="【02各種財政指標】前回年度経常収支比率"/>
      <sheetName val="【02各種財政指標】今回年度経常収支比率"/>
      <sheetName val="【02各種財政指標】経常収支比率増減額"/>
      <sheetName val="【02各種財政指標】経常収支比率増減率"/>
      <sheetName val="【03合計額比較】市町村別展開シート"/>
      <sheetName val="【03合計額比較】歳入"/>
      <sheetName val="【03合計額比較】歳出（決算額）"/>
      <sheetName val="【03合計額比較】歳出（人件費）"/>
      <sheetName val="【03合計額比較】扶助費"/>
      <sheetName val="【04歳入】今回歳入一覧"/>
      <sheetName val="【04歳入】前回歳入一覧"/>
      <sheetName val="【04歳入】歳入増減額"/>
      <sheetName val="【04歳入】歳入増減率"/>
      <sheetName val="【05歳出（性質別）】今回歳出一覧"/>
      <sheetName val="【05歳出（性質別）】前回歳出一覧"/>
      <sheetName val="【05歳出（性質別）】歳出増減額"/>
      <sheetName val="【05歳出（性質別）】歳出増減率"/>
      <sheetName val="【06歳出（経常一財）】今回歳出一覧（経常経費充当一般財源）"/>
      <sheetName val="【06歳出（経常一財）】前回歳出一覧（経常経費充当一般財源）"/>
      <sheetName val="【06歳出（経常一財）】歳出増減額"/>
      <sheetName val="【06歳出（経常一財）】歳出増減率"/>
      <sheetName val="【08市町村税】今回徴収実績（現年・滞繰合計）"/>
      <sheetName val="【08市町村税】前回徴収実績（現年・滞繰合計）"/>
      <sheetName val="【08市町村税】徴収実績（増減額）"/>
      <sheetName val="【08市町村税】徴収実績（増減率）"/>
      <sheetName val="【15地方債】今年度地方債現在高"/>
      <sheetName val="【15地方債】前年度地方債現在高"/>
      <sheetName val="【15地方債】地方債現在高（増減額）"/>
      <sheetName val="【15地方債】地方債現在高（増減率）"/>
      <sheetName val="【15地方債】地方債残高増減額順位"/>
      <sheetName val="【15地方債】今年度地方債発行額"/>
      <sheetName val="【15地方債】前年度地方債発行額"/>
      <sheetName val="【15地方債】地方債発行額（増減額）"/>
      <sheetName val="【15地方債】地方債発行額（増減率）"/>
      <sheetName val="【15地方債】地方債発行額増減額順位"/>
      <sheetName val="【15地方債】今年度地方債元金償還"/>
      <sheetName val="【15地方債】前年度地方債元金償還"/>
      <sheetName val="【15地方債】地方債元金償還（増減額）"/>
      <sheetName val="【15地方債】今年度地方債元金償還（増減率）"/>
      <sheetName val="【15地方債】今年度地方債元利償還"/>
      <sheetName val="【15地方債】前年度地方債元利償還"/>
      <sheetName val="【15地方債】地方債元利償還（増減額）"/>
      <sheetName val="【15地方債】地方債元利償還（増減率）"/>
      <sheetName val="【16基金等】基金の現在高増減状況"/>
      <sheetName val="【16基金等】基金の取崩し状況"/>
      <sheetName val="【16基金等】基金の積み立て状況"/>
      <sheetName val="【16基金等】財調残高比率等"/>
      <sheetName val="【16基金等】財調残高比率等・文章用展開"/>
      <sheetName val="【16基金等】財調×経収・文章用展開"/>
      <sheetName val="【16基金等】将来の財政負担"/>
      <sheetName val="【17歳入（東日本）】歳入（東日本）"/>
      <sheetName val="【17歳入（東日本）】復興・復旧事業歳入"/>
      <sheetName val="【17歳入（東日本）】全国防災歳入"/>
      <sheetName val="【18歳出（東日本）】前回年度歳出（東日本）"/>
      <sheetName val="【18歳出（東日本）】今回年度歳出（東日本） "/>
      <sheetName val="【18歳出（東日本）】歳出増減額（東日本）"/>
      <sheetName val="【18歳出（東日本）】歳出増減率（東日本）"/>
      <sheetName val="【18歳出（東日本）】前回年度歳出（復興・復旧）"/>
      <sheetName val="【18歳出（東日本）】前回年度歳出（全国防災）"/>
      <sheetName val="【18歳出（東日本）】今回年度歳出（復興・復旧）"/>
      <sheetName val="【18歳出（東日本）】今回年度歳出（全国防災）"/>
      <sheetName val="【図表等】第1図　決算規模（n-10年度～）"/>
      <sheetName val="【図表等】第2図　主な歳入（構成比）【整理後】"/>
      <sheetName val="【図表等】第3図　主な歳出（構成比）"/>
      <sheetName val="【図表等】第4図　経常収支比率"/>
      <sheetName val="【図表等】第5・6図（臨財債入り）"/>
      <sheetName val="【図表等】変なグラフの元データ"/>
      <sheetName val="【図表等】変なグラフ（部長レク用）（未使用）"/>
      <sheetName val="【図表等】変なグラフ（報道発表資料用）"/>
      <sheetName val="【赤コメ】本体"/>
      <sheetName val="【赤コメ】データシート"/>
      <sheetName val="【財務調査官ヒア】財務指標（今回ー前回）"/>
      <sheetName val="【財務調査官ヒア】財務指標（今回）"/>
      <sheetName val="【財務調査官ヒア】財務指標（今回・順）"/>
      <sheetName val="【財務調査官ヒア】財務指標（前回）"/>
      <sheetName val="【財務調査官ヒア】財務指標（前回・順）"/>
      <sheetName val="【財務調査官ヒア】財務指標元データ（今回）"/>
      <sheetName val="【財務調査官ヒア】財務指標元データ（前回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 t="str">
            <v>令和2年度</v>
          </cell>
          <cell r="D2" t="str">
            <v>R2</v>
          </cell>
        </row>
        <row r="3">
          <cell r="D3" t="str">
            <v>R1</v>
          </cell>
        </row>
      </sheetData>
      <sheetData sheetId="25">
        <row r="5">
          <cell r="G5">
            <v>582079580</v>
          </cell>
          <cell r="H5">
            <v>575225264</v>
          </cell>
          <cell r="I5">
            <v>6854316</v>
          </cell>
          <cell r="J5">
            <v>1133231</v>
          </cell>
          <cell r="K5">
            <v>5721085</v>
          </cell>
          <cell r="AE5">
            <v>254976902</v>
          </cell>
        </row>
        <row r="6">
          <cell r="G6">
            <v>35511736</v>
          </cell>
          <cell r="H6">
            <v>34747578</v>
          </cell>
          <cell r="I6">
            <v>764158</v>
          </cell>
          <cell r="J6">
            <v>65869</v>
          </cell>
          <cell r="K6">
            <v>698289</v>
          </cell>
          <cell r="AE6">
            <v>14748118</v>
          </cell>
        </row>
        <row r="7">
          <cell r="G7">
            <v>221597209</v>
          </cell>
          <cell r="H7">
            <v>215916018</v>
          </cell>
          <cell r="I7">
            <v>5681191</v>
          </cell>
          <cell r="J7">
            <v>1851071</v>
          </cell>
          <cell r="K7">
            <v>3830120</v>
          </cell>
          <cell r="AE7">
            <v>91676215</v>
          </cell>
        </row>
        <row r="8">
          <cell r="G8">
            <v>287124535</v>
          </cell>
          <cell r="H8">
            <v>282207842</v>
          </cell>
          <cell r="I8">
            <v>4916693</v>
          </cell>
          <cell r="J8">
            <v>1218291</v>
          </cell>
          <cell r="K8">
            <v>3698402</v>
          </cell>
          <cell r="AE8">
            <v>119445097</v>
          </cell>
        </row>
        <row r="9">
          <cell r="G9">
            <v>32673057</v>
          </cell>
          <cell r="H9">
            <v>31080756</v>
          </cell>
          <cell r="I9">
            <v>1592301</v>
          </cell>
          <cell r="J9">
            <v>292248</v>
          </cell>
          <cell r="K9">
            <v>1300053</v>
          </cell>
          <cell r="AE9">
            <v>11246540</v>
          </cell>
        </row>
        <row r="10">
          <cell r="G10">
            <v>63736119</v>
          </cell>
          <cell r="H10">
            <v>61700480</v>
          </cell>
          <cell r="I10">
            <v>2035639</v>
          </cell>
          <cell r="J10">
            <v>685340</v>
          </cell>
          <cell r="K10">
            <v>1350299</v>
          </cell>
          <cell r="AE10">
            <v>26723918</v>
          </cell>
        </row>
        <row r="11">
          <cell r="G11">
            <v>214011388</v>
          </cell>
          <cell r="H11">
            <v>207271089</v>
          </cell>
          <cell r="I11">
            <v>6740299</v>
          </cell>
          <cell r="J11">
            <v>850182</v>
          </cell>
          <cell r="K11">
            <v>5890117</v>
          </cell>
          <cell r="AE11">
            <v>90471061</v>
          </cell>
        </row>
        <row r="12">
          <cell r="G12">
            <v>72824764</v>
          </cell>
          <cell r="H12">
            <v>70496309</v>
          </cell>
          <cell r="I12">
            <v>2328455</v>
          </cell>
          <cell r="J12">
            <v>891636</v>
          </cell>
          <cell r="K12">
            <v>1436819</v>
          </cell>
          <cell r="AE12">
            <v>31210506</v>
          </cell>
        </row>
        <row r="13">
          <cell r="G13">
            <v>43540137</v>
          </cell>
          <cell r="H13">
            <v>42583484</v>
          </cell>
          <cell r="I13">
            <v>956653</v>
          </cell>
          <cell r="J13">
            <v>219176</v>
          </cell>
          <cell r="K13">
            <v>737477</v>
          </cell>
          <cell r="AE13">
            <v>18752687</v>
          </cell>
        </row>
        <row r="14">
          <cell r="G14">
            <v>83945348</v>
          </cell>
          <cell r="H14">
            <v>79438591</v>
          </cell>
          <cell r="I14">
            <v>4506757</v>
          </cell>
          <cell r="J14">
            <v>1108947</v>
          </cell>
          <cell r="K14">
            <v>3397810</v>
          </cell>
          <cell r="AE14">
            <v>39256946</v>
          </cell>
        </row>
        <row r="15">
          <cell r="G15">
            <v>71677224</v>
          </cell>
          <cell r="H15">
            <v>68920018</v>
          </cell>
          <cell r="I15">
            <v>2757206</v>
          </cell>
          <cell r="J15">
            <v>1124868</v>
          </cell>
          <cell r="K15">
            <v>1632338</v>
          </cell>
          <cell r="AE15">
            <v>30859706</v>
          </cell>
        </row>
        <row r="16">
          <cell r="G16">
            <v>28157864</v>
          </cell>
          <cell r="H16">
            <v>27313531</v>
          </cell>
          <cell r="I16">
            <v>844333</v>
          </cell>
          <cell r="J16">
            <v>64142</v>
          </cell>
          <cell r="K16">
            <v>780191</v>
          </cell>
          <cell r="AE16">
            <v>12965499</v>
          </cell>
        </row>
        <row r="17">
          <cell r="G17">
            <v>48580517</v>
          </cell>
          <cell r="H17">
            <v>45576459</v>
          </cell>
          <cell r="I17">
            <v>3004058</v>
          </cell>
          <cell r="J17">
            <v>1004846</v>
          </cell>
          <cell r="K17">
            <v>1999212</v>
          </cell>
          <cell r="AE17">
            <v>18057203</v>
          </cell>
        </row>
        <row r="18">
          <cell r="G18">
            <v>82779349</v>
          </cell>
          <cell r="H18">
            <v>80319035</v>
          </cell>
          <cell r="I18">
            <v>2460314</v>
          </cell>
          <cell r="J18">
            <v>247353</v>
          </cell>
          <cell r="K18">
            <v>2212961</v>
          </cell>
          <cell r="AE18">
            <v>33586294</v>
          </cell>
        </row>
        <row r="19">
          <cell r="G19">
            <v>188371901</v>
          </cell>
          <cell r="H19">
            <v>180740006</v>
          </cell>
          <cell r="I19">
            <v>7631895</v>
          </cell>
          <cell r="J19">
            <v>2529674</v>
          </cell>
          <cell r="K19">
            <v>5102221</v>
          </cell>
          <cell r="AE19">
            <v>81265849</v>
          </cell>
        </row>
        <row r="20">
          <cell r="G20">
            <v>12412251</v>
          </cell>
          <cell r="H20">
            <v>11961582</v>
          </cell>
          <cell r="I20">
            <v>450669</v>
          </cell>
          <cell r="J20">
            <v>42984</v>
          </cell>
          <cell r="K20">
            <v>407685</v>
          </cell>
          <cell r="AE20">
            <v>5317606</v>
          </cell>
        </row>
        <row r="21">
          <cell r="G21">
            <v>131043246</v>
          </cell>
          <cell r="H21">
            <v>124759886</v>
          </cell>
          <cell r="I21">
            <v>6283360</v>
          </cell>
          <cell r="J21">
            <v>1406360</v>
          </cell>
          <cell r="K21">
            <v>4877000</v>
          </cell>
          <cell r="AE21">
            <v>55103259</v>
          </cell>
        </row>
        <row r="22">
          <cell r="G22">
            <v>91691256</v>
          </cell>
          <cell r="H22">
            <v>88172958</v>
          </cell>
          <cell r="I22">
            <v>3518298</v>
          </cell>
          <cell r="J22">
            <v>1361948</v>
          </cell>
          <cell r="K22">
            <v>2156350</v>
          </cell>
          <cell r="AE22">
            <v>34129636</v>
          </cell>
        </row>
        <row r="23">
          <cell r="G23">
            <v>81055078</v>
          </cell>
          <cell r="H23">
            <v>78331463</v>
          </cell>
          <cell r="I23">
            <v>2723615</v>
          </cell>
          <cell r="J23">
            <v>709041</v>
          </cell>
          <cell r="K23">
            <v>2014574</v>
          </cell>
          <cell r="AE23">
            <v>34606764</v>
          </cell>
        </row>
        <row r="24">
          <cell r="G24">
            <v>54882790</v>
          </cell>
          <cell r="H24">
            <v>53239295</v>
          </cell>
          <cell r="I24">
            <v>1643495</v>
          </cell>
          <cell r="J24">
            <v>603544</v>
          </cell>
          <cell r="K24">
            <v>1039951</v>
          </cell>
          <cell r="AE24">
            <v>24403044</v>
          </cell>
        </row>
        <row r="25">
          <cell r="G25">
            <v>21640035</v>
          </cell>
          <cell r="H25">
            <v>20937734</v>
          </cell>
          <cell r="I25">
            <v>702301</v>
          </cell>
          <cell r="J25">
            <v>103648</v>
          </cell>
          <cell r="K25">
            <v>598653</v>
          </cell>
          <cell r="AE25">
            <v>9775013</v>
          </cell>
        </row>
        <row r="26">
          <cell r="G26">
            <v>49127671</v>
          </cell>
          <cell r="H26">
            <v>47222380</v>
          </cell>
          <cell r="I26">
            <v>1905291</v>
          </cell>
          <cell r="J26">
            <v>206927</v>
          </cell>
          <cell r="K26">
            <v>1698364</v>
          </cell>
          <cell r="AE26">
            <v>20184415</v>
          </cell>
        </row>
        <row r="27">
          <cell r="G27">
            <v>46873505</v>
          </cell>
          <cell r="H27">
            <v>44437468</v>
          </cell>
          <cell r="I27">
            <v>2436037</v>
          </cell>
          <cell r="J27">
            <v>409002</v>
          </cell>
          <cell r="K27">
            <v>2027035</v>
          </cell>
          <cell r="AE27">
            <v>20169461</v>
          </cell>
        </row>
        <row r="28">
          <cell r="G28">
            <v>26195144</v>
          </cell>
          <cell r="H28">
            <v>25052098</v>
          </cell>
          <cell r="I28">
            <v>1143046</v>
          </cell>
          <cell r="J28">
            <v>388173</v>
          </cell>
          <cell r="K28">
            <v>754873</v>
          </cell>
          <cell r="AE28">
            <v>11789252</v>
          </cell>
        </row>
        <row r="29">
          <cell r="G29">
            <v>92203103</v>
          </cell>
          <cell r="H29">
            <v>89216515</v>
          </cell>
          <cell r="I29">
            <v>2986588</v>
          </cell>
          <cell r="J29">
            <v>1045572</v>
          </cell>
          <cell r="K29">
            <v>1941016</v>
          </cell>
          <cell r="AE29">
            <v>47033749</v>
          </cell>
        </row>
        <row r="30">
          <cell r="G30">
            <v>40255768</v>
          </cell>
          <cell r="H30">
            <v>38614325</v>
          </cell>
          <cell r="I30">
            <v>1641443</v>
          </cell>
          <cell r="J30">
            <v>369114</v>
          </cell>
          <cell r="K30">
            <v>1272329</v>
          </cell>
          <cell r="AE30">
            <v>16778642</v>
          </cell>
        </row>
        <row r="31">
          <cell r="G31">
            <v>34964424</v>
          </cell>
          <cell r="H31">
            <v>33581257</v>
          </cell>
          <cell r="I31">
            <v>1383167</v>
          </cell>
          <cell r="J31">
            <v>312793</v>
          </cell>
          <cell r="K31">
            <v>1070374</v>
          </cell>
          <cell r="AE31">
            <v>15373980</v>
          </cell>
        </row>
        <row r="32">
          <cell r="G32">
            <v>32189297</v>
          </cell>
          <cell r="H32">
            <v>30969390</v>
          </cell>
          <cell r="I32">
            <v>1219907</v>
          </cell>
          <cell r="J32">
            <v>162702</v>
          </cell>
          <cell r="K32">
            <v>1057205</v>
          </cell>
          <cell r="AE32">
            <v>13661057</v>
          </cell>
        </row>
        <row r="33">
          <cell r="G33">
            <v>58423698</v>
          </cell>
          <cell r="H33">
            <v>54724523</v>
          </cell>
          <cell r="I33">
            <v>3699175</v>
          </cell>
          <cell r="J33">
            <v>701351</v>
          </cell>
          <cell r="K33">
            <v>2997824</v>
          </cell>
          <cell r="AE33">
            <v>22907364</v>
          </cell>
        </row>
        <row r="34">
          <cell r="G34">
            <v>28164056</v>
          </cell>
          <cell r="H34">
            <v>27162755</v>
          </cell>
          <cell r="I34">
            <v>1001301</v>
          </cell>
          <cell r="J34">
            <v>172889</v>
          </cell>
          <cell r="K34">
            <v>828412</v>
          </cell>
          <cell r="AE34">
            <v>12188587</v>
          </cell>
        </row>
        <row r="35">
          <cell r="G35">
            <v>23021106</v>
          </cell>
          <cell r="H35">
            <v>21738778</v>
          </cell>
          <cell r="I35">
            <v>1282328</v>
          </cell>
          <cell r="J35">
            <v>389005</v>
          </cell>
          <cell r="K35">
            <v>893323</v>
          </cell>
          <cell r="AE35">
            <v>9700034</v>
          </cell>
        </row>
        <row r="36">
          <cell r="G36">
            <v>34523922</v>
          </cell>
          <cell r="H36">
            <v>32295136</v>
          </cell>
          <cell r="I36">
            <v>2228786</v>
          </cell>
          <cell r="J36">
            <v>375423</v>
          </cell>
          <cell r="K36">
            <v>1853363</v>
          </cell>
          <cell r="AE36">
            <v>14370193</v>
          </cell>
        </row>
        <row r="37">
          <cell r="G37">
            <v>23294060</v>
          </cell>
          <cell r="H37">
            <v>22131873</v>
          </cell>
          <cell r="I37">
            <v>1162187</v>
          </cell>
          <cell r="J37">
            <v>198414</v>
          </cell>
          <cell r="K37">
            <v>963773</v>
          </cell>
          <cell r="AE37">
            <v>9790773</v>
          </cell>
        </row>
        <row r="38">
          <cell r="G38">
            <v>43772245</v>
          </cell>
          <cell r="H38">
            <v>40678102</v>
          </cell>
          <cell r="I38">
            <v>3094143</v>
          </cell>
          <cell r="J38">
            <v>275627</v>
          </cell>
          <cell r="K38">
            <v>2818516</v>
          </cell>
          <cell r="AE38">
            <v>20335898</v>
          </cell>
        </row>
        <row r="39">
          <cell r="G39">
            <v>32110712</v>
          </cell>
          <cell r="H39">
            <v>30757853</v>
          </cell>
          <cell r="I39">
            <v>1352859</v>
          </cell>
          <cell r="J39">
            <v>453402</v>
          </cell>
          <cell r="K39">
            <v>899457</v>
          </cell>
          <cell r="AE39">
            <v>14024965</v>
          </cell>
        </row>
        <row r="40">
          <cell r="G40">
            <v>23067680</v>
          </cell>
          <cell r="H40">
            <v>22010161</v>
          </cell>
          <cell r="I40">
            <v>1057519</v>
          </cell>
          <cell r="J40">
            <v>65855</v>
          </cell>
          <cell r="K40">
            <v>991664</v>
          </cell>
          <cell r="AE40">
            <v>11067108</v>
          </cell>
        </row>
        <row r="41">
          <cell r="G41">
            <v>21582815</v>
          </cell>
          <cell r="H41">
            <v>20941873</v>
          </cell>
          <cell r="I41">
            <v>640942</v>
          </cell>
          <cell r="J41">
            <v>24894</v>
          </cell>
          <cell r="K41">
            <v>616048</v>
          </cell>
          <cell r="AE41">
            <v>10093747</v>
          </cell>
        </row>
        <row r="42">
          <cell r="G42">
            <v>9885745</v>
          </cell>
          <cell r="H42">
            <v>9547788</v>
          </cell>
          <cell r="I42">
            <v>337957</v>
          </cell>
          <cell r="J42">
            <v>110253</v>
          </cell>
          <cell r="K42">
            <v>227704</v>
          </cell>
          <cell r="AE42">
            <v>4510890</v>
          </cell>
        </row>
        <row r="43">
          <cell r="G43">
            <v>10099898</v>
          </cell>
          <cell r="H43">
            <v>9740989</v>
          </cell>
          <cell r="I43">
            <v>358909</v>
          </cell>
          <cell r="J43">
            <v>23725</v>
          </cell>
          <cell r="K43">
            <v>335184</v>
          </cell>
          <cell r="AE43">
            <v>4660886</v>
          </cell>
        </row>
        <row r="44">
          <cell r="G44">
            <v>4003486</v>
          </cell>
          <cell r="H44">
            <v>3752383</v>
          </cell>
          <cell r="I44">
            <v>251103</v>
          </cell>
          <cell r="J44">
            <v>50286</v>
          </cell>
          <cell r="K44">
            <v>200817</v>
          </cell>
          <cell r="AE44">
            <v>2030928</v>
          </cell>
        </row>
        <row r="45">
          <cell r="G45">
            <v>9683767</v>
          </cell>
          <cell r="H45">
            <v>8941081</v>
          </cell>
          <cell r="I45">
            <v>742686</v>
          </cell>
          <cell r="J45">
            <v>42889</v>
          </cell>
          <cell r="K45">
            <v>699797</v>
          </cell>
          <cell r="AE45">
            <v>4553089</v>
          </cell>
        </row>
        <row r="46">
          <cell r="G46">
            <v>8633335</v>
          </cell>
          <cell r="H46">
            <v>8130879</v>
          </cell>
          <cell r="I46">
            <v>502456</v>
          </cell>
          <cell r="J46">
            <v>32490</v>
          </cell>
          <cell r="K46">
            <v>469966</v>
          </cell>
          <cell r="AE46">
            <v>3821480</v>
          </cell>
        </row>
        <row r="47">
          <cell r="G47">
            <v>8530202</v>
          </cell>
          <cell r="H47">
            <v>7884790</v>
          </cell>
          <cell r="I47">
            <v>645412</v>
          </cell>
          <cell r="J47">
            <v>33557</v>
          </cell>
          <cell r="K47">
            <v>611855</v>
          </cell>
          <cell r="AE47">
            <v>4031321</v>
          </cell>
        </row>
        <row r="48">
          <cell r="G48">
            <v>7052996</v>
          </cell>
          <cell r="H48">
            <v>6708231</v>
          </cell>
          <cell r="I48">
            <v>344765</v>
          </cell>
          <cell r="J48">
            <v>91789</v>
          </cell>
          <cell r="K48">
            <v>252976</v>
          </cell>
          <cell r="AE48">
            <v>3122392</v>
          </cell>
        </row>
        <row r="49">
          <cell r="G49">
            <v>14859173</v>
          </cell>
          <cell r="H49">
            <v>14413684</v>
          </cell>
          <cell r="I49">
            <v>445489</v>
          </cell>
          <cell r="J49">
            <v>34142</v>
          </cell>
          <cell r="K49">
            <v>411347</v>
          </cell>
          <cell r="AE49">
            <v>6700349</v>
          </cell>
        </row>
        <row r="50">
          <cell r="G50">
            <v>6881517</v>
          </cell>
          <cell r="H50">
            <v>6557225</v>
          </cell>
          <cell r="I50">
            <v>324292</v>
          </cell>
          <cell r="J50">
            <v>18088</v>
          </cell>
          <cell r="K50">
            <v>306204</v>
          </cell>
          <cell r="AE50">
            <v>3108814</v>
          </cell>
        </row>
        <row r="51">
          <cell r="G51">
            <v>4746930</v>
          </cell>
          <cell r="H51">
            <v>4581291</v>
          </cell>
          <cell r="I51">
            <v>165639</v>
          </cell>
          <cell r="J51">
            <v>14912</v>
          </cell>
          <cell r="K51">
            <v>150727</v>
          </cell>
          <cell r="AE51">
            <v>2436720</v>
          </cell>
        </row>
        <row r="52">
          <cell r="G52">
            <v>9977631</v>
          </cell>
          <cell r="H52">
            <v>9448686</v>
          </cell>
          <cell r="I52">
            <v>528945</v>
          </cell>
          <cell r="J52">
            <v>170138</v>
          </cell>
          <cell r="K52">
            <v>358807</v>
          </cell>
          <cell r="AE52">
            <v>3775109</v>
          </cell>
        </row>
        <row r="53">
          <cell r="G53">
            <v>6609258</v>
          </cell>
          <cell r="H53">
            <v>6424843</v>
          </cell>
          <cell r="I53">
            <v>184415</v>
          </cell>
          <cell r="J53">
            <v>6114</v>
          </cell>
          <cell r="K53">
            <v>178301</v>
          </cell>
          <cell r="AE53">
            <v>3235718</v>
          </cell>
        </row>
        <row r="54">
          <cell r="G54">
            <v>6150860</v>
          </cell>
          <cell r="H54">
            <v>5827962</v>
          </cell>
          <cell r="I54">
            <v>322898</v>
          </cell>
          <cell r="J54">
            <v>123908</v>
          </cell>
          <cell r="K54">
            <v>198990</v>
          </cell>
          <cell r="AE54">
            <v>2682990</v>
          </cell>
        </row>
        <row r="55">
          <cell r="G55">
            <v>6442202</v>
          </cell>
          <cell r="H55">
            <v>6045825</v>
          </cell>
          <cell r="I55">
            <v>396377</v>
          </cell>
          <cell r="J55">
            <v>144923</v>
          </cell>
          <cell r="K55">
            <v>251454</v>
          </cell>
          <cell r="AE55">
            <v>3234339</v>
          </cell>
        </row>
        <row r="56">
          <cell r="G56">
            <v>6758045</v>
          </cell>
          <cell r="H56">
            <v>6297243</v>
          </cell>
          <cell r="I56">
            <v>460802</v>
          </cell>
          <cell r="J56">
            <v>147344</v>
          </cell>
          <cell r="K56">
            <v>313458</v>
          </cell>
          <cell r="AE56">
            <v>3393805</v>
          </cell>
        </row>
        <row r="57">
          <cell r="G57">
            <v>4952860</v>
          </cell>
          <cell r="H57">
            <v>4669560</v>
          </cell>
          <cell r="I57">
            <v>283300</v>
          </cell>
          <cell r="J57">
            <v>32558</v>
          </cell>
          <cell r="K57">
            <v>250742</v>
          </cell>
          <cell r="AE57">
            <v>2467840</v>
          </cell>
        </row>
        <row r="58">
          <cell r="G58">
            <v>7802150</v>
          </cell>
          <cell r="H58">
            <v>7449859</v>
          </cell>
          <cell r="I58">
            <v>352291</v>
          </cell>
          <cell r="J58">
            <v>20326</v>
          </cell>
          <cell r="K58">
            <v>331965</v>
          </cell>
          <cell r="AE58">
            <v>2943334</v>
          </cell>
        </row>
        <row r="61">
          <cell r="I61">
            <v>96630725</v>
          </cell>
          <cell r="J61">
            <v>23065542</v>
          </cell>
          <cell r="K61">
            <v>73565183</v>
          </cell>
          <cell r="AE61">
            <v>1308047088</v>
          </cell>
        </row>
        <row r="63">
          <cell r="I63">
            <v>6647736</v>
          </cell>
          <cell r="J63">
            <v>1097442</v>
          </cell>
          <cell r="K63">
            <v>5550294</v>
          </cell>
          <cell r="AE63">
            <v>60710004</v>
          </cell>
        </row>
        <row r="67">
          <cell r="I67">
            <v>103278461</v>
          </cell>
          <cell r="J67">
            <v>24162984</v>
          </cell>
          <cell r="K67">
            <v>79115477</v>
          </cell>
          <cell r="AE67">
            <v>1368757092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>
        <row r="5">
          <cell r="C5">
            <v>97.8</v>
          </cell>
          <cell r="E5">
            <v>98.5</v>
          </cell>
        </row>
        <row r="6">
          <cell r="C6">
            <v>92.7</v>
          </cell>
          <cell r="E6">
            <v>95.2</v>
          </cell>
        </row>
        <row r="7">
          <cell r="C7">
            <v>90.8</v>
          </cell>
          <cell r="E7">
            <v>91.6</v>
          </cell>
        </row>
        <row r="8">
          <cell r="C8">
            <v>94.7</v>
          </cell>
          <cell r="E8">
            <v>96.1</v>
          </cell>
        </row>
        <row r="9">
          <cell r="C9">
            <v>95</v>
          </cell>
          <cell r="E9">
            <v>98.7</v>
          </cell>
        </row>
        <row r="10">
          <cell r="C10">
            <v>93.2</v>
          </cell>
          <cell r="E10">
            <v>94.2</v>
          </cell>
        </row>
        <row r="11">
          <cell r="C11">
            <v>93.7</v>
          </cell>
          <cell r="E11">
            <v>94.2</v>
          </cell>
        </row>
        <row r="12">
          <cell r="C12">
            <v>93.2</v>
          </cell>
          <cell r="E12">
            <v>95.8</v>
          </cell>
        </row>
        <row r="13">
          <cell r="C13">
            <v>99.8</v>
          </cell>
          <cell r="E13">
            <v>94.8</v>
          </cell>
        </row>
        <row r="14">
          <cell r="C14">
            <v>88.5</v>
          </cell>
          <cell r="E14">
            <v>84.6</v>
          </cell>
        </row>
        <row r="15">
          <cell r="C15">
            <v>94.8</v>
          </cell>
          <cell r="E15">
            <v>95.9</v>
          </cell>
        </row>
        <row r="16">
          <cell r="C16">
            <v>88.9</v>
          </cell>
          <cell r="E16">
            <v>92</v>
          </cell>
        </row>
        <row r="17">
          <cell r="C17">
            <v>91.6</v>
          </cell>
          <cell r="E17">
            <v>86.8</v>
          </cell>
        </row>
        <row r="18">
          <cell r="C18">
            <v>97.7</v>
          </cell>
          <cell r="E18">
            <v>97.9</v>
          </cell>
        </row>
        <row r="19">
          <cell r="C19">
            <v>90.9</v>
          </cell>
          <cell r="E19">
            <v>91.2</v>
          </cell>
        </row>
        <row r="20">
          <cell r="C20">
            <v>93.9</v>
          </cell>
          <cell r="E20">
            <v>94.8</v>
          </cell>
        </row>
        <row r="21">
          <cell r="C21">
            <v>91.5</v>
          </cell>
          <cell r="E21">
            <v>90.2</v>
          </cell>
        </row>
        <row r="22">
          <cell r="C22">
            <v>88</v>
          </cell>
          <cell r="E22">
            <v>86.8</v>
          </cell>
        </row>
        <row r="23">
          <cell r="C23">
            <v>95.6</v>
          </cell>
          <cell r="E23">
            <v>97.3</v>
          </cell>
        </row>
        <row r="24">
          <cell r="C24">
            <v>93.3</v>
          </cell>
          <cell r="E24">
            <v>94.9</v>
          </cell>
        </row>
        <row r="25">
          <cell r="C25">
            <v>98.5</v>
          </cell>
          <cell r="E25">
            <v>99.4</v>
          </cell>
        </row>
        <row r="26">
          <cell r="C26">
            <v>97.3</v>
          </cell>
          <cell r="E26">
            <v>97.9</v>
          </cell>
        </row>
        <row r="27">
          <cell r="C27">
            <v>89.2</v>
          </cell>
          <cell r="E27">
            <v>91.6</v>
          </cell>
        </row>
        <row r="28">
          <cell r="C28">
            <v>86.9</v>
          </cell>
          <cell r="E28">
            <v>91.1</v>
          </cell>
        </row>
        <row r="29">
          <cell r="C29">
            <v>89.6</v>
          </cell>
          <cell r="E29">
            <v>86.9</v>
          </cell>
        </row>
        <row r="30">
          <cell r="C30">
            <v>93.1</v>
          </cell>
          <cell r="E30">
            <v>95.5</v>
          </cell>
        </row>
        <row r="31">
          <cell r="C31">
            <v>89.9</v>
          </cell>
          <cell r="E31">
            <v>95.1</v>
          </cell>
        </row>
        <row r="32">
          <cell r="C32">
            <v>95.6</v>
          </cell>
          <cell r="E32">
            <v>95.5</v>
          </cell>
        </row>
        <row r="33">
          <cell r="C33">
            <v>86.8</v>
          </cell>
          <cell r="E33">
            <v>87</v>
          </cell>
        </row>
        <row r="34">
          <cell r="C34">
            <v>91</v>
          </cell>
          <cell r="E34">
            <v>94.3</v>
          </cell>
        </row>
        <row r="35">
          <cell r="C35">
            <v>93.2</v>
          </cell>
          <cell r="E35">
            <v>96.4</v>
          </cell>
        </row>
        <row r="36">
          <cell r="C36">
            <v>90.4</v>
          </cell>
          <cell r="E36">
            <v>93.7</v>
          </cell>
        </row>
        <row r="37">
          <cell r="C37">
            <v>94.5</v>
          </cell>
          <cell r="E37">
            <v>94.5</v>
          </cell>
        </row>
        <row r="38">
          <cell r="C38">
            <v>88.6</v>
          </cell>
          <cell r="E38">
            <v>89.6</v>
          </cell>
        </row>
        <row r="39">
          <cell r="C39">
            <v>92.6</v>
          </cell>
          <cell r="E39">
            <v>92.6</v>
          </cell>
        </row>
        <row r="40">
          <cell r="C40">
            <v>88.7</v>
          </cell>
          <cell r="E40">
            <v>91</v>
          </cell>
        </row>
        <row r="41">
          <cell r="C41">
            <v>99.6</v>
          </cell>
          <cell r="E41">
            <v>99.7</v>
          </cell>
        </row>
        <row r="42">
          <cell r="C42">
            <v>92.9</v>
          </cell>
          <cell r="E42">
            <v>97.4</v>
          </cell>
        </row>
        <row r="43">
          <cell r="C43">
            <v>94.2</v>
          </cell>
          <cell r="E43">
            <v>97.5</v>
          </cell>
        </row>
        <row r="44">
          <cell r="C44">
            <v>85.8</v>
          </cell>
          <cell r="E44">
            <v>91.3</v>
          </cell>
        </row>
        <row r="45">
          <cell r="C45">
            <v>90.1</v>
          </cell>
          <cell r="E45">
            <v>91.1</v>
          </cell>
        </row>
        <row r="46">
          <cell r="C46">
            <v>85.3</v>
          </cell>
          <cell r="E46">
            <v>89.8</v>
          </cell>
        </row>
        <row r="47">
          <cell r="C47">
            <v>83.7</v>
          </cell>
          <cell r="E47">
            <v>87.8</v>
          </cell>
        </row>
        <row r="48">
          <cell r="C48">
            <v>90.9</v>
          </cell>
          <cell r="E48">
            <v>92.3</v>
          </cell>
        </row>
        <row r="49">
          <cell r="C49">
            <v>88.7</v>
          </cell>
          <cell r="E49">
            <v>94.7</v>
          </cell>
        </row>
        <row r="50">
          <cell r="C50">
            <v>88.3</v>
          </cell>
          <cell r="E50">
            <v>90.8</v>
          </cell>
        </row>
        <row r="51">
          <cell r="C51">
            <v>86</v>
          </cell>
          <cell r="E51">
            <v>92.1</v>
          </cell>
        </row>
        <row r="52">
          <cell r="C52">
            <v>84.3</v>
          </cell>
          <cell r="E52">
            <v>88.2</v>
          </cell>
        </row>
        <row r="53">
          <cell r="C53">
            <v>84.3</v>
          </cell>
          <cell r="E53">
            <v>89.5</v>
          </cell>
        </row>
        <row r="54">
          <cell r="C54">
            <v>90.6</v>
          </cell>
          <cell r="E54">
            <v>98.1</v>
          </cell>
        </row>
        <row r="55">
          <cell r="C55">
            <v>82</v>
          </cell>
          <cell r="E55">
            <v>84.9</v>
          </cell>
        </row>
        <row r="56">
          <cell r="C56">
            <v>89.1</v>
          </cell>
          <cell r="E56">
            <v>91.2</v>
          </cell>
        </row>
        <row r="57">
          <cell r="C57">
            <v>92.7</v>
          </cell>
          <cell r="E57">
            <v>94.1</v>
          </cell>
        </row>
        <row r="58">
          <cell r="C58">
            <v>86.1</v>
          </cell>
          <cell r="E58">
            <v>95.1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93">
          <cell r="BF93">
            <v>3059104590</v>
          </cell>
        </row>
        <row r="94">
          <cell r="BF94">
            <v>133070055</v>
          </cell>
        </row>
        <row r="95">
          <cell r="BF95">
            <v>3192174645</v>
          </cell>
        </row>
      </sheetData>
      <sheetData sheetId="46" refreshError="1"/>
      <sheetData sheetId="47" refreshError="1"/>
      <sheetData sheetId="48" refreshError="1"/>
      <sheetData sheetId="49">
        <row r="95">
          <cell r="AJ95">
            <v>2962473865</v>
          </cell>
        </row>
        <row r="96">
          <cell r="AJ96">
            <v>126422319</v>
          </cell>
        </row>
        <row r="97">
          <cell r="AJ97">
            <v>3088896184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8">
          <cell r="CJ8">
            <v>237434848</v>
          </cell>
          <cell r="CT8">
            <v>699159908</v>
          </cell>
        </row>
        <row r="9">
          <cell r="CJ9">
            <v>11717099</v>
          </cell>
          <cell r="CT9">
            <v>27235092</v>
          </cell>
        </row>
        <row r="10">
          <cell r="CJ10">
            <v>11606113</v>
          </cell>
          <cell r="CT10">
            <v>59947617</v>
          </cell>
        </row>
        <row r="11">
          <cell r="CJ11">
            <v>64809930</v>
          </cell>
          <cell r="CT11">
            <v>188040223</v>
          </cell>
        </row>
        <row r="12">
          <cell r="CJ12">
            <v>8579661</v>
          </cell>
          <cell r="CT12">
            <v>18290426</v>
          </cell>
        </row>
        <row r="13">
          <cell r="CJ13">
            <v>20736177</v>
          </cell>
          <cell r="CT13">
            <v>33379688</v>
          </cell>
        </row>
        <row r="14">
          <cell r="CJ14">
            <v>66757744</v>
          </cell>
          <cell r="CT14">
            <v>121264914</v>
          </cell>
        </row>
        <row r="15">
          <cell r="CJ15">
            <v>22453272</v>
          </cell>
          <cell r="CT15">
            <v>44900327</v>
          </cell>
        </row>
        <row r="16">
          <cell r="CJ16">
            <v>16626355</v>
          </cell>
          <cell r="CT16">
            <v>40007152</v>
          </cell>
        </row>
        <row r="17">
          <cell r="CJ17">
            <v>386155</v>
          </cell>
          <cell r="CT17">
            <v>49499088</v>
          </cell>
        </row>
        <row r="18">
          <cell r="CJ18">
            <v>20289232</v>
          </cell>
          <cell r="CT18">
            <v>31054677</v>
          </cell>
        </row>
        <row r="19">
          <cell r="CJ19">
            <v>10168216</v>
          </cell>
          <cell r="CT19">
            <v>21901122</v>
          </cell>
        </row>
        <row r="20">
          <cell r="CJ20">
            <v>11109495</v>
          </cell>
          <cell r="CT20">
            <v>34705395</v>
          </cell>
        </row>
        <row r="21">
          <cell r="CJ21">
            <v>22170250</v>
          </cell>
          <cell r="CT21">
            <v>51989869</v>
          </cell>
        </row>
        <row r="22">
          <cell r="CJ22">
            <v>41877092</v>
          </cell>
          <cell r="CT22">
            <v>87822580</v>
          </cell>
        </row>
        <row r="23">
          <cell r="CJ23">
            <v>3725071</v>
          </cell>
          <cell r="CT23">
            <v>8701440</v>
          </cell>
        </row>
        <row r="24">
          <cell r="CJ24">
            <v>9832015</v>
          </cell>
          <cell r="CT24">
            <v>45980088</v>
          </cell>
        </row>
        <row r="25">
          <cell r="CJ25">
            <v>19903363</v>
          </cell>
          <cell r="CT25">
            <v>55486801</v>
          </cell>
        </row>
        <row r="26">
          <cell r="CJ26">
            <v>21413720</v>
          </cell>
          <cell r="CT26">
            <v>47968444</v>
          </cell>
        </row>
        <row r="27">
          <cell r="CJ27">
            <v>21768785</v>
          </cell>
          <cell r="CT27">
            <v>30321016</v>
          </cell>
        </row>
        <row r="28">
          <cell r="CJ28">
            <v>7214922</v>
          </cell>
          <cell r="CT28">
            <v>18882874</v>
          </cell>
        </row>
        <row r="29">
          <cell r="CJ29">
            <v>17176591</v>
          </cell>
          <cell r="CT29">
            <v>37637580</v>
          </cell>
        </row>
        <row r="30">
          <cell r="CJ30">
            <v>2257635</v>
          </cell>
          <cell r="CT30">
            <v>14751517</v>
          </cell>
        </row>
        <row r="31">
          <cell r="CJ31">
            <v>7683168</v>
          </cell>
          <cell r="CT31">
            <v>15493706</v>
          </cell>
        </row>
        <row r="32">
          <cell r="CJ32">
            <v>0</v>
          </cell>
          <cell r="CT32">
            <v>35505426</v>
          </cell>
        </row>
        <row r="33">
          <cell r="CJ33">
            <v>14548422</v>
          </cell>
          <cell r="CT33">
            <v>20578359</v>
          </cell>
        </row>
        <row r="34">
          <cell r="CJ34">
            <v>1314366</v>
          </cell>
          <cell r="CT34">
            <v>15031255</v>
          </cell>
        </row>
        <row r="35">
          <cell r="CJ35">
            <v>10532913</v>
          </cell>
          <cell r="CT35">
            <v>18113319</v>
          </cell>
        </row>
        <row r="36">
          <cell r="CJ36">
            <v>5059227</v>
          </cell>
          <cell r="CT36">
            <v>13368032</v>
          </cell>
        </row>
        <row r="37">
          <cell r="CJ37">
            <v>9022432</v>
          </cell>
          <cell r="CT37">
            <v>21356371</v>
          </cell>
        </row>
        <row r="38">
          <cell r="CJ38">
            <v>8045072</v>
          </cell>
          <cell r="CT38">
            <v>14542125</v>
          </cell>
        </row>
        <row r="39">
          <cell r="CJ39">
            <v>5662800</v>
          </cell>
          <cell r="CT39">
            <v>25032854</v>
          </cell>
        </row>
        <row r="40">
          <cell r="CJ40">
            <v>6943988</v>
          </cell>
          <cell r="CT40">
            <v>16010188</v>
          </cell>
        </row>
        <row r="41">
          <cell r="CJ41">
            <v>14716012</v>
          </cell>
          <cell r="CT41">
            <v>41265002</v>
          </cell>
        </row>
        <row r="42">
          <cell r="CJ42">
            <v>7575664</v>
          </cell>
          <cell r="CT42">
            <v>20393601</v>
          </cell>
        </row>
        <row r="43">
          <cell r="CJ43">
            <v>7965867</v>
          </cell>
          <cell r="CT43">
            <v>17255074</v>
          </cell>
        </row>
        <row r="44">
          <cell r="CJ44">
            <v>8051146</v>
          </cell>
          <cell r="CT44">
            <v>16189443</v>
          </cell>
        </row>
        <row r="45">
          <cell r="CJ45">
            <v>3638658</v>
          </cell>
          <cell r="CT45">
            <v>5719902</v>
          </cell>
        </row>
        <row r="46">
          <cell r="CJ46">
            <v>4140931</v>
          </cell>
          <cell r="CT46">
            <v>7381930</v>
          </cell>
        </row>
        <row r="47">
          <cell r="CJ47">
            <v>1541370</v>
          </cell>
          <cell r="CT47">
            <v>1961891</v>
          </cell>
        </row>
        <row r="48">
          <cell r="CJ48">
            <v>2318704</v>
          </cell>
          <cell r="CT48">
            <v>3963466</v>
          </cell>
        </row>
        <row r="49">
          <cell r="CJ49">
            <v>1776446</v>
          </cell>
          <cell r="CT49">
            <v>4605859</v>
          </cell>
        </row>
        <row r="50">
          <cell r="CJ50">
            <v>2904180</v>
          </cell>
          <cell r="CT50">
            <v>7399827</v>
          </cell>
        </row>
        <row r="51">
          <cell r="CJ51">
            <v>1364133</v>
          </cell>
          <cell r="CT51">
            <v>2296005</v>
          </cell>
        </row>
        <row r="52">
          <cell r="CJ52">
            <v>4832125</v>
          </cell>
          <cell r="CT52">
            <v>10973468</v>
          </cell>
        </row>
        <row r="53">
          <cell r="CJ53">
            <v>2115186</v>
          </cell>
          <cell r="CT53">
            <v>3456116</v>
          </cell>
        </row>
        <row r="54">
          <cell r="CJ54">
            <v>1657829</v>
          </cell>
          <cell r="CT54">
            <v>3131541</v>
          </cell>
        </row>
        <row r="55">
          <cell r="CJ55">
            <v>2693668</v>
          </cell>
          <cell r="CT55">
            <v>4870609</v>
          </cell>
        </row>
        <row r="56">
          <cell r="CJ56">
            <v>2083976</v>
          </cell>
          <cell r="CT56">
            <v>4450480</v>
          </cell>
        </row>
        <row r="57">
          <cell r="CJ57">
            <v>1643628</v>
          </cell>
          <cell r="CT57">
            <v>3425316</v>
          </cell>
        </row>
        <row r="58">
          <cell r="CJ58">
            <v>2354346</v>
          </cell>
          <cell r="CT58">
            <v>4010653</v>
          </cell>
        </row>
        <row r="59">
          <cell r="CJ59">
            <v>2371866</v>
          </cell>
          <cell r="CT59">
            <v>4317213</v>
          </cell>
        </row>
        <row r="60">
          <cell r="CJ60">
            <v>1562268</v>
          </cell>
          <cell r="CT60">
            <v>3512205</v>
          </cell>
        </row>
        <row r="61">
          <cell r="CJ61">
            <v>1839225</v>
          </cell>
          <cell r="CT61">
            <v>4838698</v>
          </cell>
        </row>
        <row r="63">
          <cell r="CJ63">
            <v>777134818</v>
          </cell>
          <cell r="CT63">
            <v>2059062593</v>
          </cell>
        </row>
        <row r="64">
          <cell r="CJ64">
            <v>40838539</v>
          </cell>
          <cell r="CT64">
            <v>80315179</v>
          </cell>
        </row>
        <row r="65">
          <cell r="CJ65">
            <v>817973357</v>
          </cell>
          <cell r="CT65">
            <v>2139377772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6">
          <cell r="M6">
            <v>12811069</v>
          </cell>
          <cell r="N6">
            <v>0</v>
          </cell>
          <cell r="Q6">
            <v>5</v>
          </cell>
        </row>
        <row r="7">
          <cell r="M7">
            <v>379372</v>
          </cell>
          <cell r="N7">
            <v>958</v>
          </cell>
          <cell r="Q7">
            <v>2.6</v>
          </cell>
        </row>
        <row r="8">
          <cell r="M8">
            <v>23815783</v>
          </cell>
          <cell r="N8">
            <v>0</v>
          </cell>
          <cell r="Q8">
            <v>26</v>
          </cell>
        </row>
        <row r="9">
          <cell r="M9">
            <v>11431695</v>
          </cell>
          <cell r="N9">
            <v>4817732</v>
          </cell>
          <cell r="Q9">
            <v>13.6</v>
          </cell>
        </row>
        <row r="10">
          <cell r="M10">
            <v>1674810</v>
          </cell>
          <cell r="N10">
            <v>0</v>
          </cell>
          <cell r="Q10">
            <v>14.9</v>
          </cell>
        </row>
        <row r="11">
          <cell r="M11">
            <v>3286216</v>
          </cell>
          <cell r="N11">
            <v>494443</v>
          </cell>
          <cell r="Q11">
            <v>14.1</v>
          </cell>
        </row>
        <row r="12">
          <cell r="M12">
            <v>12170414</v>
          </cell>
          <cell r="N12">
            <v>25000</v>
          </cell>
          <cell r="Q12">
            <v>13.5</v>
          </cell>
        </row>
        <row r="13">
          <cell r="M13">
            <v>5560406</v>
          </cell>
          <cell r="N13">
            <v>123252</v>
          </cell>
          <cell r="Q13">
            <v>18.2</v>
          </cell>
        </row>
        <row r="14">
          <cell r="M14">
            <v>2746209</v>
          </cell>
          <cell r="N14">
            <v>61730</v>
          </cell>
          <cell r="Q14">
            <v>15</v>
          </cell>
        </row>
        <row r="15">
          <cell r="M15">
            <v>5166640</v>
          </cell>
          <cell r="N15">
            <v>913</v>
          </cell>
          <cell r="Q15">
            <v>13.2</v>
          </cell>
        </row>
        <row r="16">
          <cell r="M16">
            <v>4043518</v>
          </cell>
          <cell r="N16">
            <v>298927</v>
          </cell>
          <cell r="Q16">
            <v>14.1</v>
          </cell>
        </row>
        <row r="17">
          <cell r="M17">
            <v>1504035</v>
          </cell>
          <cell r="N17">
            <v>102</v>
          </cell>
          <cell r="Q17">
            <v>11.6</v>
          </cell>
        </row>
        <row r="18">
          <cell r="M18">
            <v>9624211</v>
          </cell>
          <cell r="N18">
            <v>576168</v>
          </cell>
          <cell r="Q18">
            <v>56.5</v>
          </cell>
        </row>
        <row r="19">
          <cell r="M19">
            <v>3474560</v>
          </cell>
          <cell r="N19">
            <v>4533603</v>
          </cell>
          <cell r="Q19">
            <v>23.8</v>
          </cell>
        </row>
        <row r="20">
          <cell r="M20">
            <v>11725719</v>
          </cell>
          <cell r="N20">
            <v>0</v>
          </cell>
          <cell r="Q20">
            <v>14.4</v>
          </cell>
        </row>
        <row r="21">
          <cell r="M21">
            <v>779285</v>
          </cell>
          <cell r="N21">
            <v>3565</v>
          </cell>
          <cell r="Q21">
            <v>14.7</v>
          </cell>
        </row>
        <row r="22">
          <cell r="M22">
            <v>8730497</v>
          </cell>
          <cell r="N22">
            <v>8292</v>
          </cell>
          <cell r="Q22">
            <v>15.9</v>
          </cell>
        </row>
        <row r="23">
          <cell r="M23">
            <v>4533327</v>
          </cell>
          <cell r="N23">
            <v>33276</v>
          </cell>
          <cell r="Q23">
            <v>13.4</v>
          </cell>
        </row>
        <row r="24">
          <cell r="M24">
            <v>2780958</v>
          </cell>
          <cell r="N24">
            <v>709023</v>
          </cell>
          <cell r="Q24">
            <v>10.1</v>
          </cell>
        </row>
        <row r="25">
          <cell r="M25">
            <v>2347000</v>
          </cell>
          <cell r="N25">
            <v>242600</v>
          </cell>
          <cell r="Q25">
            <v>10.6</v>
          </cell>
        </row>
        <row r="26">
          <cell r="M26">
            <v>861710</v>
          </cell>
          <cell r="N26">
            <v>535</v>
          </cell>
          <cell r="Q26">
            <v>8.8000000000000007</v>
          </cell>
        </row>
        <row r="27">
          <cell r="M27">
            <v>1747269</v>
          </cell>
          <cell r="N27">
            <v>2119994</v>
          </cell>
          <cell r="Q27">
            <v>19.2</v>
          </cell>
        </row>
        <row r="28">
          <cell r="M28">
            <v>3939451</v>
          </cell>
          <cell r="N28">
            <v>34452</v>
          </cell>
          <cell r="Q28">
            <v>19.7</v>
          </cell>
        </row>
        <row r="29">
          <cell r="M29">
            <v>2260747</v>
          </cell>
          <cell r="N29">
            <v>0</v>
          </cell>
          <cell r="Q29">
            <v>19.2</v>
          </cell>
        </row>
        <row r="30">
          <cell r="M30">
            <v>7618066</v>
          </cell>
          <cell r="N30">
            <v>5084</v>
          </cell>
          <cell r="Q30">
            <v>16.2</v>
          </cell>
        </row>
        <row r="31">
          <cell r="M31">
            <v>3120837</v>
          </cell>
          <cell r="N31">
            <v>1001121</v>
          </cell>
          <cell r="Q31">
            <v>24.6</v>
          </cell>
        </row>
        <row r="32">
          <cell r="M32">
            <v>2470701</v>
          </cell>
          <cell r="N32">
            <v>351083</v>
          </cell>
          <cell r="Q32">
            <v>18.399999999999999</v>
          </cell>
        </row>
        <row r="33">
          <cell r="M33">
            <v>1650081</v>
          </cell>
          <cell r="N33">
            <v>122535</v>
          </cell>
          <cell r="Q33">
            <v>13</v>
          </cell>
        </row>
        <row r="34">
          <cell r="M34">
            <v>9277603</v>
          </cell>
          <cell r="N34">
            <v>103908</v>
          </cell>
          <cell r="Q34">
            <v>41</v>
          </cell>
        </row>
        <row r="35">
          <cell r="M35">
            <v>2193155</v>
          </cell>
          <cell r="N35">
            <v>615</v>
          </cell>
          <cell r="Q35">
            <v>18</v>
          </cell>
        </row>
        <row r="36">
          <cell r="M36">
            <v>1225017</v>
          </cell>
          <cell r="N36">
            <v>534139</v>
          </cell>
          <cell r="Q36">
            <v>18.100000000000001</v>
          </cell>
        </row>
        <row r="37">
          <cell r="M37">
            <v>3640272</v>
          </cell>
          <cell r="N37">
            <v>4861430</v>
          </cell>
          <cell r="Q37">
            <v>59.2</v>
          </cell>
        </row>
        <row r="38">
          <cell r="M38">
            <v>2313815</v>
          </cell>
          <cell r="N38">
            <v>154876</v>
          </cell>
          <cell r="Q38">
            <v>25.2</v>
          </cell>
        </row>
        <row r="39">
          <cell r="M39">
            <v>6167222</v>
          </cell>
          <cell r="N39">
            <v>1009569</v>
          </cell>
          <cell r="Q39">
            <v>35.299999999999997</v>
          </cell>
        </row>
        <row r="40">
          <cell r="M40">
            <v>5840958</v>
          </cell>
          <cell r="N40">
            <v>2827638</v>
          </cell>
          <cell r="Q40">
            <v>61.8</v>
          </cell>
        </row>
        <row r="41">
          <cell r="M41">
            <v>4576272</v>
          </cell>
          <cell r="N41">
            <v>10710</v>
          </cell>
          <cell r="Q41">
            <v>41.4</v>
          </cell>
        </row>
        <row r="42">
          <cell r="M42">
            <v>1094960</v>
          </cell>
          <cell r="N42">
            <v>253</v>
          </cell>
          <cell r="Q42">
            <v>10.9</v>
          </cell>
        </row>
        <row r="43">
          <cell r="M43">
            <v>654010</v>
          </cell>
          <cell r="N43">
            <v>703</v>
          </cell>
          <cell r="Q43">
            <v>14.5</v>
          </cell>
        </row>
        <row r="44">
          <cell r="M44">
            <v>735498</v>
          </cell>
          <cell r="N44">
            <v>192</v>
          </cell>
          <cell r="Q44">
            <v>15.8</v>
          </cell>
        </row>
        <row r="45">
          <cell r="M45">
            <v>1066956</v>
          </cell>
          <cell r="N45">
            <v>50704</v>
          </cell>
          <cell r="Q45">
            <v>55</v>
          </cell>
        </row>
        <row r="46">
          <cell r="M46">
            <v>1493835</v>
          </cell>
          <cell r="N46">
            <v>356136</v>
          </cell>
          <cell r="Q46">
            <v>40.6</v>
          </cell>
        </row>
        <row r="47">
          <cell r="M47">
            <v>904800</v>
          </cell>
          <cell r="N47">
            <v>50129</v>
          </cell>
          <cell r="Q47">
            <v>25</v>
          </cell>
        </row>
        <row r="48">
          <cell r="M48">
            <v>919428</v>
          </cell>
          <cell r="N48">
            <v>8264</v>
          </cell>
          <cell r="Q48">
            <v>23</v>
          </cell>
        </row>
        <row r="49">
          <cell r="M49">
            <v>823580</v>
          </cell>
          <cell r="N49">
            <v>61241</v>
          </cell>
          <cell r="Q49">
            <v>28.3</v>
          </cell>
        </row>
        <row r="50">
          <cell r="M50">
            <v>1692504</v>
          </cell>
          <cell r="N50">
            <v>253445</v>
          </cell>
          <cell r="Q50">
            <v>29</v>
          </cell>
        </row>
        <row r="51">
          <cell r="M51">
            <v>858983</v>
          </cell>
          <cell r="N51">
            <v>151</v>
          </cell>
          <cell r="Q51">
            <v>27.6</v>
          </cell>
        </row>
        <row r="52">
          <cell r="M52">
            <v>738992</v>
          </cell>
          <cell r="N52">
            <v>28501</v>
          </cell>
          <cell r="Q52">
            <v>31.5</v>
          </cell>
        </row>
        <row r="53">
          <cell r="M53">
            <v>898455</v>
          </cell>
          <cell r="N53">
            <v>102372</v>
          </cell>
          <cell r="Q53">
            <v>26.5</v>
          </cell>
        </row>
        <row r="54">
          <cell r="M54">
            <v>978270</v>
          </cell>
          <cell r="N54">
            <v>127600</v>
          </cell>
          <cell r="Q54">
            <v>34.200000000000003</v>
          </cell>
        </row>
        <row r="55">
          <cell r="M55">
            <v>501494</v>
          </cell>
          <cell r="N55">
            <v>25205</v>
          </cell>
          <cell r="Q55">
            <v>19.600000000000001</v>
          </cell>
        </row>
        <row r="56">
          <cell r="M56">
            <v>1187713</v>
          </cell>
          <cell r="N56">
            <v>29901</v>
          </cell>
          <cell r="Q56">
            <v>37.6</v>
          </cell>
        </row>
        <row r="57">
          <cell r="M57">
            <v>839605</v>
          </cell>
          <cell r="N57">
            <v>256606</v>
          </cell>
          <cell r="Q57">
            <v>32.299999999999997</v>
          </cell>
        </row>
        <row r="58">
          <cell r="M58">
            <v>430912</v>
          </cell>
          <cell r="N58">
            <v>11086</v>
          </cell>
          <cell r="Q58">
            <v>17.899999999999999</v>
          </cell>
        </row>
        <row r="59">
          <cell r="M59">
            <v>1343795</v>
          </cell>
          <cell r="N59">
            <v>639</v>
          </cell>
          <cell r="Q59">
            <v>45.7</v>
          </cell>
        </row>
        <row r="61">
          <cell r="M61">
            <v>188583860</v>
          </cell>
          <cell r="N61">
            <v>25067526</v>
          </cell>
        </row>
        <row r="62">
          <cell r="M62">
            <v>16068830</v>
          </cell>
          <cell r="N62">
            <v>1362875</v>
          </cell>
        </row>
        <row r="63">
          <cell r="M63">
            <v>204652690</v>
          </cell>
          <cell r="N63">
            <v>26430401</v>
          </cell>
        </row>
      </sheetData>
      <sheetData sheetId="83" refreshError="1"/>
      <sheetData sheetId="84" refreshError="1"/>
      <sheetData sheetId="85" refreshError="1"/>
      <sheetData sheetId="86">
        <row r="5">
          <cell r="K5">
            <v>1222071</v>
          </cell>
        </row>
        <row r="6">
          <cell r="K6">
            <v>5126909</v>
          </cell>
        </row>
        <row r="7">
          <cell r="K7">
            <v>342273</v>
          </cell>
        </row>
        <row r="8">
          <cell r="K8">
            <v>82044</v>
          </cell>
        </row>
        <row r="9">
          <cell r="K9">
            <v>108</v>
          </cell>
        </row>
        <row r="10">
          <cell r="K10">
            <v>93052</v>
          </cell>
        </row>
        <row r="11">
          <cell r="K11">
            <v>332883</v>
          </cell>
        </row>
        <row r="12">
          <cell r="K12">
            <v>267294</v>
          </cell>
        </row>
        <row r="13">
          <cell r="K13">
            <v>532</v>
          </cell>
        </row>
        <row r="14">
          <cell r="K14">
            <v>53756</v>
          </cell>
        </row>
        <row r="15">
          <cell r="K15">
            <v>25002</v>
          </cell>
        </row>
        <row r="16">
          <cell r="K16">
            <v>2509</v>
          </cell>
        </row>
        <row r="17">
          <cell r="K17">
            <v>5736267</v>
          </cell>
        </row>
        <row r="18">
          <cell r="K18">
            <v>6729</v>
          </cell>
        </row>
        <row r="19">
          <cell r="K19">
            <v>259786</v>
          </cell>
        </row>
        <row r="20">
          <cell r="K20">
            <v>769</v>
          </cell>
        </row>
        <row r="21">
          <cell r="K21">
            <v>2475</v>
          </cell>
        </row>
        <row r="22">
          <cell r="K22">
            <v>12931</v>
          </cell>
        </row>
        <row r="23">
          <cell r="K23">
            <v>393283</v>
          </cell>
        </row>
        <row r="24">
          <cell r="K24">
            <v>690603</v>
          </cell>
        </row>
        <row r="25">
          <cell r="K25">
            <v>31038</v>
          </cell>
        </row>
        <row r="26">
          <cell r="K26">
            <v>4043</v>
          </cell>
        </row>
        <row r="27">
          <cell r="K27">
            <v>2577</v>
          </cell>
        </row>
        <row r="28">
          <cell r="K28">
            <v>910</v>
          </cell>
        </row>
        <row r="29">
          <cell r="K29">
            <v>281618</v>
          </cell>
        </row>
        <row r="30">
          <cell r="K30">
            <v>2166</v>
          </cell>
        </row>
        <row r="31">
          <cell r="K31">
            <v>308617</v>
          </cell>
        </row>
        <row r="32">
          <cell r="K32">
            <v>5109</v>
          </cell>
        </row>
        <row r="33">
          <cell r="K33">
            <v>18352</v>
          </cell>
        </row>
        <row r="34">
          <cell r="K34">
            <v>8329</v>
          </cell>
        </row>
        <row r="35">
          <cell r="K35">
            <v>2494</v>
          </cell>
        </row>
        <row r="36">
          <cell r="K36">
            <v>162</v>
          </cell>
        </row>
        <row r="37">
          <cell r="K37">
            <v>2513062</v>
          </cell>
        </row>
        <row r="38">
          <cell r="K38">
            <v>34659</v>
          </cell>
        </row>
        <row r="39">
          <cell r="K39">
            <v>240147</v>
          </cell>
        </row>
        <row r="40">
          <cell r="K40">
            <v>185</v>
          </cell>
        </row>
        <row r="41">
          <cell r="K41">
            <v>4189</v>
          </cell>
        </row>
        <row r="42">
          <cell r="K42">
            <v>49195</v>
          </cell>
        </row>
        <row r="43">
          <cell r="K43">
            <v>7</v>
          </cell>
        </row>
        <row r="44">
          <cell r="K44">
            <v>340</v>
          </cell>
        </row>
        <row r="45">
          <cell r="K45">
            <v>957</v>
          </cell>
        </row>
        <row r="46">
          <cell r="K46">
            <v>321</v>
          </cell>
        </row>
        <row r="47">
          <cell r="K47">
            <v>4964</v>
          </cell>
        </row>
        <row r="48">
          <cell r="K48">
            <v>568</v>
          </cell>
        </row>
        <row r="49">
          <cell r="K49">
            <v>624</v>
          </cell>
        </row>
        <row r="50">
          <cell r="K50">
            <v>4334</v>
          </cell>
        </row>
        <row r="51">
          <cell r="K51">
            <v>9</v>
          </cell>
        </row>
        <row r="52">
          <cell r="K52">
            <v>14</v>
          </cell>
        </row>
        <row r="53">
          <cell r="K53">
            <v>154</v>
          </cell>
        </row>
        <row r="54">
          <cell r="K54">
            <v>59</v>
          </cell>
        </row>
        <row r="55">
          <cell r="K55">
            <v>6480</v>
          </cell>
        </row>
        <row r="56">
          <cell r="K56">
            <v>418</v>
          </cell>
        </row>
        <row r="57">
          <cell r="K57">
            <v>36</v>
          </cell>
        </row>
        <row r="58">
          <cell r="K58">
            <v>4851</v>
          </cell>
        </row>
        <row r="59">
          <cell r="K59">
            <v>18108933</v>
          </cell>
        </row>
        <row r="61">
          <cell r="K61">
            <v>73331</v>
          </cell>
        </row>
        <row r="62">
          <cell r="K62">
            <v>18182264</v>
          </cell>
        </row>
      </sheetData>
      <sheetData sheetId="87" refreshError="1"/>
      <sheetData sheetId="88" refreshError="1"/>
      <sheetData sheetId="89" refreshError="1"/>
      <sheetData sheetId="90">
        <row r="8">
          <cell r="AB8">
            <v>1222071</v>
          </cell>
        </row>
        <row r="9">
          <cell r="AB9">
            <v>5126909</v>
          </cell>
        </row>
        <row r="10">
          <cell r="AB10">
            <v>286589</v>
          </cell>
        </row>
        <row r="11">
          <cell r="AB11">
            <v>14523</v>
          </cell>
        </row>
        <row r="12">
          <cell r="AB12">
            <v>0</v>
          </cell>
        </row>
        <row r="13">
          <cell r="AB13">
            <v>93052</v>
          </cell>
        </row>
        <row r="14">
          <cell r="AB14">
            <v>332883</v>
          </cell>
        </row>
        <row r="15">
          <cell r="AB15">
            <v>262351</v>
          </cell>
        </row>
        <row r="16">
          <cell r="AB16">
            <v>1</v>
          </cell>
        </row>
        <row r="17">
          <cell r="AB17">
            <v>39109</v>
          </cell>
        </row>
        <row r="18">
          <cell r="AB18">
            <v>25002</v>
          </cell>
        </row>
        <row r="19">
          <cell r="AB19">
            <v>523</v>
          </cell>
        </row>
        <row r="20">
          <cell r="AB20">
            <v>5467494</v>
          </cell>
        </row>
        <row r="21">
          <cell r="AB21">
            <v>2133</v>
          </cell>
        </row>
        <row r="22">
          <cell r="AB22">
            <v>259786</v>
          </cell>
        </row>
        <row r="23">
          <cell r="AB23">
            <v>743</v>
          </cell>
        </row>
        <row r="24">
          <cell r="AB24">
            <v>368</v>
          </cell>
        </row>
        <row r="25">
          <cell r="AB25">
            <v>12931</v>
          </cell>
        </row>
        <row r="26">
          <cell r="AB26">
            <v>384783</v>
          </cell>
        </row>
        <row r="27">
          <cell r="AB27">
            <v>690603</v>
          </cell>
        </row>
        <row r="28">
          <cell r="AB28">
            <v>31038</v>
          </cell>
        </row>
        <row r="29">
          <cell r="AB29">
            <v>4043</v>
          </cell>
        </row>
        <row r="30">
          <cell r="AB30">
            <v>878</v>
          </cell>
        </row>
        <row r="31">
          <cell r="AB31">
            <v>0</v>
          </cell>
        </row>
        <row r="32">
          <cell r="AB32">
            <v>281618</v>
          </cell>
        </row>
        <row r="33">
          <cell r="AB33">
            <v>2166</v>
          </cell>
        </row>
        <row r="34">
          <cell r="AB34">
            <v>306969</v>
          </cell>
        </row>
        <row r="35">
          <cell r="AB35">
            <v>5109</v>
          </cell>
        </row>
        <row r="36">
          <cell r="AB36">
            <v>18352</v>
          </cell>
        </row>
        <row r="37">
          <cell r="AB37">
            <v>7927</v>
          </cell>
        </row>
        <row r="38">
          <cell r="AB38">
            <v>853</v>
          </cell>
        </row>
        <row r="39">
          <cell r="AB39">
            <v>0</v>
          </cell>
        </row>
        <row r="40">
          <cell r="AB40">
            <v>2513062</v>
          </cell>
        </row>
        <row r="41">
          <cell r="AB41">
            <v>34659</v>
          </cell>
        </row>
        <row r="42">
          <cell r="AB42">
            <v>239969</v>
          </cell>
        </row>
        <row r="43">
          <cell r="AB43">
            <v>185</v>
          </cell>
        </row>
        <row r="44">
          <cell r="AB44">
            <v>4189</v>
          </cell>
        </row>
        <row r="45">
          <cell r="AB45">
            <v>48385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196</v>
          </cell>
        </row>
        <row r="49">
          <cell r="AB49">
            <v>0</v>
          </cell>
        </row>
        <row r="50">
          <cell r="AB50">
            <v>4964</v>
          </cell>
        </row>
        <row r="51">
          <cell r="AB51">
            <v>166</v>
          </cell>
        </row>
        <row r="52">
          <cell r="AB52">
            <v>202</v>
          </cell>
        </row>
        <row r="53">
          <cell r="AB53">
            <v>4334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154</v>
          </cell>
        </row>
        <row r="57">
          <cell r="AB57">
            <v>59</v>
          </cell>
        </row>
        <row r="58">
          <cell r="AB58">
            <v>6480</v>
          </cell>
        </row>
        <row r="59">
          <cell r="AB59">
            <v>396</v>
          </cell>
        </row>
        <row r="60">
          <cell r="AB60">
            <v>20</v>
          </cell>
        </row>
        <row r="61">
          <cell r="AB61">
            <v>4851</v>
          </cell>
        </row>
        <row r="62">
          <cell r="AB62">
            <v>17672871</v>
          </cell>
        </row>
        <row r="64">
          <cell r="AB64">
            <v>70207</v>
          </cell>
        </row>
        <row r="65">
          <cell r="AB65">
            <v>17743078</v>
          </cell>
        </row>
      </sheetData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zoomScale="85" zoomScaleNormal="100" zoomScaleSheetLayoutView="85" workbookViewId="0">
      <selection activeCell="B4" sqref="B4"/>
    </sheetView>
  </sheetViews>
  <sheetFormatPr defaultColWidth="8.125" defaultRowHeight="13.5"/>
  <cols>
    <col min="1" max="1" width="10.5" style="1" bestFit="1" customWidth="1"/>
    <col min="2" max="2" width="8.125" style="1" customWidth="1"/>
    <col min="3" max="4" width="8.125" style="1"/>
    <col min="5" max="5" width="8.125" style="1" customWidth="1"/>
    <col min="6" max="8" width="8.125" style="1"/>
    <col min="9" max="11" width="6.25" style="1" customWidth="1"/>
    <col min="12" max="14" width="8.125" style="1"/>
    <col min="15" max="17" width="8.125" style="1" customWidth="1"/>
    <col min="18" max="16384" width="8.125" style="1"/>
  </cols>
  <sheetData>
    <row r="1" spans="1:17">
      <c r="A1" s="1" t="str">
        <f>"【別紙１】"&amp;[2]【00年度設定】!C2&amp;"　市町村別普通会計決算の状況（見込み）"</f>
        <v>【別紙１】令和2年度　市町村別普通会計決算の状況（見込み）</v>
      </c>
    </row>
    <row r="2" spans="1:17">
      <c r="O2" s="2"/>
      <c r="P2" s="2"/>
      <c r="Q2" s="2" t="s">
        <v>0</v>
      </c>
    </row>
    <row r="3" spans="1:17" s="5" customFormat="1" ht="19.5" customHeight="1">
      <c r="A3" s="87"/>
      <c r="B3" s="89" t="str">
        <f>[2]【00年度設定】!C2&amp;"歳入合計"</f>
        <v>令和2年度歳入合計</v>
      </c>
      <c r="C3" s="90"/>
      <c r="D3" s="91" t="str">
        <f>[2]【00年度設定】!C2&amp;"歳出合計"</f>
        <v>令和2年度歳出合計</v>
      </c>
      <c r="E3" s="92"/>
      <c r="F3" s="3" t="s">
        <v>1</v>
      </c>
      <c r="G3" s="4" t="s">
        <v>2</v>
      </c>
      <c r="H3" s="4" t="s">
        <v>3</v>
      </c>
      <c r="I3" s="93" t="s">
        <v>4</v>
      </c>
      <c r="J3" s="94"/>
      <c r="K3" s="95"/>
      <c r="L3" s="91" t="str">
        <f>[2]【00年度設定】!D2&amp;"年度末地方債現在高"</f>
        <v>R2年度末地方債現在高</v>
      </c>
      <c r="M3" s="92"/>
      <c r="N3" s="85" t="str">
        <f>[2]【00年度設定】!D2&amp;"年度
標準財政規模"</f>
        <v>R2年度
標準財政規模</v>
      </c>
      <c r="O3" s="85" t="str">
        <f>[2]【00年度設定】!D2&amp;"年度末
財政調整
基金 現在高"</f>
        <v>R2年度末
財政調整
基金 現在高</v>
      </c>
      <c r="P3" s="85" t="str">
        <f>[2]【00年度設定】!D2&amp;"年度末
減債基金
現在高"</f>
        <v>R2年度末
減債基金
現在高</v>
      </c>
      <c r="Q3" s="85" t="str">
        <f>[2]【00年度設定】!D2&amp;"年度末
財政調整基金等残高比率"</f>
        <v>R2年度末
財政調整基金等残高比率</v>
      </c>
    </row>
    <row r="4" spans="1:17" s="5" customFormat="1" ht="20.25" thickBot="1">
      <c r="A4" s="88"/>
      <c r="B4" s="6" t="s">
        <v>5</v>
      </c>
      <c r="C4" s="7" t="s">
        <v>6</v>
      </c>
      <c r="D4" s="8" t="s">
        <v>7</v>
      </c>
      <c r="E4" s="9" t="s">
        <v>6</v>
      </c>
      <c r="F4" s="10" t="s">
        <v>8</v>
      </c>
      <c r="G4" s="10" t="s">
        <v>9</v>
      </c>
      <c r="H4" s="10" t="s">
        <v>10</v>
      </c>
      <c r="I4" s="6" t="str">
        <f>[2]【00年度設定】!D2&amp;"年度"</f>
        <v>R2年度</v>
      </c>
      <c r="J4" s="11" t="str">
        <f>"参考
"&amp;[2]【00年度設定】!D3&amp;"年度"</f>
        <v>参考
R1年度</v>
      </c>
      <c r="K4" s="11" t="s">
        <v>11</v>
      </c>
      <c r="L4" s="8"/>
      <c r="M4" s="9" t="s">
        <v>12</v>
      </c>
      <c r="N4" s="86"/>
      <c r="O4" s="86"/>
      <c r="P4" s="86"/>
      <c r="Q4" s="86"/>
    </row>
    <row r="5" spans="1:17" ht="18.75" customHeight="1" thickTop="1">
      <c r="A5" s="12" t="s">
        <v>13</v>
      </c>
      <c r="B5" s="13">
        <f>ROUND([2]【01主要数値】今年度主要数値!G5/1000,0)</f>
        <v>582080</v>
      </c>
      <c r="C5" s="14">
        <f>ROUND('[2]【17歳入（東日本）】歳入（東日本）'!K5/1000,0)</f>
        <v>1222</v>
      </c>
      <c r="D5" s="15">
        <f>ROUND([2]【01主要数値】今年度主要数値!H5/1000,0)</f>
        <v>575225</v>
      </c>
      <c r="E5" s="16">
        <f>ROUND('[2]【18歳出（東日本）】今回年度歳出（東日本） '!AB8/1000,0)</f>
        <v>1222</v>
      </c>
      <c r="F5" s="17">
        <f>ROUND([2]【01主要数値】今年度主要数値!I5/1000,0)</f>
        <v>6854</v>
      </c>
      <c r="G5" s="17">
        <f>ROUND([2]【01主要数値】今年度主要数値!J5/1000,0)</f>
        <v>1133</v>
      </c>
      <c r="H5" s="17">
        <f>ROUND([2]【01主要数値】今年度主要数値!K5/1000,0)</f>
        <v>5721</v>
      </c>
      <c r="I5" s="18">
        <f>[2]【02各種財政指標】各種比率!C5</f>
        <v>97.8</v>
      </c>
      <c r="J5" s="19">
        <f>[2]【02各種財政指標】各種比率!E5</f>
        <v>98.5</v>
      </c>
      <c r="K5" s="20">
        <f t="shared" ref="K5:K63" si="0">ROUND(I5-J5,1)</f>
        <v>-0.7</v>
      </c>
      <c r="L5" s="15">
        <f>ROUND([2]【15地方債】今年度地方債現在高!CT8/1000,0)</f>
        <v>699160</v>
      </c>
      <c r="M5" s="16">
        <f>ROUND([2]【15地方債】今年度地方債現在高!CJ8/1000,0)</f>
        <v>237435</v>
      </c>
      <c r="N5" s="21">
        <f>ROUND([2]【01主要数値】今年度主要数値!AE5/1000,0)</f>
        <v>254977</v>
      </c>
      <c r="O5" s="21">
        <f>ROUND([2]【16基金等】財調残高比率等!M6/1000,0)</f>
        <v>12811</v>
      </c>
      <c r="P5" s="21">
        <f>ROUND([2]【16基金等】財調残高比率等!N6/1000,0)</f>
        <v>0</v>
      </c>
      <c r="Q5" s="22">
        <f>[2]【16基金等】財調残高比率等!Q6</f>
        <v>5</v>
      </c>
    </row>
    <row r="6" spans="1:17" ht="18.75" customHeight="1">
      <c r="A6" s="23" t="s">
        <v>14</v>
      </c>
      <c r="B6" s="24">
        <f>ROUND([2]【01主要数値】今年度主要数値!G6/1000,0)</f>
        <v>35512</v>
      </c>
      <c r="C6" s="25">
        <f>ROUND('[2]【17歳入（東日本）】歳入（東日本）'!K6/1000,0)</f>
        <v>5127</v>
      </c>
      <c r="D6" s="26">
        <f>ROUND([2]【01主要数値】今年度主要数値!H6/1000,0)</f>
        <v>34748</v>
      </c>
      <c r="E6" s="27">
        <f>ROUND('[2]【18歳出（東日本）】今回年度歳出（東日本） '!AB9/1000,0)</f>
        <v>5127</v>
      </c>
      <c r="F6" s="28">
        <f>ROUND([2]【01主要数値】今年度主要数値!I6/1000,0)</f>
        <v>764</v>
      </c>
      <c r="G6" s="28">
        <f>ROUND([2]【01主要数値】今年度主要数値!J6/1000,0)</f>
        <v>66</v>
      </c>
      <c r="H6" s="28">
        <f>ROUND([2]【01主要数値】今年度主要数値!K6/1000,0)</f>
        <v>698</v>
      </c>
      <c r="I6" s="29">
        <f>[2]【02各種財政指標】各種比率!C6</f>
        <v>92.7</v>
      </c>
      <c r="J6" s="30">
        <f>[2]【02各種財政指標】各種比率!E6</f>
        <v>95.2</v>
      </c>
      <c r="K6" s="31">
        <f t="shared" si="0"/>
        <v>-2.5</v>
      </c>
      <c r="L6" s="26">
        <f>ROUND([2]【15地方債】今年度地方債現在高!CT9/1000,0)</f>
        <v>27235</v>
      </c>
      <c r="M6" s="27">
        <f>ROUND([2]【15地方債】今年度地方債現在高!CJ9/1000,0)</f>
        <v>11717</v>
      </c>
      <c r="N6" s="32">
        <f>ROUND([2]【01主要数値】今年度主要数値!AE6/1000,0)</f>
        <v>14748</v>
      </c>
      <c r="O6" s="32">
        <f>ROUND([2]【16基金等】財調残高比率等!M7/1000,0)</f>
        <v>379</v>
      </c>
      <c r="P6" s="32">
        <f>ROUND([2]【16基金等】財調残高比率等!N7/1000,0)</f>
        <v>1</v>
      </c>
      <c r="Q6" s="33">
        <f>[2]【16基金等】財調残高比率等!Q7</f>
        <v>2.6</v>
      </c>
    </row>
    <row r="7" spans="1:17" ht="18.75" customHeight="1">
      <c r="A7" s="23" t="s">
        <v>15</v>
      </c>
      <c r="B7" s="24">
        <f>ROUND([2]【01主要数値】今年度主要数値!G7/1000,0)</f>
        <v>221597</v>
      </c>
      <c r="C7" s="25">
        <f>ROUND('[2]【17歳入（東日本）】歳入（東日本）'!K7/1000,0)</f>
        <v>342</v>
      </c>
      <c r="D7" s="26">
        <f>ROUND([2]【01主要数値】今年度主要数値!H7/1000,0)</f>
        <v>215916</v>
      </c>
      <c r="E7" s="27">
        <f>ROUND('[2]【18歳出（東日本）】今回年度歳出（東日本） '!AB10/1000,0)</f>
        <v>287</v>
      </c>
      <c r="F7" s="28">
        <f>ROUND([2]【01主要数値】今年度主要数値!I7/1000,0)</f>
        <v>5681</v>
      </c>
      <c r="G7" s="28">
        <f>ROUND([2]【01主要数値】今年度主要数値!J7/1000,0)</f>
        <v>1851</v>
      </c>
      <c r="H7" s="28">
        <f>ROUND([2]【01主要数値】今年度主要数値!K7/1000,0)</f>
        <v>3830</v>
      </c>
      <c r="I7" s="29">
        <f>[2]【02各種財政指標】各種比率!C7</f>
        <v>90.8</v>
      </c>
      <c r="J7" s="30">
        <f>[2]【02各種財政指標】各種比率!E7</f>
        <v>91.6</v>
      </c>
      <c r="K7" s="31">
        <f t="shared" si="0"/>
        <v>-0.8</v>
      </c>
      <c r="L7" s="26">
        <f>ROUND([2]【15地方債】今年度地方債現在高!CT10/1000,0)</f>
        <v>59948</v>
      </c>
      <c r="M7" s="27">
        <f>ROUND([2]【15地方債】今年度地方債現在高!CJ10/1000,0)</f>
        <v>11606</v>
      </c>
      <c r="N7" s="32">
        <f>ROUND([2]【01主要数値】今年度主要数値!AE7/1000,0)</f>
        <v>91676</v>
      </c>
      <c r="O7" s="32">
        <f>ROUND([2]【16基金等】財調残高比率等!M8/1000,0)</f>
        <v>23816</v>
      </c>
      <c r="P7" s="32">
        <f>ROUND([2]【16基金等】財調残高比率等!N8/1000,0)</f>
        <v>0</v>
      </c>
      <c r="Q7" s="33">
        <f>[2]【16基金等】財調残高比率等!Q8</f>
        <v>26</v>
      </c>
    </row>
    <row r="8" spans="1:17" ht="18.75" customHeight="1">
      <c r="A8" s="23" t="s">
        <v>16</v>
      </c>
      <c r="B8" s="24">
        <f>ROUND([2]【01主要数値】今年度主要数値!G8/1000,0)</f>
        <v>287125</v>
      </c>
      <c r="C8" s="25">
        <f>ROUND('[2]【17歳入（東日本）】歳入（東日本）'!K8/1000,0)</f>
        <v>82</v>
      </c>
      <c r="D8" s="26">
        <f>ROUND([2]【01主要数値】今年度主要数値!H8/1000,0)</f>
        <v>282208</v>
      </c>
      <c r="E8" s="27">
        <f>ROUND('[2]【18歳出（東日本）】今回年度歳出（東日本） '!AB11/1000,0)</f>
        <v>15</v>
      </c>
      <c r="F8" s="28">
        <f>ROUND([2]【01主要数値】今年度主要数値!I8/1000,0)</f>
        <v>4917</v>
      </c>
      <c r="G8" s="28">
        <f>ROUND([2]【01主要数値】今年度主要数値!J8/1000,0)</f>
        <v>1218</v>
      </c>
      <c r="H8" s="28">
        <f>ROUND([2]【01主要数値】今年度主要数値!K8/1000,0)</f>
        <v>3698</v>
      </c>
      <c r="I8" s="29">
        <f>[2]【02各種財政指標】各種比率!C8</f>
        <v>94.7</v>
      </c>
      <c r="J8" s="30">
        <f>[2]【02各種財政指標】各種比率!E8</f>
        <v>96.1</v>
      </c>
      <c r="K8" s="31">
        <f t="shared" si="0"/>
        <v>-1.4</v>
      </c>
      <c r="L8" s="26">
        <f>ROUND([2]【15地方債】今年度地方債現在高!CT11/1000,0)</f>
        <v>188040</v>
      </c>
      <c r="M8" s="27">
        <f>ROUND([2]【15地方債】今年度地方債現在高!CJ11/1000,0)</f>
        <v>64810</v>
      </c>
      <c r="N8" s="32">
        <f>ROUND([2]【01主要数値】今年度主要数値!AE8/1000,0)</f>
        <v>119445</v>
      </c>
      <c r="O8" s="32">
        <f>ROUND([2]【16基金等】財調残高比率等!M9/1000,0)</f>
        <v>11432</v>
      </c>
      <c r="P8" s="32">
        <f>ROUND([2]【16基金等】財調残高比率等!N9/1000,0)</f>
        <v>4818</v>
      </c>
      <c r="Q8" s="33">
        <f>[2]【16基金等】財調残高比率等!Q9</f>
        <v>13.6</v>
      </c>
    </row>
    <row r="9" spans="1:17" ht="18.75" customHeight="1">
      <c r="A9" s="23" t="s">
        <v>17</v>
      </c>
      <c r="B9" s="24">
        <f>ROUND([2]【01主要数値】今年度主要数値!G9/1000,0)</f>
        <v>32673</v>
      </c>
      <c r="C9" s="25">
        <f>ROUND('[2]【17歳入（東日本）】歳入（東日本）'!K9/1000,0)</f>
        <v>0</v>
      </c>
      <c r="D9" s="26">
        <f>ROUND([2]【01主要数値】今年度主要数値!H9/1000,0)</f>
        <v>31081</v>
      </c>
      <c r="E9" s="27">
        <f>ROUND('[2]【18歳出（東日本）】今回年度歳出（東日本） '!AB12/1000,0)</f>
        <v>0</v>
      </c>
      <c r="F9" s="28">
        <f>ROUND([2]【01主要数値】今年度主要数値!I9/1000,0)</f>
        <v>1592</v>
      </c>
      <c r="G9" s="28">
        <f>ROUND([2]【01主要数値】今年度主要数値!J9/1000,0)</f>
        <v>292</v>
      </c>
      <c r="H9" s="28">
        <f>ROUND([2]【01主要数値】今年度主要数値!K9/1000,0)</f>
        <v>1300</v>
      </c>
      <c r="I9" s="29">
        <f>[2]【02各種財政指標】各種比率!C9</f>
        <v>95</v>
      </c>
      <c r="J9" s="30">
        <f>[2]【02各種財政指標】各種比率!E9</f>
        <v>98.7</v>
      </c>
      <c r="K9" s="31">
        <f t="shared" si="0"/>
        <v>-3.7</v>
      </c>
      <c r="L9" s="26">
        <f>ROUND([2]【15地方債】今年度地方債現在高!CT12/1000,0)</f>
        <v>18290</v>
      </c>
      <c r="M9" s="27">
        <f>ROUND([2]【15地方債】今年度地方債現在高!CJ12/1000,0)</f>
        <v>8580</v>
      </c>
      <c r="N9" s="32">
        <f>ROUND([2]【01主要数値】今年度主要数値!AE9/1000,0)</f>
        <v>11247</v>
      </c>
      <c r="O9" s="32">
        <f>ROUND([2]【16基金等】財調残高比率等!M10/1000,0)</f>
        <v>1675</v>
      </c>
      <c r="P9" s="32">
        <f>ROUND([2]【16基金等】財調残高比率等!N10/1000,0)</f>
        <v>0</v>
      </c>
      <c r="Q9" s="33">
        <f>[2]【16基金等】財調残高比率等!Q10</f>
        <v>14.9</v>
      </c>
    </row>
    <row r="10" spans="1:17" ht="18.75" customHeight="1">
      <c r="A10" s="23" t="s">
        <v>18</v>
      </c>
      <c r="B10" s="24">
        <f>ROUND([2]【01主要数値】今年度主要数値!G10/1000,0)</f>
        <v>63736</v>
      </c>
      <c r="C10" s="25">
        <f>ROUND('[2]【17歳入（東日本）】歳入（東日本）'!K10/1000,0)</f>
        <v>93</v>
      </c>
      <c r="D10" s="26">
        <f>ROUND([2]【01主要数値】今年度主要数値!H10/1000,0)</f>
        <v>61700</v>
      </c>
      <c r="E10" s="27">
        <f>ROUND('[2]【18歳出（東日本）】今回年度歳出（東日本） '!AB13/1000,0)</f>
        <v>93</v>
      </c>
      <c r="F10" s="28">
        <f>ROUND([2]【01主要数値】今年度主要数値!I10/1000,0)</f>
        <v>2036</v>
      </c>
      <c r="G10" s="28">
        <f>ROUND([2]【01主要数値】今年度主要数値!J10/1000,0)</f>
        <v>685</v>
      </c>
      <c r="H10" s="28">
        <f>ROUND([2]【01主要数値】今年度主要数値!K10/1000,0)</f>
        <v>1350</v>
      </c>
      <c r="I10" s="29">
        <f>[2]【02各種財政指標】各種比率!C10</f>
        <v>93.2</v>
      </c>
      <c r="J10" s="30">
        <f>[2]【02各種財政指標】各種比率!E10</f>
        <v>94.2</v>
      </c>
      <c r="K10" s="31">
        <f t="shared" si="0"/>
        <v>-1</v>
      </c>
      <c r="L10" s="26">
        <f>ROUND([2]【15地方債】今年度地方債現在高!CT13/1000,0)</f>
        <v>33380</v>
      </c>
      <c r="M10" s="27">
        <f>ROUND([2]【15地方債】今年度地方債現在高!CJ13/1000,0)</f>
        <v>20736</v>
      </c>
      <c r="N10" s="32">
        <f>ROUND([2]【01主要数値】今年度主要数値!AE10/1000,0)</f>
        <v>26724</v>
      </c>
      <c r="O10" s="32">
        <f>ROUND([2]【16基金等】財調残高比率等!M11/1000,0)</f>
        <v>3286</v>
      </c>
      <c r="P10" s="32">
        <f>ROUND([2]【16基金等】財調残高比率等!N11/1000,0)</f>
        <v>494</v>
      </c>
      <c r="Q10" s="33">
        <f>[2]【16基金等】財調残高比率等!Q11</f>
        <v>14.1</v>
      </c>
    </row>
    <row r="11" spans="1:17" ht="18.75" customHeight="1">
      <c r="A11" s="23" t="s">
        <v>19</v>
      </c>
      <c r="B11" s="24">
        <f>ROUND([2]【01主要数値】今年度主要数値!G11/1000,0)</f>
        <v>214011</v>
      </c>
      <c r="C11" s="25">
        <f>ROUND('[2]【17歳入（東日本）】歳入（東日本）'!K11/1000,0)</f>
        <v>333</v>
      </c>
      <c r="D11" s="26">
        <f>ROUND([2]【01主要数値】今年度主要数値!H11/1000,0)</f>
        <v>207271</v>
      </c>
      <c r="E11" s="27">
        <f>ROUND('[2]【18歳出（東日本）】今回年度歳出（東日本） '!AB14/1000,0)</f>
        <v>333</v>
      </c>
      <c r="F11" s="28">
        <f>ROUND([2]【01主要数値】今年度主要数値!I11/1000,0)</f>
        <v>6740</v>
      </c>
      <c r="G11" s="28">
        <f>ROUND([2]【01主要数値】今年度主要数値!J11/1000,0)</f>
        <v>850</v>
      </c>
      <c r="H11" s="28">
        <f>ROUND([2]【01主要数値】今年度主要数値!K11/1000,0)</f>
        <v>5890</v>
      </c>
      <c r="I11" s="29">
        <f>[2]【02各種財政指標】各種比率!C11</f>
        <v>93.7</v>
      </c>
      <c r="J11" s="30">
        <f>[2]【02各種財政指標】各種比率!E11</f>
        <v>94.2</v>
      </c>
      <c r="K11" s="31">
        <f t="shared" si="0"/>
        <v>-0.5</v>
      </c>
      <c r="L11" s="26">
        <f>ROUND([2]【15地方債】今年度地方債現在高!CT14/1000,0)</f>
        <v>121265</v>
      </c>
      <c r="M11" s="27">
        <f>ROUND([2]【15地方債】今年度地方債現在高!CJ14/1000,0)</f>
        <v>66758</v>
      </c>
      <c r="N11" s="32">
        <f>ROUND([2]【01主要数値】今年度主要数値!AE11/1000,0)</f>
        <v>90471</v>
      </c>
      <c r="O11" s="32">
        <f>ROUND([2]【16基金等】財調残高比率等!M12/1000,0)</f>
        <v>12170</v>
      </c>
      <c r="P11" s="32">
        <f>ROUND([2]【16基金等】財調残高比率等!N12/1000,0)</f>
        <v>25</v>
      </c>
      <c r="Q11" s="33">
        <f>[2]【16基金等】財調残高比率等!Q12</f>
        <v>13.5</v>
      </c>
    </row>
    <row r="12" spans="1:17" ht="18.75" customHeight="1">
      <c r="A12" s="23" t="s">
        <v>20</v>
      </c>
      <c r="B12" s="24">
        <f>ROUND([2]【01主要数値】今年度主要数値!G12/1000,0)</f>
        <v>72825</v>
      </c>
      <c r="C12" s="25">
        <f>ROUND('[2]【17歳入（東日本）】歳入（東日本）'!K12/1000,0)</f>
        <v>267</v>
      </c>
      <c r="D12" s="26">
        <f>ROUND([2]【01主要数値】今年度主要数値!H12/1000,0)</f>
        <v>70496</v>
      </c>
      <c r="E12" s="27">
        <f>ROUND('[2]【18歳出（東日本）】今回年度歳出（東日本） '!AB15/1000,0)</f>
        <v>262</v>
      </c>
      <c r="F12" s="28">
        <f>ROUND([2]【01主要数値】今年度主要数値!I12/1000,0)</f>
        <v>2328</v>
      </c>
      <c r="G12" s="28">
        <f>ROUND([2]【01主要数値】今年度主要数値!J12/1000,0)</f>
        <v>892</v>
      </c>
      <c r="H12" s="28">
        <f>ROUND([2]【01主要数値】今年度主要数値!K12/1000,0)</f>
        <v>1437</v>
      </c>
      <c r="I12" s="29">
        <f>[2]【02各種財政指標】各種比率!C12</f>
        <v>93.2</v>
      </c>
      <c r="J12" s="30">
        <f>[2]【02各種財政指標】各種比率!E12</f>
        <v>95.8</v>
      </c>
      <c r="K12" s="31">
        <f t="shared" si="0"/>
        <v>-2.6</v>
      </c>
      <c r="L12" s="26">
        <f>ROUND([2]【15地方債】今年度地方債現在高!CT15/1000,0)</f>
        <v>44900</v>
      </c>
      <c r="M12" s="27">
        <f>ROUND([2]【15地方債】今年度地方債現在高!CJ15/1000,0)</f>
        <v>22453</v>
      </c>
      <c r="N12" s="32">
        <f>ROUND([2]【01主要数値】今年度主要数値!AE12/1000,0)</f>
        <v>31211</v>
      </c>
      <c r="O12" s="32">
        <f>ROUND([2]【16基金等】財調残高比率等!M13/1000,0)</f>
        <v>5560</v>
      </c>
      <c r="P12" s="32">
        <f>ROUND([2]【16基金等】財調残高比率等!N13/1000,0)</f>
        <v>123</v>
      </c>
      <c r="Q12" s="33">
        <f>[2]【16基金等】財調残高比率等!Q13</f>
        <v>18.2</v>
      </c>
    </row>
    <row r="13" spans="1:17" ht="18.75" customHeight="1">
      <c r="A13" s="23" t="s">
        <v>21</v>
      </c>
      <c r="B13" s="24">
        <f>ROUND([2]【01主要数値】今年度主要数値!G13/1000,0)</f>
        <v>43540</v>
      </c>
      <c r="C13" s="25">
        <f>ROUND('[2]【17歳入（東日本）】歳入（東日本）'!K13/1000,0)</f>
        <v>1</v>
      </c>
      <c r="D13" s="26">
        <f>ROUND([2]【01主要数値】今年度主要数値!H13/1000,0)</f>
        <v>42583</v>
      </c>
      <c r="E13" s="27">
        <f>ROUND('[2]【18歳出（東日本）】今回年度歳出（東日本） '!AB16/1000,0)</f>
        <v>0</v>
      </c>
      <c r="F13" s="28">
        <f>ROUND([2]【01主要数値】今年度主要数値!I13/1000,0)</f>
        <v>957</v>
      </c>
      <c r="G13" s="28">
        <f>ROUND([2]【01主要数値】今年度主要数値!J13/1000,0)</f>
        <v>219</v>
      </c>
      <c r="H13" s="28">
        <f>ROUND([2]【01主要数値】今年度主要数値!K13/1000,0)</f>
        <v>737</v>
      </c>
      <c r="I13" s="29">
        <f>[2]【02各種財政指標】各種比率!C13</f>
        <v>99.8</v>
      </c>
      <c r="J13" s="30">
        <f>[2]【02各種財政指標】各種比率!E13</f>
        <v>94.8</v>
      </c>
      <c r="K13" s="31">
        <f t="shared" si="0"/>
        <v>5</v>
      </c>
      <c r="L13" s="26">
        <f>ROUND([2]【15地方債】今年度地方債現在高!CT16/1000,0)</f>
        <v>40007</v>
      </c>
      <c r="M13" s="27">
        <f>ROUND([2]【15地方債】今年度地方債現在高!CJ16/1000,0)</f>
        <v>16626</v>
      </c>
      <c r="N13" s="32">
        <f>ROUND([2]【01主要数値】今年度主要数値!AE13/1000,0)</f>
        <v>18753</v>
      </c>
      <c r="O13" s="32">
        <f>ROUND([2]【16基金等】財調残高比率等!M14/1000,0)</f>
        <v>2746</v>
      </c>
      <c r="P13" s="32">
        <f>ROUND([2]【16基金等】財調残高比率等!N14/1000,0)</f>
        <v>62</v>
      </c>
      <c r="Q13" s="33">
        <f>[2]【16基金等】財調残高比率等!Q14</f>
        <v>15</v>
      </c>
    </row>
    <row r="14" spans="1:17" ht="18.75" customHeight="1">
      <c r="A14" s="23" t="s">
        <v>22</v>
      </c>
      <c r="B14" s="24">
        <f>ROUND([2]【01主要数値】今年度主要数値!G14/1000,0)</f>
        <v>83945</v>
      </c>
      <c r="C14" s="25">
        <f>ROUND('[2]【17歳入（東日本）】歳入（東日本）'!K14/1000,0)</f>
        <v>54</v>
      </c>
      <c r="D14" s="26">
        <f>ROUND([2]【01主要数値】今年度主要数値!H14/1000,0)</f>
        <v>79439</v>
      </c>
      <c r="E14" s="27">
        <f>ROUND('[2]【18歳出（東日本）】今回年度歳出（東日本） '!AB17/1000,0)</f>
        <v>39</v>
      </c>
      <c r="F14" s="28">
        <f>ROUND([2]【01主要数値】今年度主要数値!I14/1000,0)</f>
        <v>4507</v>
      </c>
      <c r="G14" s="28">
        <f>ROUND([2]【01主要数値】今年度主要数値!J14/1000,0)</f>
        <v>1109</v>
      </c>
      <c r="H14" s="28">
        <f>ROUND([2]【01主要数値】今年度主要数値!K14/1000,0)</f>
        <v>3398</v>
      </c>
      <c r="I14" s="29">
        <f>[2]【02各種財政指標】各種比率!C14</f>
        <v>88.5</v>
      </c>
      <c r="J14" s="30">
        <f>[2]【02各種財政指標】各種比率!E14</f>
        <v>84.6</v>
      </c>
      <c r="K14" s="31">
        <f t="shared" si="0"/>
        <v>3.9</v>
      </c>
      <c r="L14" s="26">
        <f>ROUND([2]【15地方債】今年度地方債現在高!CT17/1000,0)</f>
        <v>49499</v>
      </c>
      <c r="M14" s="27">
        <f>ROUND([2]【15地方債】今年度地方債現在高!CJ17/1000,0)</f>
        <v>386</v>
      </c>
      <c r="N14" s="32">
        <f>ROUND([2]【01主要数値】今年度主要数値!AE14/1000,0)</f>
        <v>39257</v>
      </c>
      <c r="O14" s="32">
        <f>ROUND([2]【16基金等】財調残高比率等!M15/1000,0)</f>
        <v>5167</v>
      </c>
      <c r="P14" s="32">
        <f>ROUND([2]【16基金等】財調残高比率等!N15/1000,0)</f>
        <v>1</v>
      </c>
      <c r="Q14" s="33">
        <f>[2]【16基金等】財調残高比率等!Q15</f>
        <v>13.2</v>
      </c>
    </row>
    <row r="15" spans="1:17" ht="18.75" customHeight="1">
      <c r="A15" s="23" t="s">
        <v>23</v>
      </c>
      <c r="B15" s="24">
        <f>ROUND([2]【01主要数値】今年度主要数値!G15/1000,0)</f>
        <v>71677</v>
      </c>
      <c r="C15" s="25">
        <f>ROUND('[2]【17歳入（東日本）】歳入（東日本）'!K15/1000,0)</f>
        <v>25</v>
      </c>
      <c r="D15" s="26">
        <f>ROUND([2]【01主要数値】今年度主要数値!H15/1000,0)</f>
        <v>68920</v>
      </c>
      <c r="E15" s="27">
        <f>ROUND('[2]【18歳出（東日本）】今回年度歳出（東日本） '!AB18/1000,0)</f>
        <v>25</v>
      </c>
      <c r="F15" s="28">
        <f>ROUND([2]【01主要数値】今年度主要数値!I15/1000,0)</f>
        <v>2757</v>
      </c>
      <c r="G15" s="28">
        <f>ROUND([2]【01主要数値】今年度主要数値!J15/1000,0)</f>
        <v>1125</v>
      </c>
      <c r="H15" s="28">
        <f>ROUND([2]【01主要数値】今年度主要数値!K15/1000,0)</f>
        <v>1632</v>
      </c>
      <c r="I15" s="29">
        <f>[2]【02各種財政指標】各種比率!C15</f>
        <v>94.8</v>
      </c>
      <c r="J15" s="30">
        <f>[2]【02各種財政指標】各種比率!E15</f>
        <v>95.9</v>
      </c>
      <c r="K15" s="31">
        <f t="shared" si="0"/>
        <v>-1.1000000000000001</v>
      </c>
      <c r="L15" s="26">
        <f>ROUND([2]【15地方債】今年度地方債現在高!CT18/1000,0)</f>
        <v>31055</v>
      </c>
      <c r="M15" s="27">
        <f>ROUND([2]【15地方債】今年度地方債現在高!CJ18/1000,0)</f>
        <v>20289</v>
      </c>
      <c r="N15" s="32">
        <f>ROUND([2]【01主要数値】今年度主要数値!AE15/1000,0)</f>
        <v>30860</v>
      </c>
      <c r="O15" s="32">
        <f>ROUND([2]【16基金等】財調残高比率等!M16/1000,0)</f>
        <v>4044</v>
      </c>
      <c r="P15" s="32">
        <f>ROUND([2]【16基金等】財調残高比率等!N16/1000,0)</f>
        <v>299</v>
      </c>
      <c r="Q15" s="33">
        <f>[2]【16基金等】財調残高比率等!Q16</f>
        <v>14.1</v>
      </c>
    </row>
    <row r="16" spans="1:17" ht="18.75" customHeight="1">
      <c r="A16" s="23" t="s">
        <v>24</v>
      </c>
      <c r="B16" s="24">
        <f>ROUND([2]【01主要数値】今年度主要数値!G16/1000,0)</f>
        <v>28158</v>
      </c>
      <c r="C16" s="25">
        <f>ROUND('[2]【17歳入（東日本）】歳入（東日本）'!K16/1000,0)</f>
        <v>3</v>
      </c>
      <c r="D16" s="26">
        <f>ROUND([2]【01主要数値】今年度主要数値!H16/1000,0)</f>
        <v>27314</v>
      </c>
      <c r="E16" s="27">
        <f>ROUND('[2]【18歳出（東日本）】今回年度歳出（東日本） '!AB19/1000,0)</f>
        <v>1</v>
      </c>
      <c r="F16" s="28">
        <f>ROUND([2]【01主要数値】今年度主要数値!I16/1000,0)</f>
        <v>844</v>
      </c>
      <c r="G16" s="28">
        <f>ROUND([2]【01主要数値】今年度主要数値!J16/1000,0)</f>
        <v>64</v>
      </c>
      <c r="H16" s="28">
        <f>ROUND([2]【01主要数値】今年度主要数値!K16/1000,0)</f>
        <v>780</v>
      </c>
      <c r="I16" s="29">
        <f>[2]【02各種財政指標】各種比率!C16</f>
        <v>88.9</v>
      </c>
      <c r="J16" s="30">
        <f>[2]【02各種財政指標】各種比率!E16</f>
        <v>92</v>
      </c>
      <c r="K16" s="31">
        <f t="shared" si="0"/>
        <v>-3.1</v>
      </c>
      <c r="L16" s="26">
        <f>ROUND([2]【15地方債】今年度地方債現在高!CT19/1000,0)</f>
        <v>21901</v>
      </c>
      <c r="M16" s="27">
        <f>ROUND([2]【15地方債】今年度地方債現在高!CJ19/1000,0)</f>
        <v>10168</v>
      </c>
      <c r="N16" s="32">
        <f>ROUND([2]【01主要数値】今年度主要数値!AE16/1000,0)</f>
        <v>12965</v>
      </c>
      <c r="O16" s="32">
        <f>ROUND([2]【16基金等】財調残高比率等!M17/1000,0)</f>
        <v>1504</v>
      </c>
      <c r="P16" s="32">
        <f>ROUND([2]【16基金等】財調残高比率等!N17/1000,0)</f>
        <v>0</v>
      </c>
      <c r="Q16" s="33">
        <f>[2]【16基金等】財調残高比率等!Q17</f>
        <v>11.6</v>
      </c>
    </row>
    <row r="17" spans="1:17" ht="18.75" customHeight="1">
      <c r="A17" s="23" t="s">
        <v>25</v>
      </c>
      <c r="B17" s="24">
        <f>ROUND([2]【01主要数値】今年度主要数値!G17/1000,0)</f>
        <v>48581</v>
      </c>
      <c r="C17" s="25">
        <f>ROUND('[2]【17歳入（東日本）】歳入（東日本）'!K17/1000,0)</f>
        <v>5736</v>
      </c>
      <c r="D17" s="26">
        <f>ROUND([2]【01主要数値】今年度主要数値!H17/1000,0)</f>
        <v>45576</v>
      </c>
      <c r="E17" s="27">
        <f>ROUND('[2]【18歳出（東日本）】今回年度歳出（東日本） '!AB20/1000,0)</f>
        <v>5467</v>
      </c>
      <c r="F17" s="28">
        <f>ROUND([2]【01主要数値】今年度主要数値!I17/1000,0)</f>
        <v>3004</v>
      </c>
      <c r="G17" s="28">
        <f>ROUND([2]【01主要数値】今年度主要数値!J17/1000,0)</f>
        <v>1005</v>
      </c>
      <c r="H17" s="28">
        <f>ROUND([2]【01主要数値】今年度主要数値!K17/1000,0)</f>
        <v>1999</v>
      </c>
      <c r="I17" s="29">
        <f>[2]【02各種財政指標】各種比率!C17</f>
        <v>91.6</v>
      </c>
      <c r="J17" s="30">
        <f>[2]【02各種財政指標】各種比率!E17</f>
        <v>86.8</v>
      </c>
      <c r="K17" s="31">
        <f t="shared" si="0"/>
        <v>4.8</v>
      </c>
      <c r="L17" s="26">
        <f>ROUND([2]【15地方債】今年度地方債現在高!CT20/1000,0)</f>
        <v>34705</v>
      </c>
      <c r="M17" s="27">
        <f>ROUND([2]【15地方債】今年度地方債現在高!CJ20/1000,0)</f>
        <v>11109</v>
      </c>
      <c r="N17" s="32">
        <f>ROUND([2]【01主要数値】今年度主要数値!AE17/1000,0)</f>
        <v>18057</v>
      </c>
      <c r="O17" s="32">
        <f>ROUND([2]【16基金等】財調残高比率等!M18/1000,0)</f>
        <v>9624</v>
      </c>
      <c r="P17" s="32">
        <f>ROUND([2]【16基金等】財調残高比率等!N18/1000,0)</f>
        <v>576</v>
      </c>
      <c r="Q17" s="33">
        <f>[2]【16基金等】財調残高比率等!Q18</f>
        <v>56.5</v>
      </c>
    </row>
    <row r="18" spans="1:17" ht="18.75" customHeight="1">
      <c r="A18" s="23" t="s">
        <v>26</v>
      </c>
      <c r="B18" s="24">
        <f>ROUND([2]【01主要数値】今年度主要数値!G18/1000,0)</f>
        <v>82779</v>
      </c>
      <c r="C18" s="25">
        <f>ROUND('[2]【17歳入（東日本）】歳入（東日本）'!K18/1000,0)</f>
        <v>7</v>
      </c>
      <c r="D18" s="26">
        <f>ROUND([2]【01主要数値】今年度主要数値!H18/1000,0)</f>
        <v>80319</v>
      </c>
      <c r="E18" s="27">
        <f>ROUND('[2]【18歳出（東日本）】今回年度歳出（東日本） '!AB21/1000,0)</f>
        <v>2</v>
      </c>
      <c r="F18" s="28">
        <f>ROUND([2]【01主要数値】今年度主要数値!I18/1000,0)</f>
        <v>2460</v>
      </c>
      <c r="G18" s="28">
        <f>ROUND([2]【01主要数値】今年度主要数値!J18/1000,0)</f>
        <v>247</v>
      </c>
      <c r="H18" s="28">
        <f>ROUND([2]【01主要数値】今年度主要数値!K18/1000,0)</f>
        <v>2213</v>
      </c>
      <c r="I18" s="29">
        <f>[2]【02各種財政指標】各種比率!C18</f>
        <v>97.7</v>
      </c>
      <c r="J18" s="30">
        <f>[2]【02各種財政指標】各種比率!E18</f>
        <v>97.9</v>
      </c>
      <c r="K18" s="31">
        <f t="shared" si="0"/>
        <v>-0.2</v>
      </c>
      <c r="L18" s="26">
        <f>ROUND([2]【15地方債】今年度地方債現在高!CT21/1000,0)</f>
        <v>51990</v>
      </c>
      <c r="M18" s="27">
        <f>ROUND([2]【15地方債】今年度地方債現在高!CJ21/1000,0)</f>
        <v>22170</v>
      </c>
      <c r="N18" s="32">
        <f>ROUND([2]【01主要数値】今年度主要数値!AE18/1000,0)</f>
        <v>33586</v>
      </c>
      <c r="O18" s="32">
        <f>ROUND([2]【16基金等】財調残高比率等!M19/1000,0)</f>
        <v>3475</v>
      </c>
      <c r="P18" s="32">
        <f>ROUND([2]【16基金等】財調残高比率等!N19/1000,0)</f>
        <v>4534</v>
      </c>
      <c r="Q18" s="33">
        <f>[2]【16基金等】財調残高比率等!Q19</f>
        <v>23.8</v>
      </c>
    </row>
    <row r="19" spans="1:17" ht="18.75" customHeight="1">
      <c r="A19" s="23" t="s">
        <v>27</v>
      </c>
      <c r="B19" s="24">
        <f>ROUND([2]【01主要数値】今年度主要数値!G19/1000,0)</f>
        <v>188372</v>
      </c>
      <c r="C19" s="25">
        <f>ROUND('[2]【17歳入（東日本）】歳入（東日本）'!K19/1000,0)</f>
        <v>260</v>
      </c>
      <c r="D19" s="26">
        <f>ROUND([2]【01主要数値】今年度主要数値!H19/1000,0)</f>
        <v>180740</v>
      </c>
      <c r="E19" s="27">
        <f>ROUND('[2]【18歳出（東日本）】今回年度歳出（東日本） '!AB22/1000,0)</f>
        <v>260</v>
      </c>
      <c r="F19" s="28">
        <f>ROUND([2]【01主要数値】今年度主要数値!I19/1000,0)</f>
        <v>7632</v>
      </c>
      <c r="G19" s="28">
        <f>ROUND([2]【01主要数値】今年度主要数値!J19/1000,0)</f>
        <v>2530</v>
      </c>
      <c r="H19" s="28">
        <f>ROUND([2]【01主要数値】今年度主要数値!K19/1000,0)</f>
        <v>5102</v>
      </c>
      <c r="I19" s="29">
        <f>[2]【02各種財政指標】各種比率!C19</f>
        <v>90.9</v>
      </c>
      <c r="J19" s="30">
        <f>[2]【02各種財政指標】各種比率!E19</f>
        <v>91.2</v>
      </c>
      <c r="K19" s="31">
        <f t="shared" si="0"/>
        <v>-0.3</v>
      </c>
      <c r="L19" s="26">
        <f>ROUND([2]【15地方債】今年度地方債現在高!CT22/1000,0)</f>
        <v>87823</v>
      </c>
      <c r="M19" s="27">
        <f>ROUND([2]【15地方債】今年度地方債現在高!CJ22/1000,0)</f>
        <v>41877</v>
      </c>
      <c r="N19" s="32">
        <f>ROUND([2]【01主要数値】今年度主要数値!AE19/1000,0)</f>
        <v>81266</v>
      </c>
      <c r="O19" s="32">
        <f>ROUND([2]【16基金等】財調残高比率等!M20/1000,0)</f>
        <v>11726</v>
      </c>
      <c r="P19" s="32">
        <f>ROUND([2]【16基金等】財調残高比率等!N20/1000,0)</f>
        <v>0</v>
      </c>
      <c r="Q19" s="33">
        <f>[2]【16基金等】財調残高比率等!Q20</f>
        <v>14.4</v>
      </c>
    </row>
    <row r="20" spans="1:17" ht="18.75" customHeight="1">
      <c r="A20" s="23" t="s">
        <v>28</v>
      </c>
      <c r="B20" s="24">
        <f>ROUND([2]【01主要数値】今年度主要数値!G20/1000,0)</f>
        <v>12412</v>
      </c>
      <c r="C20" s="25">
        <f>ROUND('[2]【17歳入（東日本）】歳入（東日本）'!K20/1000,0)</f>
        <v>1</v>
      </c>
      <c r="D20" s="26">
        <f>ROUND([2]【01主要数値】今年度主要数値!H20/1000,0)</f>
        <v>11962</v>
      </c>
      <c r="E20" s="27">
        <f>ROUND('[2]【18歳出（東日本）】今回年度歳出（東日本） '!AB23/1000,0)</f>
        <v>1</v>
      </c>
      <c r="F20" s="28">
        <f>ROUND([2]【01主要数値】今年度主要数値!I20/1000,0)</f>
        <v>451</v>
      </c>
      <c r="G20" s="28">
        <f>ROUND([2]【01主要数値】今年度主要数値!J20/1000,0)</f>
        <v>43</v>
      </c>
      <c r="H20" s="28">
        <f>ROUND([2]【01主要数値】今年度主要数値!K20/1000,0)</f>
        <v>408</v>
      </c>
      <c r="I20" s="29">
        <f>[2]【02各種財政指標】各種比率!C20</f>
        <v>93.9</v>
      </c>
      <c r="J20" s="30">
        <f>[2]【02各種財政指標】各種比率!E20</f>
        <v>94.8</v>
      </c>
      <c r="K20" s="31">
        <f t="shared" si="0"/>
        <v>-0.9</v>
      </c>
      <c r="L20" s="26">
        <f>ROUND([2]【15地方債】今年度地方債現在高!CT23/1000,0)</f>
        <v>8701</v>
      </c>
      <c r="M20" s="27">
        <f>ROUND([2]【15地方債】今年度地方債現在高!CJ23/1000,0)</f>
        <v>3725</v>
      </c>
      <c r="N20" s="32">
        <f>ROUND([2]【01主要数値】今年度主要数値!AE20/1000,0)</f>
        <v>5318</v>
      </c>
      <c r="O20" s="32">
        <f>ROUND([2]【16基金等】財調残高比率等!M21/1000,0)</f>
        <v>779</v>
      </c>
      <c r="P20" s="32">
        <f>ROUND([2]【16基金等】財調残高比率等!N21/1000,0)</f>
        <v>4</v>
      </c>
      <c r="Q20" s="33">
        <f>[2]【16基金等】財調残高比率等!Q21</f>
        <v>14.7</v>
      </c>
    </row>
    <row r="21" spans="1:17" ht="18.75" customHeight="1">
      <c r="A21" s="23" t="s">
        <v>29</v>
      </c>
      <c r="B21" s="24">
        <f>ROUND([2]【01主要数値】今年度主要数値!G21/1000,0)</f>
        <v>131043</v>
      </c>
      <c r="C21" s="25">
        <f>ROUND('[2]【17歳入（東日本）】歳入（東日本）'!K21/1000,0)</f>
        <v>2</v>
      </c>
      <c r="D21" s="26">
        <f>ROUND([2]【01主要数値】今年度主要数値!H21/1000,0)</f>
        <v>124760</v>
      </c>
      <c r="E21" s="27">
        <f>ROUND('[2]【18歳出（東日本）】今回年度歳出（東日本） '!AB24/1000,0)</f>
        <v>0</v>
      </c>
      <c r="F21" s="28">
        <f>ROUND([2]【01主要数値】今年度主要数値!I21/1000,0)</f>
        <v>6283</v>
      </c>
      <c r="G21" s="28">
        <f>ROUND([2]【01主要数値】今年度主要数値!J21/1000,0)</f>
        <v>1406</v>
      </c>
      <c r="H21" s="28">
        <f>ROUND([2]【01主要数値】今年度主要数値!K21/1000,0)</f>
        <v>4877</v>
      </c>
      <c r="I21" s="29">
        <f>[2]【02各種財政指標】各種比率!C21</f>
        <v>91.5</v>
      </c>
      <c r="J21" s="30">
        <f>[2]【02各種財政指標】各種比率!E21</f>
        <v>90.2</v>
      </c>
      <c r="K21" s="31">
        <f t="shared" si="0"/>
        <v>1.3</v>
      </c>
      <c r="L21" s="26">
        <f>ROUND([2]【15地方債】今年度地方債現在高!CT24/1000,0)</f>
        <v>45980</v>
      </c>
      <c r="M21" s="27">
        <f>ROUND([2]【15地方債】今年度地方債現在高!CJ24/1000,0)</f>
        <v>9832</v>
      </c>
      <c r="N21" s="32">
        <f>ROUND([2]【01主要数値】今年度主要数値!AE21/1000,0)</f>
        <v>55103</v>
      </c>
      <c r="O21" s="32">
        <f>ROUND([2]【16基金等】財調残高比率等!M22/1000,0)</f>
        <v>8730</v>
      </c>
      <c r="P21" s="32">
        <f>ROUND([2]【16基金等】財調残高比率等!N22/1000,0)</f>
        <v>8</v>
      </c>
      <c r="Q21" s="33">
        <f>[2]【16基金等】財調残高比率等!Q22</f>
        <v>15.9</v>
      </c>
    </row>
    <row r="22" spans="1:17" ht="18.75" customHeight="1">
      <c r="A22" s="23" t="s">
        <v>30</v>
      </c>
      <c r="B22" s="24">
        <f>ROUND([2]【01主要数値】今年度主要数値!G22/1000,0)</f>
        <v>91691</v>
      </c>
      <c r="C22" s="25">
        <f>ROUND('[2]【17歳入（東日本）】歳入（東日本）'!K22/1000,0)</f>
        <v>13</v>
      </c>
      <c r="D22" s="26">
        <f>ROUND([2]【01主要数値】今年度主要数値!H22/1000,0)</f>
        <v>88173</v>
      </c>
      <c r="E22" s="27">
        <f>ROUND('[2]【18歳出（東日本）】今回年度歳出（東日本） '!AB25/1000,0)</f>
        <v>13</v>
      </c>
      <c r="F22" s="28">
        <f>ROUND([2]【01主要数値】今年度主要数値!I22/1000,0)</f>
        <v>3518</v>
      </c>
      <c r="G22" s="28">
        <f>ROUND([2]【01主要数値】今年度主要数値!J22/1000,0)</f>
        <v>1362</v>
      </c>
      <c r="H22" s="28">
        <f>ROUND([2]【01主要数値】今年度主要数値!K22/1000,0)</f>
        <v>2156</v>
      </c>
      <c r="I22" s="29">
        <f>[2]【02各種財政指標】各種比率!C22</f>
        <v>88</v>
      </c>
      <c r="J22" s="30">
        <f>[2]【02各種財政指標】各種比率!E22</f>
        <v>86.8</v>
      </c>
      <c r="K22" s="31">
        <f t="shared" si="0"/>
        <v>1.2</v>
      </c>
      <c r="L22" s="26">
        <f>ROUND([2]【15地方債】今年度地方債現在高!CT25/1000,0)</f>
        <v>55487</v>
      </c>
      <c r="M22" s="27">
        <f>ROUND([2]【15地方債】今年度地方債現在高!CJ25/1000,0)</f>
        <v>19903</v>
      </c>
      <c r="N22" s="32">
        <f>ROUND([2]【01主要数値】今年度主要数値!AE22/1000,0)</f>
        <v>34130</v>
      </c>
      <c r="O22" s="32">
        <f>ROUND([2]【16基金等】財調残高比率等!M23/1000,0)</f>
        <v>4533</v>
      </c>
      <c r="P22" s="32">
        <f>ROUND([2]【16基金等】財調残高比率等!N23/1000,0)</f>
        <v>33</v>
      </c>
      <c r="Q22" s="33">
        <f>[2]【16基金等】財調残高比率等!Q23</f>
        <v>13.4</v>
      </c>
    </row>
    <row r="23" spans="1:17" ht="18.75" customHeight="1">
      <c r="A23" s="23" t="s">
        <v>31</v>
      </c>
      <c r="B23" s="24">
        <f>ROUND([2]【01主要数値】今年度主要数値!G23/1000,0)</f>
        <v>81055</v>
      </c>
      <c r="C23" s="25">
        <f>ROUND('[2]【17歳入（東日本）】歳入（東日本）'!K23/1000,0)</f>
        <v>393</v>
      </c>
      <c r="D23" s="26">
        <f>ROUND([2]【01主要数値】今年度主要数値!H23/1000,0)</f>
        <v>78331</v>
      </c>
      <c r="E23" s="27">
        <f>ROUND('[2]【18歳出（東日本）】今回年度歳出（東日本） '!AB26/1000,0)</f>
        <v>385</v>
      </c>
      <c r="F23" s="28">
        <f>ROUND([2]【01主要数値】今年度主要数値!I23/1000,0)</f>
        <v>2724</v>
      </c>
      <c r="G23" s="28">
        <f>ROUND([2]【01主要数値】今年度主要数値!J23/1000,0)</f>
        <v>709</v>
      </c>
      <c r="H23" s="28">
        <f>ROUND([2]【01主要数値】今年度主要数値!K23/1000,0)</f>
        <v>2015</v>
      </c>
      <c r="I23" s="29">
        <f>[2]【02各種財政指標】各種比率!C23</f>
        <v>95.6</v>
      </c>
      <c r="J23" s="30">
        <f>[2]【02各種財政指標】各種比率!E23</f>
        <v>97.3</v>
      </c>
      <c r="K23" s="31">
        <f t="shared" si="0"/>
        <v>-1.7</v>
      </c>
      <c r="L23" s="26">
        <f>ROUND([2]【15地方債】今年度地方債現在高!CT26/1000,0)</f>
        <v>47968</v>
      </c>
      <c r="M23" s="27">
        <f>ROUND([2]【15地方債】今年度地方債現在高!CJ26/1000,0)</f>
        <v>21414</v>
      </c>
      <c r="N23" s="32">
        <f>ROUND([2]【01主要数値】今年度主要数値!AE23/1000,0)</f>
        <v>34607</v>
      </c>
      <c r="O23" s="32">
        <f>ROUND([2]【16基金等】財調残高比率等!M24/1000,0)</f>
        <v>2781</v>
      </c>
      <c r="P23" s="32">
        <f>ROUND([2]【16基金等】財調残高比率等!N24/1000,0)</f>
        <v>709</v>
      </c>
      <c r="Q23" s="33">
        <f>[2]【16基金等】財調残高比率等!Q24</f>
        <v>10.1</v>
      </c>
    </row>
    <row r="24" spans="1:17" ht="18.75" customHeight="1">
      <c r="A24" s="23" t="s">
        <v>32</v>
      </c>
      <c r="B24" s="24">
        <f>ROUND([2]【01主要数値】今年度主要数値!G24/1000,0)</f>
        <v>54883</v>
      </c>
      <c r="C24" s="25">
        <f>ROUND('[2]【17歳入（東日本）】歳入（東日本）'!K24/1000,0)</f>
        <v>691</v>
      </c>
      <c r="D24" s="26">
        <f>ROUND([2]【01主要数値】今年度主要数値!H24/1000,0)</f>
        <v>53239</v>
      </c>
      <c r="E24" s="27">
        <f>ROUND('[2]【18歳出（東日本）】今回年度歳出（東日本） '!AB27/1000,0)</f>
        <v>691</v>
      </c>
      <c r="F24" s="28">
        <f>ROUND([2]【01主要数値】今年度主要数値!I24/1000,0)</f>
        <v>1643</v>
      </c>
      <c r="G24" s="28">
        <f>ROUND([2]【01主要数値】今年度主要数値!J24/1000,0)</f>
        <v>604</v>
      </c>
      <c r="H24" s="28">
        <f>ROUND([2]【01主要数値】今年度主要数値!K24/1000,0)</f>
        <v>1040</v>
      </c>
      <c r="I24" s="29">
        <f>[2]【02各種財政指標】各種比率!C24</f>
        <v>93.3</v>
      </c>
      <c r="J24" s="30">
        <f>[2]【02各種財政指標】各種比率!E24</f>
        <v>94.9</v>
      </c>
      <c r="K24" s="31">
        <f t="shared" si="0"/>
        <v>-1.6</v>
      </c>
      <c r="L24" s="26">
        <f>ROUND([2]【15地方債】今年度地方債現在高!CT27/1000,0)</f>
        <v>30321</v>
      </c>
      <c r="M24" s="27">
        <f>ROUND([2]【15地方債】今年度地方債現在高!CJ27/1000,0)</f>
        <v>21769</v>
      </c>
      <c r="N24" s="32">
        <f>ROUND([2]【01主要数値】今年度主要数値!AE24/1000,0)</f>
        <v>24403</v>
      </c>
      <c r="O24" s="32">
        <f>ROUND([2]【16基金等】財調残高比率等!M25/1000,0)</f>
        <v>2347</v>
      </c>
      <c r="P24" s="32">
        <f>ROUND([2]【16基金等】財調残高比率等!N25/1000,0)</f>
        <v>243</v>
      </c>
      <c r="Q24" s="33">
        <f>[2]【16基金等】財調残高比率等!Q25</f>
        <v>10.6</v>
      </c>
    </row>
    <row r="25" spans="1:17" ht="18.75" customHeight="1">
      <c r="A25" s="23" t="s">
        <v>33</v>
      </c>
      <c r="B25" s="24">
        <f>ROUND([2]【01主要数値】今年度主要数値!G25/1000,0)</f>
        <v>21640</v>
      </c>
      <c r="C25" s="25">
        <f>ROUND('[2]【17歳入（東日本）】歳入（東日本）'!K25/1000,0)</f>
        <v>31</v>
      </c>
      <c r="D25" s="26">
        <f>ROUND([2]【01主要数値】今年度主要数値!H25/1000,0)</f>
        <v>20938</v>
      </c>
      <c r="E25" s="27">
        <f>ROUND('[2]【18歳出（東日本）】今回年度歳出（東日本） '!AB28/1000,0)</f>
        <v>31</v>
      </c>
      <c r="F25" s="28">
        <f>ROUND([2]【01主要数値】今年度主要数値!I25/1000,0)</f>
        <v>702</v>
      </c>
      <c r="G25" s="28">
        <f>ROUND([2]【01主要数値】今年度主要数値!J25/1000,0)</f>
        <v>104</v>
      </c>
      <c r="H25" s="28">
        <f>ROUND([2]【01主要数値】今年度主要数値!K25/1000,0)</f>
        <v>599</v>
      </c>
      <c r="I25" s="29">
        <f>[2]【02各種財政指標】各種比率!C25</f>
        <v>98.5</v>
      </c>
      <c r="J25" s="30">
        <f>[2]【02各種財政指標】各種比率!E25</f>
        <v>99.4</v>
      </c>
      <c r="K25" s="31">
        <f t="shared" si="0"/>
        <v>-0.9</v>
      </c>
      <c r="L25" s="26">
        <f>ROUND([2]【15地方債】今年度地方債現在高!CT28/1000,0)</f>
        <v>18883</v>
      </c>
      <c r="M25" s="27">
        <f>ROUND([2]【15地方債】今年度地方債現在高!CJ28/1000,0)</f>
        <v>7215</v>
      </c>
      <c r="N25" s="32">
        <f>ROUND([2]【01主要数値】今年度主要数値!AE25/1000,0)</f>
        <v>9775</v>
      </c>
      <c r="O25" s="32">
        <f>ROUND([2]【16基金等】財調残高比率等!M26/1000,0)</f>
        <v>862</v>
      </c>
      <c r="P25" s="32">
        <f>ROUND([2]【16基金等】財調残高比率等!N26/1000,0)</f>
        <v>1</v>
      </c>
      <c r="Q25" s="33">
        <f>[2]【16基金等】財調残高比率等!Q26</f>
        <v>8.8000000000000007</v>
      </c>
    </row>
    <row r="26" spans="1:17" ht="18.75" customHeight="1">
      <c r="A26" s="23" t="s">
        <v>34</v>
      </c>
      <c r="B26" s="24">
        <f>ROUND([2]【01主要数値】今年度主要数値!G26/1000,0)</f>
        <v>49128</v>
      </c>
      <c r="C26" s="25">
        <f>ROUND('[2]【17歳入（東日本）】歳入（東日本）'!K26/1000,0)</f>
        <v>4</v>
      </c>
      <c r="D26" s="26">
        <f>ROUND([2]【01主要数値】今年度主要数値!H26/1000,0)</f>
        <v>47222</v>
      </c>
      <c r="E26" s="27">
        <f>ROUND('[2]【18歳出（東日本）】今回年度歳出（東日本） '!AB29/1000,0)</f>
        <v>4</v>
      </c>
      <c r="F26" s="28">
        <f>ROUND([2]【01主要数値】今年度主要数値!I26/1000,0)</f>
        <v>1905</v>
      </c>
      <c r="G26" s="28">
        <f>ROUND([2]【01主要数値】今年度主要数値!J26/1000,0)</f>
        <v>207</v>
      </c>
      <c r="H26" s="28">
        <f>ROUND([2]【01主要数値】今年度主要数値!K26/1000,0)</f>
        <v>1698</v>
      </c>
      <c r="I26" s="29">
        <f>[2]【02各種財政指標】各種比率!C26</f>
        <v>97.3</v>
      </c>
      <c r="J26" s="30">
        <f>[2]【02各種財政指標】各種比率!E26</f>
        <v>97.9</v>
      </c>
      <c r="K26" s="31">
        <f t="shared" si="0"/>
        <v>-0.6</v>
      </c>
      <c r="L26" s="26">
        <f>ROUND([2]【15地方債】今年度地方債現在高!CT29/1000,0)</f>
        <v>37638</v>
      </c>
      <c r="M26" s="27">
        <f>ROUND([2]【15地方債】今年度地方債現在高!CJ29/1000,0)</f>
        <v>17177</v>
      </c>
      <c r="N26" s="32">
        <f>ROUND([2]【01主要数値】今年度主要数値!AE26/1000,0)</f>
        <v>20184</v>
      </c>
      <c r="O26" s="32">
        <f>ROUND([2]【16基金等】財調残高比率等!M27/1000,0)</f>
        <v>1747</v>
      </c>
      <c r="P26" s="32">
        <f>ROUND([2]【16基金等】財調残高比率等!N27/1000,0)</f>
        <v>2120</v>
      </c>
      <c r="Q26" s="33">
        <f>[2]【16基金等】財調残高比率等!Q27</f>
        <v>19.2</v>
      </c>
    </row>
    <row r="27" spans="1:17" ht="18.75" customHeight="1">
      <c r="A27" s="23" t="s">
        <v>35</v>
      </c>
      <c r="B27" s="24">
        <f>ROUND([2]【01主要数値】今年度主要数値!G27/1000,0)</f>
        <v>46874</v>
      </c>
      <c r="C27" s="25">
        <f>ROUND('[2]【17歳入（東日本）】歳入（東日本）'!K27/1000,0)</f>
        <v>3</v>
      </c>
      <c r="D27" s="26">
        <f>ROUND([2]【01主要数値】今年度主要数値!H27/1000,0)</f>
        <v>44437</v>
      </c>
      <c r="E27" s="27">
        <f>ROUND('[2]【18歳出（東日本）】今回年度歳出（東日本） '!AB30/1000,0)</f>
        <v>1</v>
      </c>
      <c r="F27" s="28">
        <f>ROUND([2]【01主要数値】今年度主要数値!I27/1000,0)</f>
        <v>2436</v>
      </c>
      <c r="G27" s="28">
        <f>ROUND([2]【01主要数値】今年度主要数値!J27/1000,0)</f>
        <v>409</v>
      </c>
      <c r="H27" s="28">
        <f>ROUND([2]【01主要数値】今年度主要数値!K27/1000,0)</f>
        <v>2027</v>
      </c>
      <c r="I27" s="29">
        <f>[2]【02各種財政指標】各種比率!C27</f>
        <v>89.2</v>
      </c>
      <c r="J27" s="30">
        <f>[2]【02各種財政指標】各種比率!E27</f>
        <v>91.6</v>
      </c>
      <c r="K27" s="31">
        <f t="shared" si="0"/>
        <v>-2.4</v>
      </c>
      <c r="L27" s="26">
        <f>ROUND([2]【15地方債】今年度地方債現在高!CT30/1000,0)</f>
        <v>14752</v>
      </c>
      <c r="M27" s="27">
        <f>ROUND([2]【15地方債】今年度地方債現在高!CJ30/1000,0)</f>
        <v>2258</v>
      </c>
      <c r="N27" s="32">
        <f>ROUND([2]【01主要数値】今年度主要数値!AE27/1000,0)</f>
        <v>20169</v>
      </c>
      <c r="O27" s="32">
        <f>ROUND([2]【16基金等】財調残高比率等!M28/1000,0)</f>
        <v>3939</v>
      </c>
      <c r="P27" s="32">
        <f>ROUND([2]【16基金等】財調残高比率等!N28/1000,0)</f>
        <v>34</v>
      </c>
      <c r="Q27" s="33">
        <f>[2]【16基金等】財調残高比率等!Q28</f>
        <v>19.7</v>
      </c>
    </row>
    <row r="28" spans="1:17" ht="18.75" customHeight="1">
      <c r="A28" s="23" t="s">
        <v>36</v>
      </c>
      <c r="B28" s="24">
        <f>ROUND([2]【01主要数値】今年度主要数値!G28/1000,0)</f>
        <v>26195</v>
      </c>
      <c r="C28" s="25">
        <f>ROUND('[2]【17歳入（東日本）】歳入（東日本）'!K28/1000,0)</f>
        <v>1</v>
      </c>
      <c r="D28" s="26">
        <f>ROUND([2]【01主要数値】今年度主要数値!H28/1000,0)</f>
        <v>25052</v>
      </c>
      <c r="E28" s="27">
        <f>ROUND('[2]【18歳出（東日本）】今回年度歳出（東日本） '!AB31/1000,0)</f>
        <v>0</v>
      </c>
      <c r="F28" s="28">
        <f>ROUND([2]【01主要数値】今年度主要数値!I28/1000,0)</f>
        <v>1143</v>
      </c>
      <c r="G28" s="28">
        <f>ROUND([2]【01主要数値】今年度主要数値!J28/1000,0)</f>
        <v>388</v>
      </c>
      <c r="H28" s="28">
        <f>ROUND([2]【01主要数値】今年度主要数値!K28/1000,0)</f>
        <v>755</v>
      </c>
      <c r="I28" s="29">
        <f>[2]【02各種財政指標】各種比率!C28</f>
        <v>86.9</v>
      </c>
      <c r="J28" s="30">
        <f>[2]【02各種財政指標】各種比率!E28</f>
        <v>91.1</v>
      </c>
      <c r="K28" s="31">
        <f t="shared" si="0"/>
        <v>-4.2</v>
      </c>
      <c r="L28" s="26">
        <f>ROUND([2]【15地方債】今年度地方債現在高!CT31/1000,0)</f>
        <v>15494</v>
      </c>
      <c r="M28" s="27">
        <f>ROUND([2]【15地方債】今年度地方債現在高!CJ31/1000,0)</f>
        <v>7683</v>
      </c>
      <c r="N28" s="32">
        <f>ROUND([2]【01主要数値】今年度主要数値!AE28/1000,0)</f>
        <v>11789</v>
      </c>
      <c r="O28" s="32">
        <f>ROUND([2]【16基金等】財調残高比率等!M29/1000,0)</f>
        <v>2261</v>
      </c>
      <c r="P28" s="32">
        <f>ROUND([2]【16基金等】財調残高比率等!N29/1000,0)</f>
        <v>0</v>
      </c>
      <c r="Q28" s="33">
        <f>[2]【16基金等】財調残高比率等!Q29</f>
        <v>19.2</v>
      </c>
    </row>
    <row r="29" spans="1:17" ht="18.75" customHeight="1">
      <c r="A29" s="23" t="s">
        <v>37</v>
      </c>
      <c r="B29" s="24">
        <f>ROUND([2]【01主要数値】今年度主要数値!G29/1000,0)</f>
        <v>92203</v>
      </c>
      <c r="C29" s="25">
        <f>ROUND('[2]【17歳入（東日本）】歳入（東日本）'!K29/1000,0)</f>
        <v>282</v>
      </c>
      <c r="D29" s="26">
        <f>ROUND([2]【01主要数値】今年度主要数値!H29/1000,0)</f>
        <v>89217</v>
      </c>
      <c r="E29" s="27">
        <f>ROUND('[2]【18歳出（東日本）】今回年度歳出（東日本） '!AB32/1000,0)</f>
        <v>282</v>
      </c>
      <c r="F29" s="28">
        <f>ROUND([2]【01主要数値】今年度主要数値!I29/1000,0)</f>
        <v>2987</v>
      </c>
      <c r="G29" s="28">
        <f>ROUND([2]【01主要数値】今年度主要数値!J29/1000,0)</f>
        <v>1046</v>
      </c>
      <c r="H29" s="28">
        <f>ROUND([2]【01主要数値】今年度主要数値!K29/1000,0)</f>
        <v>1941</v>
      </c>
      <c r="I29" s="29">
        <f>[2]【02各種財政指標】各種比率!C29</f>
        <v>89.6</v>
      </c>
      <c r="J29" s="30">
        <f>[2]【02各種財政指標】各種比率!E29</f>
        <v>86.9</v>
      </c>
      <c r="K29" s="31">
        <f t="shared" si="0"/>
        <v>2.7</v>
      </c>
      <c r="L29" s="26">
        <f>ROUND([2]【15地方債】今年度地方債現在高!CT32/1000,0)</f>
        <v>35505</v>
      </c>
      <c r="M29" s="27">
        <f>ROUND([2]【15地方債】今年度地方債現在高!CJ32/1000,0)</f>
        <v>0</v>
      </c>
      <c r="N29" s="32">
        <f>ROUND([2]【01主要数値】今年度主要数値!AE29/1000,0)</f>
        <v>47034</v>
      </c>
      <c r="O29" s="32">
        <f>ROUND([2]【16基金等】財調残高比率等!M30/1000,0)</f>
        <v>7618</v>
      </c>
      <c r="P29" s="32">
        <f>ROUND([2]【16基金等】財調残高比率等!N30/1000,0)</f>
        <v>5</v>
      </c>
      <c r="Q29" s="33">
        <f>[2]【16基金等】財調残高比率等!Q30</f>
        <v>16.2</v>
      </c>
    </row>
    <row r="30" spans="1:17" ht="18.75" customHeight="1">
      <c r="A30" s="23" t="s">
        <v>38</v>
      </c>
      <c r="B30" s="24">
        <f>ROUND([2]【01主要数値】今年度主要数値!G30/1000,0)</f>
        <v>40256</v>
      </c>
      <c r="C30" s="25">
        <f>ROUND('[2]【17歳入（東日本）】歳入（東日本）'!K30/1000,0)</f>
        <v>2</v>
      </c>
      <c r="D30" s="26">
        <f>ROUND([2]【01主要数値】今年度主要数値!H30/1000,0)</f>
        <v>38614</v>
      </c>
      <c r="E30" s="27">
        <f>ROUND('[2]【18歳出（東日本）】今回年度歳出（東日本） '!AB33/1000,0)</f>
        <v>2</v>
      </c>
      <c r="F30" s="28">
        <f>ROUND([2]【01主要数値】今年度主要数値!I30/1000,0)</f>
        <v>1641</v>
      </c>
      <c r="G30" s="28">
        <f>ROUND([2]【01主要数値】今年度主要数値!J30/1000,0)</f>
        <v>369</v>
      </c>
      <c r="H30" s="28">
        <f>ROUND([2]【01主要数値】今年度主要数値!K30/1000,0)</f>
        <v>1272</v>
      </c>
      <c r="I30" s="29">
        <f>[2]【02各種財政指標】各種比率!C30</f>
        <v>93.1</v>
      </c>
      <c r="J30" s="30">
        <f>[2]【02各種財政指標】各種比率!E30</f>
        <v>95.5</v>
      </c>
      <c r="K30" s="31">
        <f t="shared" si="0"/>
        <v>-2.4</v>
      </c>
      <c r="L30" s="26">
        <f>ROUND([2]【15地方債】今年度地方債現在高!CT33/1000,0)</f>
        <v>20578</v>
      </c>
      <c r="M30" s="27">
        <f>ROUND([2]【15地方債】今年度地方債現在高!CJ33/1000,0)</f>
        <v>14548</v>
      </c>
      <c r="N30" s="32">
        <f>ROUND([2]【01主要数値】今年度主要数値!AE30/1000,0)</f>
        <v>16779</v>
      </c>
      <c r="O30" s="32">
        <f>ROUND([2]【16基金等】財調残高比率等!M31/1000,0)</f>
        <v>3121</v>
      </c>
      <c r="P30" s="32">
        <f>ROUND([2]【16基金等】財調残高比率等!N31/1000,0)</f>
        <v>1001</v>
      </c>
      <c r="Q30" s="33">
        <f>[2]【16基金等】財調残高比率等!Q31</f>
        <v>24.6</v>
      </c>
    </row>
    <row r="31" spans="1:17" ht="18.75" customHeight="1">
      <c r="A31" s="23" t="s">
        <v>39</v>
      </c>
      <c r="B31" s="24">
        <f>ROUND([2]【01主要数値】今年度主要数値!G31/1000,0)</f>
        <v>34964</v>
      </c>
      <c r="C31" s="25">
        <f>ROUND('[2]【17歳入（東日本）】歳入（東日本）'!K31/1000,0)</f>
        <v>309</v>
      </c>
      <c r="D31" s="26">
        <f>ROUND([2]【01主要数値】今年度主要数値!H31/1000,0)</f>
        <v>33581</v>
      </c>
      <c r="E31" s="27">
        <f>ROUND('[2]【18歳出（東日本）】今回年度歳出（東日本） '!AB34/1000,0)</f>
        <v>307</v>
      </c>
      <c r="F31" s="28">
        <f>ROUND([2]【01主要数値】今年度主要数値!I31/1000,0)</f>
        <v>1383</v>
      </c>
      <c r="G31" s="28">
        <f>ROUND([2]【01主要数値】今年度主要数値!J31/1000,0)</f>
        <v>313</v>
      </c>
      <c r="H31" s="28">
        <f>ROUND([2]【01主要数値】今年度主要数値!K31/1000,0)</f>
        <v>1070</v>
      </c>
      <c r="I31" s="29">
        <f>[2]【02各種財政指標】各種比率!C31</f>
        <v>89.9</v>
      </c>
      <c r="J31" s="30">
        <f>[2]【02各種財政指標】各種比率!E31</f>
        <v>95.1</v>
      </c>
      <c r="K31" s="31">
        <f t="shared" si="0"/>
        <v>-5.2</v>
      </c>
      <c r="L31" s="26">
        <f>ROUND([2]【15地方債】今年度地方債現在高!CT34/1000,0)</f>
        <v>15031</v>
      </c>
      <c r="M31" s="27">
        <f>ROUND([2]【15地方債】今年度地方債現在高!CJ34/1000,0)</f>
        <v>1314</v>
      </c>
      <c r="N31" s="32">
        <f>ROUND([2]【01主要数値】今年度主要数値!AE31/1000,0)</f>
        <v>15374</v>
      </c>
      <c r="O31" s="32">
        <f>ROUND([2]【16基金等】財調残高比率等!M32/1000,0)</f>
        <v>2471</v>
      </c>
      <c r="P31" s="32">
        <f>ROUND([2]【16基金等】財調残高比率等!N32/1000,0)</f>
        <v>351</v>
      </c>
      <c r="Q31" s="33">
        <f>[2]【16基金等】財調残高比率等!Q32</f>
        <v>18.399999999999999</v>
      </c>
    </row>
    <row r="32" spans="1:17" ht="18.75" customHeight="1">
      <c r="A32" s="23" t="s">
        <v>40</v>
      </c>
      <c r="B32" s="24">
        <f>ROUND([2]【01主要数値】今年度主要数値!G32/1000,0)</f>
        <v>32189</v>
      </c>
      <c r="C32" s="25">
        <f>ROUND('[2]【17歳入（東日本）】歳入（東日本）'!K32/1000,0)</f>
        <v>5</v>
      </c>
      <c r="D32" s="26">
        <f>ROUND([2]【01主要数値】今年度主要数値!H32/1000,0)</f>
        <v>30969</v>
      </c>
      <c r="E32" s="27">
        <f>ROUND('[2]【18歳出（東日本）】今回年度歳出（東日本） '!AB35/1000,0)</f>
        <v>5</v>
      </c>
      <c r="F32" s="28">
        <f>ROUND([2]【01主要数値】今年度主要数値!I32/1000,0)</f>
        <v>1220</v>
      </c>
      <c r="G32" s="28">
        <f>ROUND([2]【01主要数値】今年度主要数値!J32/1000,0)</f>
        <v>163</v>
      </c>
      <c r="H32" s="28">
        <f>ROUND([2]【01主要数値】今年度主要数値!K32/1000,0)</f>
        <v>1057</v>
      </c>
      <c r="I32" s="29">
        <f>[2]【02各種財政指標】各種比率!C32</f>
        <v>95.6</v>
      </c>
      <c r="J32" s="30">
        <f>[2]【02各種財政指標】各種比率!E32</f>
        <v>95.5</v>
      </c>
      <c r="K32" s="31">
        <f t="shared" si="0"/>
        <v>0.1</v>
      </c>
      <c r="L32" s="26">
        <f>ROUND([2]【15地方債】今年度地方債現在高!CT35/1000,0)</f>
        <v>18113</v>
      </c>
      <c r="M32" s="27">
        <f>ROUND([2]【15地方債】今年度地方債現在高!CJ35/1000,0)</f>
        <v>10533</v>
      </c>
      <c r="N32" s="32">
        <f>ROUND([2]【01主要数値】今年度主要数値!AE32/1000,0)</f>
        <v>13661</v>
      </c>
      <c r="O32" s="32">
        <f>ROUND([2]【16基金等】財調残高比率等!M33/1000,0)</f>
        <v>1650</v>
      </c>
      <c r="P32" s="32">
        <f>ROUND([2]【16基金等】財調残高比率等!N33/1000,0)</f>
        <v>123</v>
      </c>
      <c r="Q32" s="33">
        <f>[2]【16基金等】財調残高比率等!Q33</f>
        <v>13</v>
      </c>
    </row>
    <row r="33" spans="1:17" ht="18.75" customHeight="1">
      <c r="A33" s="23" t="s">
        <v>41</v>
      </c>
      <c r="B33" s="24">
        <f>ROUND([2]【01主要数値】今年度主要数値!G33/1000,0)</f>
        <v>58424</v>
      </c>
      <c r="C33" s="25">
        <f>ROUND('[2]【17歳入（東日本）】歳入（東日本）'!K33/1000,0)</f>
        <v>18</v>
      </c>
      <c r="D33" s="26">
        <f>ROUND([2]【01主要数値】今年度主要数値!H33/1000,0)</f>
        <v>54725</v>
      </c>
      <c r="E33" s="27">
        <f>ROUND('[2]【18歳出（東日本）】今回年度歳出（東日本） '!AB36/1000,0)</f>
        <v>18</v>
      </c>
      <c r="F33" s="28">
        <f>ROUND([2]【01主要数値】今年度主要数値!I33/1000,0)</f>
        <v>3699</v>
      </c>
      <c r="G33" s="28">
        <f>ROUND([2]【01主要数値】今年度主要数値!J33/1000,0)</f>
        <v>701</v>
      </c>
      <c r="H33" s="28">
        <f>ROUND([2]【01主要数値】今年度主要数値!K33/1000,0)</f>
        <v>2998</v>
      </c>
      <c r="I33" s="29">
        <f>[2]【02各種財政指標】各種比率!C33</f>
        <v>86.8</v>
      </c>
      <c r="J33" s="30">
        <f>[2]【02各種財政指標】各種比率!E33</f>
        <v>87</v>
      </c>
      <c r="K33" s="31">
        <f t="shared" si="0"/>
        <v>-0.2</v>
      </c>
      <c r="L33" s="26">
        <f>ROUND([2]【15地方債】今年度地方債現在高!CT36/1000,0)</f>
        <v>13368</v>
      </c>
      <c r="M33" s="27">
        <f>ROUND([2]【15地方債】今年度地方債現在高!CJ36/1000,0)</f>
        <v>5059</v>
      </c>
      <c r="N33" s="32">
        <f>ROUND([2]【01主要数値】今年度主要数値!AE33/1000,0)</f>
        <v>22907</v>
      </c>
      <c r="O33" s="32">
        <f>ROUND([2]【16基金等】財調残高比率等!M34/1000,0)</f>
        <v>9278</v>
      </c>
      <c r="P33" s="32">
        <f>ROUND([2]【16基金等】財調残高比率等!N34/1000,0)</f>
        <v>104</v>
      </c>
      <c r="Q33" s="33">
        <f>[2]【16基金等】財調残高比率等!Q34</f>
        <v>41</v>
      </c>
    </row>
    <row r="34" spans="1:17" ht="18.75" customHeight="1">
      <c r="A34" s="23" t="s">
        <v>42</v>
      </c>
      <c r="B34" s="24">
        <f>ROUND([2]【01主要数値】今年度主要数値!G34/1000,0)</f>
        <v>28164</v>
      </c>
      <c r="C34" s="25">
        <f>ROUND('[2]【17歳入（東日本）】歳入（東日本）'!K34/1000,0)</f>
        <v>8</v>
      </c>
      <c r="D34" s="26">
        <f>ROUND([2]【01主要数値】今年度主要数値!H34/1000,0)</f>
        <v>27163</v>
      </c>
      <c r="E34" s="27">
        <f>ROUND('[2]【18歳出（東日本）】今回年度歳出（東日本） '!AB37/1000,0)</f>
        <v>8</v>
      </c>
      <c r="F34" s="28">
        <f>ROUND([2]【01主要数値】今年度主要数値!I34/1000,0)</f>
        <v>1001</v>
      </c>
      <c r="G34" s="28">
        <f>ROUND([2]【01主要数値】今年度主要数値!J34/1000,0)</f>
        <v>173</v>
      </c>
      <c r="H34" s="28">
        <f>ROUND([2]【01主要数値】今年度主要数値!K34/1000,0)</f>
        <v>828</v>
      </c>
      <c r="I34" s="29">
        <f>[2]【02各種財政指標】各種比率!C34</f>
        <v>91</v>
      </c>
      <c r="J34" s="30">
        <f>[2]【02各種財政指標】各種比率!E34</f>
        <v>94.3</v>
      </c>
      <c r="K34" s="31">
        <f t="shared" si="0"/>
        <v>-3.3</v>
      </c>
      <c r="L34" s="26">
        <f>ROUND([2]【15地方債】今年度地方債現在高!CT37/1000,0)</f>
        <v>21356</v>
      </c>
      <c r="M34" s="27">
        <f>ROUND([2]【15地方債】今年度地方債現在高!CJ37/1000,0)</f>
        <v>9022</v>
      </c>
      <c r="N34" s="32">
        <f>ROUND([2]【01主要数値】今年度主要数値!AE34/1000,0)</f>
        <v>12189</v>
      </c>
      <c r="O34" s="32">
        <f>ROUND([2]【16基金等】財調残高比率等!M35/1000,0)</f>
        <v>2193</v>
      </c>
      <c r="P34" s="32">
        <f>ROUND([2]【16基金等】財調残高比率等!N35/1000,0)</f>
        <v>1</v>
      </c>
      <c r="Q34" s="33">
        <f>[2]【16基金等】財調残高比率等!Q35</f>
        <v>18</v>
      </c>
    </row>
    <row r="35" spans="1:17" ht="18.75" customHeight="1">
      <c r="A35" s="23" t="s">
        <v>43</v>
      </c>
      <c r="B35" s="24">
        <f>ROUND([2]【01主要数値】今年度主要数値!G35/1000,0)</f>
        <v>23021</v>
      </c>
      <c r="C35" s="25">
        <f>ROUND('[2]【17歳入（東日本）】歳入（東日本）'!K35/1000,0)</f>
        <v>2</v>
      </c>
      <c r="D35" s="26">
        <f>ROUND([2]【01主要数値】今年度主要数値!H35/1000,0)</f>
        <v>21739</v>
      </c>
      <c r="E35" s="27">
        <f>ROUND('[2]【18歳出（東日本）】今回年度歳出（東日本） '!AB38/1000,0)</f>
        <v>1</v>
      </c>
      <c r="F35" s="28">
        <f>ROUND([2]【01主要数値】今年度主要数値!I35/1000,0)</f>
        <v>1282</v>
      </c>
      <c r="G35" s="28">
        <f>ROUND([2]【01主要数値】今年度主要数値!J35/1000,0)</f>
        <v>389</v>
      </c>
      <c r="H35" s="28">
        <f>ROUND([2]【01主要数値】今年度主要数値!K35/1000,0)</f>
        <v>893</v>
      </c>
      <c r="I35" s="29">
        <f>[2]【02各種財政指標】各種比率!C35</f>
        <v>93.2</v>
      </c>
      <c r="J35" s="30">
        <f>[2]【02各種財政指標】各種比率!E35</f>
        <v>96.4</v>
      </c>
      <c r="K35" s="31">
        <f t="shared" si="0"/>
        <v>-3.2</v>
      </c>
      <c r="L35" s="26">
        <f>ROUND([2]【15地方債】今年度地方債現在高!CT38/1000,0)</f>
        <v>14542</v>
      </c>
      <c r="M35" s="27">
        <f>ROUND([2]【15地方債】今年度地方債現在高!CJ38/1000,0)</f>
        <v>8045</v>
      </c>
      <c r="N35" s="32">
        <f>ROUND([2]【01主要数値】今年度主要数値!AE35/1000,0)</f>
        <v>9700</v>
      </c>
      <c r="O35" s="32">
        <f>ROUND([2]【16基金等】財調残高比率等!M36/1000,0)</f>
        <v>1225</v>
      </c>
      <c r="P35" s="32">
        <f>ROUND([2]【16基金等】財調残高比率等!N36/1000,0)</f>
        <v>534</v>
      </c>
      <c r="Q35" s="33">
        <f>[2]【16基金等】財調残高比率等!Q36</f>
        <v>18.100000000000001</v>
      </c>
    </row>
    <row r="36" spans="1:17" ht="18.75" customHeight="1">
      <c r="A36" s="23" t="s">
        <v>44</v>
      </c>
      <c r="B36" s="24">
        <f>ROUND([2]【01主要数値】今年度主要数値!G36/1000,0)</f>
        <v>34524</v>
      </c>
      <c r="C36" s="25">
        <f>ROUND('[2]【17歳入（東日本）】歳入（東日本）'!K36/1000,0)</f>
        <v>0</v>
      </c>
      <c r="D36" s="26">
        <f>ROUND([2]【01主要数値】今年度主要数値!H36/1000,0)</f>
        <v>32295</v>
      </c>
      <c r="E36" s="27">
        <f>ROUND('[2]【18歳出（東日本）】今回年度歳出（東日本） '!AB39/1000,0)</f>
        <v>0</v>
      </c>
      <c r="F36" s="28">
        <f>ROUND([2]【01主要数値】今年度主要数値!I36/1000,0)</f>
        <v>2229</v>
      </c>
      <c r="G36" s="28">
        <f>ROUND([2]【01主要数値】今年度主要数値!J36/1000,0)</f>
        <v>375</v>
      </c>
      <c r="H36" s="28">
        <f>ROUND([2]【01主要数値】今年度主要数値!K36/1000,0)</f>
        <v>1853</v>
      </c>
      <c r="I36" s="29">
        <f>[2]【02各種財政指標】各種比率!C36</f>
        <v>90.4</v>
      </c>
      <c r="J36" s="30">
        <f>[2]【02各種財政指標】各種比率!E36</f>
        <v>93.7</v>
      </c>
      <c r="K36" s="31">
        <f t="shared" si="0"/>
        <v>-3.3</v>
      </c>
      <c r="L36" s="26">
        <f>ROUND([2]【15地方債】今年度地方債現在高!CT39/1000,0)</f>
        <v>25033</v>
      </c>
      <c r="M36" s="27">
        <f>ROUND([2]【15地方債】今年度地方債現在高!CJ39/1000,0)</f>
        <v>5663</v>
      </c>
      <c r="N36" s="32">
        <f>ROUND([2]【01主要数値】今年度主要数値!AE36/1000,0)</f>
        <v>14370</v>
      </c>
      <c r="O36" s="32">
        <f>ROUND([2]【16基金等】財調残高比率等!M37/1000,0)</f>
        <v>3640</v>
      </c>
      <c r="P36" s="32">
        <f>ROUND([2]【16基金等】財調残高比率等!N37/1000,0)</f>
        <v>4861</v>
      </c>
      <c r="Q36" s="33">
        <f>[2]【16基金等】財調残高比率等!Q37</f>
        <v>59.2</v>
      </c>
    </row>
    <row r="37" spans="1:17" ht="18.75" customHeight="1">
      <c r="A37" s="23" t="s">
        <v>45</v>
      </c>
      <c r="B37" s="24">
        <f>ROUND([2]【01主要数値】今年度主要数値!G37/1000,0)</f>
        <v>23294</v>
      </c>
      <c r="C37" s="25">
        <f>ROUND('[2]【17歳入（東日本）】歳入（東日本）'!K37/1000,0)</f>
        <v>2513</v>
      </c>
      <c r="D37" s="26">
        <f>ROUND([2]【01主要数値】今年度主要数値!H37/1000,0)</f>
        <v>22132</v>
      </c>
      <c r="E37" s="27">
        <f>ROUND('[2]【18歳出（東日本）】今回年度歳出（東日本） '!AB40/1000,0)</f>
        <v>2513</v>
      </c>
      <c r="F37" s="28">
        <f>ROUND([2]【01主要数値】今年度主要数値!I37/1000,0)</f>
        <v>1162</v>
      </c>
      <c r="G37" s="28">
        <f>ROUND([2]【01主要数値】今年度主要数値!J37/1000,0)</f>
        <v>198</v>
      </c>
      <c r="H37" s="28">
        <f>ROUND([2]【01主要数値】今年度主要数値!K37/1000,0)</f>
        <v>964</v>
      </c>
      <c r="I37" s="29">
        <f>[2]【02各種財政指標】各種比率!C37</f>
        <v>94.5</v>
      </c>
      <c r="J37" s="30">
        <f>[2]【02各種財政指標】各種比率!E37</f>
        <v>94.5</v>
      </c>
      <c r="K37" s="31">
        <f t="shared" si="0"/>
        <v>0</v>
      </c>
      <c r="L37" s="26">
        <f>ROUND([2]【15地方債】今年度地方債現在高!CT40/1000,0)</f>
        <v>16010</v>
      </c>
      <c r="M37" s="27">
        <f>ROUND([2]【15地方債】今年度地方債現在高!CJ40/1000,0)</f>
        <v>6944</v>
      </c>
      <c r="N37" s="32">
        <f>ROUND([2]【01主要数値】今年度主要数値!AE37/1000,0)</f>
        <v>9791</v>
      </c>
      <c r="O37" s="32">
        <f>ROUND([2]【16基金等】財調残高比率等!M38/1000,0)</f>
        <v>2314</v>
      </c>
      <c r="P37" s="32">
        <f>ROUND([2]【16基金等】財調残高比率等!N38/1000,0)</f>
        <v>155</v>
      </c>
      <c r="Q37" s="33">
        <f>[2]【16基金等】財調残高比率等!Q38</f>
        <v>25.2</v>
      </c>
    </row>
    <row r="38" spans="1:17" ht="18.75" customHeight="1">
      <c r="A38" s="23" t="s">
        <v>46</v>
      </c>
      <c r="B38" s="24">
        <f>ROUND([2]【01主要数値】今年度主要数値!G38/1000,0)</f>
        <v>43772</v>
      </c>
      <c r="C38" s="25">
        <f>ROUND('[2]【17歳入（東日本）】歳入（東日本）'!K38/1000,0)</f>
        <v>35</v>
      </c>
      <c r="D38" s="26">
        <f>ROUND([2]【01主要数値】今年度主要数値!H38/1000,0)</f>
        <v>40678</v>
      </c>
      <c r="E38" s="27">
        <f>ROUND('[2]【18歳出（東日本）】今回年度歳出（東日本） '!AB41/1000,0)</f>
        <v>35</v>
      </c>
      <c r="F38" s="28">
        <f>ROUND([2]【01主要数値】今年度主要数値!I38/1000,0)</f>
        <v>3094</v>
      </c>
      <c r="G38" s="28">
        <f>ROUND([2]【01主要数値】今年度主要数値!J38/1000,0)</f>
        <v>276</v>
      </c>
      <c r="H38" s="28">
        <f>ROUND([2]【01主要数値】今年度主要数値!K38/1000,0)</f>
        <v>2819</v>
      </c>
      <c r="I38" s="29">
        <f>[2]【02各種財政指標】各種比率!C38</f>
        <v>88.6</v>
      </c>
      <c r="J38" s="30">
        <f>[2]【02各種財政指標】各種比率!E38</f>
        <v>89.6</v>
      </c>
      <c r="K38" s="31">
        <f t="shared" si="0"/>
        <v>-1</v>
      </c>
      <c r="L38" s="26">
        <f>ROUND([2]【15地方債】今年度地方債現在高!CT41/1000,0)</f>
        <v>41265</v>
      </c>
      <c r="M38" s="27">
        <f>ROUND([2]【15地方債】今年度地方債現在高!CJ41/1000,0)</f>
        <v>14716</v>
      </c>
      <c r="N38" s="32">
        <f>ROUND([2]【01主要数値】今年度主要数値!AE38/1000,0)</f>
        <v>20336</v>
      </c>
      <c r="O38" s="32">
        <f>ROUND([2]【16基金等】財調残高比率等!M39/1000,0)</f>
        <v>6167</v>
      </c>
      <c r="P38" s="32">
        <f>ROUND([2]【16基金等】財調残高比率等!N39/1000,0)</f>
        <v>1010</v>
      </c>
      <c r="Q38" s="33">
        <f>[2]【16基金等】財調残高比率等!Q39</f>
        <v>35.299999999999997</v>
      </c>
    </row>
    <row r="39" spans="1:17" ht="18.75" customHeight="1">
      <c r="A39" s="23" t="s">
        <v>47</v>
      </c>
      <c r="B39" s="24">
        <f>ROUND([2]【01主要数値】今年度主要数値!G39/1000,0)</f>
        <v>32111</v>
      </c>
      <c r="C39" s="25">
        <f>ROUND('[2]【17歳入（東日本）】歳入（東日本）'!K39/1000,0)</f>
        <v>240</v>
      </c>
      <c r="D39" s="26">
        <f>ROUND([2]【01主要数値】今年度主要数値!H39/1000,0)</f>
        <v>30758</v>
      </c>
      <c r="E39" s="27">
        <f>ROUND('[2]【18歳出（東日本）】今回年度歳出（東日本） '!AB42/1000,0)</f>
        <v>240</v>
      </c>
      <c r="F39" s="28">
        <f>ROUND([2]【01主要数値】今年度主要数値!I39/1000,0)</f>
        <v>1353</v>
      </c>
      <c r="G39" s="28">
        <f>ROUND([2]【01主要数値】今年度主要数値!J39/1000,0)</f>
        <v>453</v>
      </c>
      <c r="H39" s="28">
        <f>ROUND([2]【01主要数値】今年度主要数値!K39/1000,0)</f>
        <v>899</v>
      </c>
      <c r="I39" s="29">
        <f>[2]【02各種財政指標】各種比率!C39</f>
        <v>92.6</v>
      </c>
      <c r="J39" s="30">
        <f>[2]【02各種財政指標】各種比率!E39</f>
        <v>92.6</v>
      </c>
      <c r="K39" s="31">
        <f t="shared" si="0"/>
        <v>0</v>
      </c>
      <c r="L39" s="26">
        <f>ROUND([2]【15地方債】今年度地方債現在高!CT42/1000,0)</f>
        <v>20394</v>
      </c>
      <c r="M39" s="27">
        <f>ROUND([2]【15地方債】今年度地方債現在高!CJ42/1000,0)</f>
        <v>7576</v>
      </c>
      <c r="N39" s="32">
        <f>ROUND([2]【01主要数値】今年度主要数値!AE39/1000,0)</f>
        <v>14025</v>
      </c>
      <c r="O39" s="32">
        <f>ROUND([2]【16基金等】財調残高比率等!M40/1000,0)</f>
        <v>5841</v>
      </c>
      <c r="P39" s="32">
        <f>ROUND([2]【16基金等】財調残高比率等!N40/1000,0)</f>
        <v>2828</v>
      </c>
      <c r="Q39" s="33">
        <f>[2]【16基金等】財調残高比率等!Q40</f>
        <v>61.8</v>
      </c>
    </row>
    <row r="40" spans="1:17" ht="18.75" customHeight="1">
      <c r="A40" s="23" t="s">
        <v>48</v>
      </c>
      <c r="B40" s="24">
        <f>ROUND([2]【01主要数値】今年度主要数値!G40/1000,0)</f>
        <v>23068</v>
      </c>
      <c r="C40" s="25">
        <f>ROUND('[2]【17歳入（東日本）】歳入（東日本）'!K40/1000,0)</f>
        <v>0</v>
      </c>
      <c r="D40" s="26">
        <f>ROUND([2]【01主要数値】今年度主要数値!H40/1000,0)</f>
        <v>22010</v>
      </c>
      <c r="E40" s="27">
        <f>ROUND('[2]【18歳出（東日本）】今回年度歳出（東日本） '!AB43/1000,0)</f>
        <v>0</v>
      </c>
      <c r="F40" s="28">
        <f>ROUND([2]【01主要数値】今年度主要数値!I40/1000,0)</f>
        <v>1058</v>
      </c>
      <c r="G40" s="28">
        <f>ROUND([2]【01主要数値】今年度主要数値!J40/1000,0)</f>
        <v>66</v>
      </c>
      <c r="H40" s="28">
        <f>ROUND([2]【01主要数値】今年度主要数値!K40/1000,0)</f>
        <v>992</v>
      </c>
      <c r="I40" s="29">
        <f>[2]【02各種財政指標】各種比率!C40</f>
        <v>88.7</v>
      </c>
      <c r="J40" s="30">
        <f>[2]【02各種財政指標】各種比率!E40</f>
        <v>91</v>
      </c>
      <c r="K40" s="31">
        <f t="shared" si="0"/>
        <v>-2.2999999999999998</v>
      </c>
      <c r="L40" s="26">
        <f>ROUND([2]【15地方債】今年度地方債現在高!CT43/1000,0)</f>
        <v>17255</v>
      </c>
      <c r="M40" s="27">
        <f>ROUND([2]【15地方債】今年度地方債現在高!CJ43/1000,0)</f>
        <v>7966</v>
      </c>
      <c r="N40" s="32">
        <f>ROUND([2]【01主要数値】今年度主要数値!AE40/1000,0)</f>
        <v>11067</v>
      </c>
      <c r="O40" s="32">
        <f>ROUND([2]【16基金等】財調残高比率等!M41/1000,0)</f>
        <v>4576</v>
      </c>
      <c r="P40" s="32">
        <f>ROUND([2]【16基金等】財調残高比率等!N41/1000,0)</f>
        <v>11</v>
      </c>
      <c r="Q40" s="33">
        <f>[2]【16基金等】財調残高比率等!Q41</f>
        <v>41.4</v>
      </c>
    </row>
    <row r="41" spans="1:17" ht="18.75" customHeight="1">
      <c r="A41" s="23" t="s">
        <v>49</v>
      </c>
      <c r="B41" s="24">
        <f>ROUND([2]【01主要数値】今年度主要数値!G41/1000,0)</f>
        <v>21583</v>
      </c>
      <c r="C41" s="25">
        <f>ROUND('[2]【17歳入（東日本）】歳入（東日本）'!K41/1000,0)</f>
        <v>4</v>
      </c>
      <c r="D41" s="26">
        <f>ROUND([2]【01主要数値】今年度主要数値!H41/1000,0)</f>
        <v>20942</v>
      </c>
      <c r="E41" s="27">
        <f>ROUND('[2]【18歳出（東日本）】今回年度歳出（東日本） '!AB44/1000,0)</f>
        <v>4</v>
      </c>
      <c r="F41" s="28">
        <f>ROUND([2]【01主要数値】今年度主要数値!I41/1000,0)</f>
        <v>641</v>
      </c>
      <c r="G41" s="28">
        <f>ROUND([2]【01主要数値】今年度主要数値!J41/1000,0)</f>
        <v>25</v>
      </c>
      <c r="H41" s="28">
        <f>ROUND([2]【01主要数値】今年度主要数値!K41/1000,0)</f>
        <v>616</v>
      </c>
      <c r="I41" s="29">
        <f>[2]【02各種財政指標】各種比率!C41</f>
        <v>99.6</v>
      </c>
      <c r="J41" s="30">
        <f>[2]【02各種財政指標】各種比率!E41</f>
        <v>99.7</v>
      </c>
      <c r="K41" s="31">
        <f t="shared" si="0"/>
        <v>-0.1</v>
      </c>
      <c r="L41" s="26">
        <f>ROUND([2]【15地方債】今年度地方債現在高!CT44/1000,0)</f>
        <v>16189</v>
      </c>
      <c r="M41" s="27">
        <f>ROUND([2]【15地方債】今年度地方債現在高!CJ44/1000,0)</f>
        <v>8051</v>
      </c>
      <c r="N41" s="32">
        <f>ROUND([2]【01主要数値】今年度主要数値!AE41/1000,0)</f>
        <v>10094</v>
      </c>
      <c r="O41" s="32">
        <f>ROUND([2]【16基金等】財調残高比率等!M42/1000,0)</f>
        <v>1095</v>
      </c>
      <c r="P41" s="32">
        <f>ROUND([2]【16基金等】財調残高比率等!N42/1000,0)</f>
        <v>0</v>
      </c>
      <c r="Q41" s="33">
        <f>[2]【16基金等】財調残高比率等!Q42</f>
        <v>10.9</v>
      </c>
    </row>
    <row r="42" spans="1:17" ht="18.75" customHeight="1">
      <c r="A42" s="23" t="s">
        <v>50</v>
      </c>
      <c r="B42" s="24">
        <f>ROUND([2]【01主要数値】今年度主要数値!G42/1000,0)</f>
        <v>9886</v>
      </c>
      <c r="C42" s="25">
        <f>ROUND('[2]【17歳入（東日本）】歳入（東日本）'!K42/1000,0)</f>
        <v>49</v>
      </c>
      <c r="D42" s="26">
        <f>ROUND([2]【01主要数値】今年度主要数値!H42/1000,0)</f>
        <v>9548</v>
      </c>
      <c r="E42" s="27">
        <f>ROUND('[2]【18歳出（東日本）】今回年度歳出（東日本） '!AB45/1000,0)</f>
        <v>48</v>
      </c>
      <c r="F42" s="28">
        <f>ROUND([2]【01主要数値】今年度主要数値!I42/1000,0)</f>
        <v>338</v>
      </c>
      <c r="G42" s="28">
        <f>ROUND([2]【01主要数値】今年度主要数値!J42/1000,0)</f>
        <v>110</v>
      </c>
      <c r="H42" s="28">
        <f>ROUND([2]【01主要数値】今年度主要数値!K42/1000,0)</f>
        <v>228</v>
      </c>
      <c r="I42" s="29">
        <f>[2]【02各種財政指標】各種比率!C42</f>
        <v>92.9</v>
      </c>
      <c r="J42" s="30">
        <f>[2]【02各種財政指標】各種比率!E42</f>
        <v>97.4</v>
      </c>
      <c r="K42" s="31">
        <f t="shared" si="0"/>
        <v>-4.5</v>
      </c>
      <c r="L42" s="26">
        <f>ROUND([2]【15地方債】今年度地方債現在高!CT45/1000,0)</f>
        <v>5720</v>
      </c>
      <c r="M42" s="27">
        <f>ROUND([2]【15地方債】今年度地方債現在高!CJ45/1000,0)</f>
        <v>3639</v>
      </c>
      <c r="N42" s="32">
        <f>ROUND([2]【01主要数値】今年度主要数値!AE42/1000,0)</f>
        <v>4511</v>
      </c>
      <c r="O42" s="32">
        <f>ROUND([2]【16基金等】財調残高比率等!M43/1000,0)</f>
        <v>654</v>
      </c>
      <c r="P42" s="32">
        <f>ROUND([2]【16基金等】財調残高比率等!N43/1000,0)</f>
        <v>1</v>
      </c>
      <c r="Q42" s="33">
        <f>[2]【16基金等】財調残高比率等!Q43</f>
        <v>14.5</v>
      </c>
    </row>
    <row r="43" spans="1:17" ht="18.75" customHeight="1">
      <c r="A43" s="23" t="s">
        <v>51</v>
      </c>
      <c r="B43" s="24">
        <f>ROUND([2]【01主要数値】今年度主要数値!G43/1000,0)</f>
        <v>10100</v>
      </c>
      <c r="C43" s="25">
        <f>ROUND('[2]【17歳入（東日本）】歳入（東日本）'!K43/1000,0)</f>
        <v>0</v>
      </c>
      <c r="D43" s="26">
        <f>ROUND([2]【01主要数値】今年度主要数値!H43/1000,0)</f>
        <v>9741</v>
      </c>
      <c r="E43" s="27">
        <f>ROUND('[2]【18歳出（東日本）】今回年度歳出（東日本） '!AB46/1000,0)</f>
        <v>0</v>
      </c>
      <c r="F43" s="28">
        <f>ROUND([2]【01主要数値】今年度主要数値!I43/1000,0)</f>
        <v>359</v>
      </c>
      <c r="G43" s="28">
        <f>ROUND([2]【01主要数値】今年度主要数値!J43/1000,0)</f>
        <v>24</v>
      </c>
      <c r="H43" s="28">
        <f>ROUND([2]【01主要数値】今年度主要数値!K43/1000,0)</f>
        <v>335</v>
      </c>
      <c r="I43" s="29">
        <f>[2]【02各種財政指標】各種比率!C43</f>
        <v>94.2</v>
      </c>
      <c r="J43" s="30">
        <f>[2]【02各種財政指標】各種比率!E43</f>
        <v>97.5</v>
      </c>
      <c r="K43" s="31">
        <f t="shared" si="0"/>
        <v>-3.3</v>
      </c>
      <c r="L43" s="26">
        <f>ROUND([2]【15地方債】今年度地方債現在高!CT46/1000,0)</f>
        <v>7382</v>
      </c>
      <c r="M43" s="27">
        <f>ROUND([2]【15地方債】今年度地方債現在高!CJ46/1000,0)</f>
        <v>4141</v>
      </c>
      <c r="N43" s="32">
        <f>ROUND([2]【01主要数値】今年度主要数値!AE43/1000,0)</f>
        <v>4661</v>
      </c>
      <c r="O43" s="32">
        <f>ROUND([2]【16基金等】財調残高比率等!M44/1000,0)</f>
        <v>735</v>
      </c>
      <c r="P43" s="32">
        <f>ROUND([2]【16基金等】財調残高比率等!N44/1000,0)</f>
        <v>0</v>
      </c>
      <c r="Q43" s="33">
        <f>[2]【16基金等】財調残高比率等!Q44</f>
        <v>15.8</v>
      </c>
    </row>
    <row r="44" spans="1:17" ht="18.75" customHeight="1">
      <c r="A44" s="23" t="s">
        <v>52</v>
      </c>
      <c r="B44" s="24">
        <f>ROUND([2]【01主要数値】今年度主要数値!G44/1000,0)</f>
        <v>4003</v>
      </c>
      <c r="C44" s="25">
        <f>ROUND('[2]【17歳入（東日本）】歳入（東日本）'!K44/1000,0)</f>
        <v>0</v>
      </c>
      <c r="D44" s="26">
        <f>ROUND([2]【01主要数値】今年度主要数値!H44/1000,0)</f>
        <v>3752</v>
      </c>
      <c r="E44" s="27">
        <f>ROUND('[2]【18歳出（東日本）】今回年度歳出（東日本） '!AB47/1000,0)</f>
        <v>0</v>
      </c>
      <c r="F44" s="28">
        <f>ROUND([2]【01主要数値】今年度主要数値!I44/1000,0)</f>
        <v>251</v>
      </c>
      <c r="G44" s="28">
        <f>ROUND([2]【01主要数値】今年度主要数値!J44/1000,0)</f>
        <v>50</v>
      </c>
      <c r="H44" s="28">
        <f>ROUND([2]【01主要数値】今年度主要数値!K44/1000,0)</f>
        <v>201</v>
      </c>
      <c r="I44" s="29">
        <f>[2]【02各種財政指標】各種比率!C44</f>
        <v>85.8</v>
      </c>
      <c r="J44" s="30">
        <f>[2]【02各種財政指標】各種比率!E44</f>
        <v>91.3</v>
      </c>
      <c r="K44" s="31">
        <f t="shared" si="0"/>
        <v>-5.5</v>
      </c>
      <c r="L44" s="26">
        <f>ROUND([2]【15地方債】今年度地方債現在高!CT47/1000,0)</f>
        <v>1962</v>
      </c>
      <c r="M44" s="27">
        <f>ROUND([2]【15地方債】今年度地方債現在高!CJ47/1000,0)</f>
        <v>1541</v>
      </c>
      <c r="N44" s="32">
        <f>ROUND([2]【01主要数値】今年度主要数値!AE44/1000,0)</f>
        <v>2031</v>
      </c>
      <c r="O44" s="32">
        <f>ROUND([2]【16基金等】財調残高比率等!M45/1000,0)</f>
        <v>1067</v>
      </c>
      <c r="P44" s="32">
        <f>ROUND([2]【16基金等】財調残高比率等!N45/1000,0)</f>
        <v>51</v>
      </c>
      <c r="Q44" s="33">
        <f>[2]【16基金等】財調残高比率等!Q45</f>
        <v>55</v>
      </c>
    </row>
    <row r="45" spans="1:17" ht="18.75" customHeight="1">
      <c r="A45" s="23" t="s">
        <v>53</v>
      </c>
      <c r="B45" s="24">
        <f>ROUND([2]【01主要数値】今年度主要数値!G45/1000,0)</f>
        <v>9684</v>
      </c>
      <c r="C45" s="25">
        <f>ROUND('[2]【17歳入（東日本）】歳入（東日本）'!K45/1000,0)</f>
        <v>1</v>
      </c>
      <c r="D45" s="26">
        <f>ROUND([2]【01主要数値】今年度主要数値!H45/1000,0)</f>
        <v>8941</v>
      </c>
      <c r="E45" s="27">
        <f>ROUND('[2]【18歳出（東日本）】今回年度歳出（東日本） '!AB48/1000,0)</f>
        <v>0</v>
      </c>
      <c r="F45" s="28">
        <f>ROUND([2]【01主要数値】今年度主要数値!I45/1000,0)</f>
        <v>743</v>
      </c>
      <c r="G45" s="28">
        <f>ROUND([2]【01主要数値】今年度主要数値!J45/1000,0)</f>
        <v>43</v>
      </c>
      <c r="H45" s="28">
        <f>ROUND([2]【01主要数値】今年度主要数値!K45/1000,0)</f>
        <v>700</v>
      </c>
      <c r="I45" s="29">
        <f>[2]【02各種財政指標】各種比率!C45</f>
        <v>90.1</v>
      </c>
      <c r="J45" s="30">
        <f>[2]【02各種財政指標】各種比率!E45</f>
        <v>91.1</v>
      </c>
      <c r="K45" s="31">
        <f t="shared" si="0"/>
        <v>-1</v>
      </c>
      <c r="L45" s="26">
        <f>ROUND([2]【15地方債】今年度地方債現在高!CT48/1000,0)</f>
        <v>3963</v>
      </c>
      <c r="M45" s="27">
        <f>ROUND([2]【15地方債】今年度地方債現在高!CJ48/1000,0)</f>
        <v>2319</v>
      </c>
      <c r="N45" s="32">
        <f>ROUND([2]【01主要数値】今年度主要数値!AE45/1000,0)</f>
        <v>4553</v>
      </c>
      <c r="O45" s="32">
        <f>ROUND([2]【16基金等】財調残高比率等!M46/1000,0)</f>
        <v>1494</v>
      </c>
      <c r="P45" s="32">
        <f>ROUND([2]【16基金等】財調残高比率等!N46/1000,0)</f>
        <v>356</v>
      </c>
      <c r="Q45" s="33">
        <f>[2]【16基金等】財調残高比率等!Q46</f>
        <v>40.6</v>
      </c>
    </row>
    <row r="46" spans="1:17" ht="18.75" customHeight="1">
      <c r="A46" s="23" t="s">
        <v>54</v>
      </c>
      <c r="B46" s="24">
        <f>ROUND([2]【01主要数値】今年度主要数値!G46/1000,0)</f>
        <v>8633</v>
      </c>
      <c r="C46" s="25">
        <f>ROUND('[2]【17歳入（東日本）】歳入（東日本）'!K46/1000,0)</f>
        <v>0</v>
      </c>
      <c r="D46" s="26">
        <f>ROUND([2]【01主要数値】今年度主要数値!H46/1000,0)</f>
        <v>8131</v>
      </c>
      <c r="E46" s="27">
        <f>ROUND('[2]【18歳出（東日本）】今回年度歳出（東日本） '!AB49/1000,0)</f>
        <v>0</v>
      </c>
      <c r="F46" s="28">
        <f>ROUND([2]【01主要数値】今年度主要数値!I46/1000,0)</f>
        <v>502</v>
      </c>
      <c r="G46" s="28">
        <f>ROUND([2]【01主要数値】今年度主要数値!J46/1000,0)</f>
        <v>32</v>
      </c>
      <c r="H46" s="28">
        <f>ROUND([2]【01主要数値】今年度主要数値!K46/1000,0)</f>
        <v>470</v>
      </c>
      <c r="I46" s="29">
        <f>[2]【02各種財政指標】各種比率!C46</f>
        <v>85.3</v>
      </c>
      <c r="J46" s="30">
        <f>[2]【02各種財政指標】各種比率!E46</f>
        <v>89.8</v>
      </c>
      <c r="K46" s="31">
        <f t="shared" si="0"/>
        <v>-4.5</v>
      </c>
      <c r="L46" s="26">
        <f>ROUND([2]【15地方債】今年度地方債現在高!CT49/1000,0)</f>
        <v>4606</v>
      </c>
      <c r="M46" s="27">
        <f>ROUND([2]【15地方債】今年度地方債現在高!CJ49/1000,0)</f>
        <v>1776</v>
      </c>
      <c r="N46" s="32">
        <f>ROUND([2]【01主要数値】今年度主要数値!AE46/1000,0)</f>
        <v>3821</v>
      </c>
      <c r="O46" s="32">
        <f>ROUND([2]【16基金等】財調残高比率等!M47/1000,0)</f>
        <v>905</v>
      </c>
      <c r="P46" s="32">
        <f>ROUND([2]【16基金等】財調残高比率等!N47/1000,0)</f>
        <v>50</v>
      </c>
      <c r="Q46" s="33">
        <f>[2]【16基金等】財調残高比率等!Q47</f>
        <v>25</v>
      </c>
    </row>
    <row r="47" spans="1:17" ht="18.75" customHeight="1">
      <c r="A47" s="23" t="s">
        <v>55</v>
      </c>
      <c r="B47" s="24">
        <f>ROUND([2]【01主要数値】今年度主要数値!G47/1000,0)</f>
        <v>8530</v>
      </c>
      <c r="C47" s="25">
        <f>ROUND('[2]【17歳入（東日本）】歳入（東日本）'!K47/1000,0)</f>
        <v>5</v>
      </c>
      <c r="D47" s="26">
        <f>ROUND([2]【01主要数値】今年度主要数値!H47/1000,0)</f>
        <v>7885</v>
      </c>
      <c r="E47" s="27">
        <f>ROUND('[2]【18歳出（東日本）】今回年度歳出（東日本） '!AB50/1000,0)</f>
        <v>5</v>
      </c>
      <c r="F47" s="28">
        <f>ROUND([2]【01主要数値】今年度主要数値!I47/1000,0)</f>
        <v>645</v>
      </c>
      <c r="G47" s="28">
        <f>ROUND([2]【01主要数値】今年度主要数値!J47/1000,0)</f>
        <v>34</v>
      </c>
      <c r="H47" s="28">
        <f>ROUND([2]【01主要数値】今年度主要数値!K47/1000,0)</f>
        <v>612</v>
      </c>
      <c r="I47" s="29">
        <f>[2]【02各種財政指標】各種比率!C47</f>
        <v>83.7</v>
      </c>
      <c r="J47" s="30">
        <f>[2]【02各種財政指標】各種比率!E47</f>
        <v>87.8</v>
      </c>
      <c r="K47" s="31">
        <f t="shared" si="0"/>
        <v>-4.0999999999999996</v>
      </c>
      <c r="L47" s="26">
        <f>ROUND([2]【15地方債】今年度地方債現在高!CT50/1000,0)</f>
        <v>7400</v>
      </c>
      <c r="M47" s="27">
        <f>ROUND([2]【15地方債】今年度地方債現在高!CJ50/1000,0)</f>
        <v>2904</v>
      </c>
      <c r="N47" s="32">
        <f>ROUND([2]【01主要数値】今年度主要数値!AE47/1000,0)</f>
        <v>4031</v>
      </c>
      <c r="O47" s="32">
        <f>ROUND([2]【16基金等】財調残高比率等!M48/1000,0)</f>
        <v>919</v>
      </c>
      <c r="P47" s="32">
        <f>ROUND([2]【16基金等】財調残高比率等!N48/1000,0)</f>
        <v>8</v>
      </c>
      <c r="Q47" s="33">
        <f>[2]【16基金等】財調残高比率等!Q48</f>
        <v>23</v>
      </c>
    </row>
    <row r="48" spans="1:17" ht="18.75" customHeight="1">
      <c r="A48" s="23" t="s">
        <v>56</v>
      </c>
      <c r="B48" s="24">
        <f>ROUND([2]【01主要数値】今年度主要数値!G48/1000,0)</f>
        <v>7053</v>
      </c>
      <c r="C48" s="25">
        <f>ROUND('[2]【17歳入（東日本）】歳入（東日本）'!K48/1000,0)</f>
        <v>1</v>
      </c>
      <c r="D48" s="26">
        <f>ROUND([2]【01主要数値】今年度主要数値!H48/1000,0)</f>
        <v>6708</v>
      </c>
      <c r="E48" s="27">
        <f>ROUND('[2]【18歳出（東日本）】今回年度歳出（東日本） '!AB51/1000,0)</f>
        <v>0</v>
      </c>
      <c r="F48" s="28">
        <f>ROUND([2]【01主要数値】今年度主要数値!I48/1000,0)</f>
        <v>345</v>
      </c>
      <c r="G48" s="28">
        <f>ROUND([2]【01主要数値】今年度主要数値!J48/1000,0)</f>
        <v>92</v>
      </c>
      <c r="H48" s="28">
        <f>ROUND([2]【01主要数値】今年度主要数値!K48/1000,0)</f>
        <v>253</v>
      </c>
      <c r="I48" s="29">
        <f>[2]【02各種財政指標】各種比率!C48</f>
        <v>90.9</v>
      </c>
      <c r="J48" s="30">
        <f>[2]【02各種財政指標】各種比率!E48</f>
        <v>92.3</v>
      </c>
      <c r="K48" s="31">
        <f t="shared" si="0"/>
        <v>-1.4</v>
      </c>
      <c r="L48" s="26">
        <f>ROUND([2]【15地方債】今年度地方債現在高!CT51/1000,0)</f>
        <v>2296</v>
      </c>
      <c r="M48" s="27">
        <f>ROUND([2]【15地方債】今年度地方債現在高!CJ51/1000,0)</f>
        <v>1364</v>
      </c>
      <c r="N48" s="32">
        <f>ROUND([2]【01主要数値】今年度主要数値!AE48/1000,0)</f>
        <v>3122</v>
      </c>
      <c r="O48" s="32">
        <f>ROUND([2]【16基金等】財調残高比率等!M49/1000,0)</f>
        <v>824</v>
      </c>
      <c r="P48" s="32">
        <f>ROUND([2]【16基金等】財調残高比率等!N49/1000,0)</f>
        <v>61</v>
      </c>
      <c r="Q48" s="33">
        <f>[2]【16基金等】財調残高比率等!Q49</f>
        <v>28.3</v>
      </c>
    </row>
    <row r="49" spans="1:20" ht="18.75" customHeight="1">
      <c r="A49" s="23" t="s">
        <v>57</v>
      </c>
      <c r="B49" s="24">
        <f>ROUND([2]【01主要数値】今年度主要数値!G49/1000,0)</f>
        <v>14859</v>
      </c>
      <c r="C49" s="25">
        <f>ROUND('[2]【17歳入（東日本）】歳入（東日本）'!K49/1000,0)</f>
        <v>1</v>
      </c>
      <c r="D49" s="26">
        <f>ROUND([2]【01主要数値】今年度主要数値!H49/1000,0)</f>
        <v>14414</v>
      </c>
      <c r="E49" s="27">
        <f>ROUND('[2]【18歳出（東日本）】今回年度歳出（東日本） '!AB52/1000,0)</f>
        <v>0</v>
      </c>
      <c r="F49" s="28">
        <f>ROUND([2]【01主要数値】今年度主要数値!I49/1000,0)</f>
        <v>445</v>
      </c>
      <c r="G49" s="28">
        <f>ROUND([2]【01主要数値】今年度主要数値!J49/1000,0)</f>
        <v>34</v>
      </c>
      <c r="H49" s="28">
        <f>ROUND([2]【01主要数値】今年度主要数値!K49/1000,0)</f>
        <v>411</v>
      </c>
      <c r="I49" s="29">
        <f>[2]【02各種財政指標】各種比率!C49</f>
        <v>88.7</v>
      </c>
      <c r="J49" s="30">
        <f>[2]【02各種財政指標】各種比率!E49</f>
        <v>94.7</v>
      </c>
      <c r="K49" s="31">
        <f t="shared" si="0"/>
        <v>-6</v>
      </c>
      <c r="L49" s="26">
        <f>ROUND([2]【15地方債】今年度地方債現在高!CT52/1000,0)</f>
        <v>10973</v>
      </c>
      <c r="M49" s="27">
        <f>ROUND([2]【15地方債】今年度地方債現在高!CJ52/1000,0)</f>
        <v>4832</v>
      </c>
      <c r="N49" s="32">
        <f>ROUND([2]【01主要数値】今年度主要数値!AE49/1000,0)</f>
        <v>6700</v>
      </c>
      <c r="O49" s="32">
        <f>ROUND([2]【16基金等】財調残高比率等!M50/1000,0)</f>
        <v>1693</v>
      </c>
      <c r="P49" s="32">
        <f>ROUND([2]【16基金等】財調残高比率等!N50/1000,0)</f>
        <v>253</v>
      </c>
      <c r="Q49" s="33">
        <f>[2]【16基金等】財調残高比率等!Q50</f>
        <v>29</v>
      </c>
    </row>
    <row r="50" spans="1:20" ht="18.75" customHeight="1">
      <c r="A50" s="23" t="s">
        <v>58</v>
      </c>
      <c r="B50" s="24">
        <f>ROUND([2]【01主要数値】今年度主要数値!G50/1000,0)</f>
        <v>6882</v>
      </c>
      <c r="C50" s="25">
        <f>ROUND('[2]【17歳入（東日本）】歳入（東日本）'!K50/1000,0)</f>
        <v>4</v>
      </c>
      <c r="D50" s="26">
        <f>ROUND([2]【01主要数値】今年度主要数値!H50/1000,0)</f>
        <v>6557</v>
      </c>
      <c r="E50" s="27">
        <f>ROUND('[2]【18歳出（東日本）】今回年度歳出（東日本） '!AB53/1000,0)</f>
        <v>4</v>
      </c>
      <c r="F50" s="28">
        <f>ROUND([2]【01主要数値】今年度主要数値!I50/1000,0)</f>
        <v>324</v>
      </c>
      <c r="G50" s="28">
        <f>ROUND([2]【01主要数値】今年度主要数値!J50/1000,0)</f>
        <v>18</v>
      </c>
      <c r="H50" s="28">
        <f>ROUND([2]【01主要数値】今年度主要数値!K50/1000,0)</f>
        <v>306</v>
      </c>
      <c r="I50" s="29">
        <f>[2]【02各種財政指標】各種比率!C50</f>
        <v>88.3</v>
      </c>
      <c r="J50" s="30">
        <f>[2]【02各種財政指標】各種比率!E50</f>
        <v>90.8</v>
      </c>
      <c r="K50" s="31">
        <f t="shared" si="0"/>
        <v>-2.5</v>
      </c>
      <c r="L50" s="26">
        <f>ROUND([2]【15地方債】今年度地方債現在高!CT53/1000,0)</f>
        <v>3456</v>
      </c>
      <c r="M50" s="27">
        <f>ROUND([2]【15地方債】今年度地方債現在高!CJ53/1000,0)</f>
        <v>2115</v>
      </c>
      <c r="N50" s="32">
        <f>ROUND([2]【01主要数値】今年度主要数値!AE50/1000,0)</f>
        <v>3109</v>
      </c>
      <c r="O50" s="32">
        <f>ROUND([2]【16基金等】財調残高比率等!M51/1000,0)</f>
        <v>859</v>
      </c>
      <c r="P50" s="32">
        <f>ROUND([2]【16基金等】財調残高比率等!N51/1000,0)</f>
        <v>0</v>
      </c>
      <c r="Q50" s="33">
        <f>[2]【16基金等】財調残高比率等!Q51</f>
        <v>27.6</v>
      </c>
    </row>
    <row r="51" spans="1:20" ht="18.75" customHeight="1">
      <c r="A51" s="23" t="s">
        <v>59</v>
      </c>
      <c r="B51" s="24">
        <f>ROUND([2]【01主要数値】今年度主要数値!G51/1000,0)</f>
        <v>4747</v>
      </c>
      <c r="C51" s="25">
        <f>ROUND('[2]【17歳入（東日本）】歳入（東日本）'!K51/1000,0)</f>
        <v>0</v>
      </c>
      <c r="D51" s="26">
        <f>ROUND([2]【01主要数値】今年度主要数値!H51/1000,0)</f>
        <v>4581</v>
      </c>
      <c r="E51" s="27">
        <f>ROUND('[2]【18歳出（東日本）】今回年度歳出（東日本） '!AB54/1000,0)</f>
        <v>0</v>
      </c>
      <c r="F51" s="28">
        <f>ROUND([2]【01主要数値】今年度主要数値!I51/1000,0)</f>
        <v>166</v>
      </c>
      <c r="G51" s="28">
        <f>ROUND([2]【01主要数値】今年度主要数値!J51/1000,0)</f>
        <v>15</v>
      </c>
      <c r="H51" s="28">
        <f>ROUND([2]【01主要数値】今年度主要数値!K51/1000,0)</f>
        <v>151</v>
      </c>
      <c r="I51" s="29">
        <f>[2]【02各種財政指標】各種比率!C51</f>
        <v>86</v>
      </c>
      <c r="J51" s="30">
        <f>[2]【02各種財政指標】各種比率!E51</f>
        <v>92.1</v>
      </c>
      <c r="K51" s="31">
        <f t="shared" si="0"/>
        <v>-6.1</v>
      </c>
      <c r="L51" s="26">
        <f>ROUND([2]【15地方債】今年度地方債現在高!CT54/1000,0)</f>
        <v>3132</v>
      </c>
      <c r="M51" s="27">
        <f>ROUND([2]【15地方債】今年度地方債現在高!CJ54/1000,0)</f>
        <v>1658</v>
      </c>
      <c r="N51" s="32">
        <f>ROUND([2]【01主要数値】今年度主要数値!AE51/1000,0)</f>
        <v>2437</v>
      </c>
      <c r="O51" s="32">
        <f>ROUND([2]【16基金等】財調残高比率等!M52/1000,0)</f>
        <v>739</v>
      </c>
      <c r="P51" s="32">
        <f>ROUND([2]【16基金等】財調残高比率等!N52/1000,0)</f>
        <v>29</v>
      </c>
      <c r="Q51" s="33">
        <f>[2]【16基金等】財調残高比率等!Q52</f>
        <v>31.5</v>
      </c>
    </row>
    <row r="52" spans="1:20" ht="18.75" customHeight="1">
      <c r="A52" s="23" t="s">
        <v>60</v>
      </c>
      <c r="B52" s="24">
        <f>ROUND([2]【01主要数値】今年度主要数値!G52/1000,0)</f>
        <v>9978</v>
      </c>
      <c r="C52" s="25">
        <f>ROUND('[2]【17歳入（東日本）】歳入（東日本）'!K52/1000,0)</f>
        <v>0</v>
      </c>
      <c r="D52" s="26">
        <f>ROUND([2]【01主要数値】今年度主要数値!H52/1000,0)</f>
        <v>9449</v>
      </c>
      <c r="E52" s="27">
        <f>ROUND('[2]【18歳出（東日本）】今回年度歳出（東日本） '!AB55/1000,0)</f>
        <v>0</v>
      </c>
      <c r="F52" s="28">
        <f>ROUND([2]【01主要数値】今年度主要数値!I52/1000,0)</f>
        <v>529</v>
      </c>
      <c r="G52" s="28">
        <f>ROUND([2]【01主要数値】今年度主要数値!J52/1000,0)</f>
        <v>170</v>
      </c>
      <c r="H52" s="28">
        <f>ROUND([2]【01主要数値】今年度主要数値!K52/1000,0)</f>
        <v>359</v>
      </c>
      <c r="I52" s="29">
        <f>[2]【02各種財政指標】各種比率!C52</f>
        <v>84.3</v>
      </c>
      <c r="J52" s="30">
        <f>[2]【02各種財政指標】各種比率!E52</f>
        <v>88.2</v>
      </c>
      <c r="K52" s="31">
        <f t="shared" si="0"/>
        <v>-3.9</v>
      </c>
      <c r="L52" s="26">
        <f>ROUND([2]【15地方債】今年度地方債現在高!CT55/1000,0)</f>
        <v>4871</v>
      </c>
      <c r="M52" s="27">
        <f>ROUND([2]【15地方債】今年度地方債現在高!CJ55/1000,0)</f>
        <v>2694</v>
      </c>
      <c r="N52" s="32">
        <f>ROUND([2]【01主要数値】今年度主要数値!AE52/1000,0)</f>
        <v>3775</v>
      </c>
      <c r="O52" s="32">
        <f>ROUND([2]【16基金等】財調残高比率等!M53/1000,0)</f>
        <v>898</v>
      </c>
      <c r="P52" s="32">
        <f>ROUND([2]【16基金等】財調残高比率等!N53/1000,0)</f>
        <v>102</v>
      </c>
      <c r="Q52" s="33">
        <f>[2]【16基金等】財調残高比率等!Q53</f>
        <v>26.5</v>
      </c>
    </row>
    <row r="53" spans="1:20" ht="18.75" customHeight="1">
      <c r="A53" s="23" t="s">
        <v>61</v>
      </c>
      <c r="B53" s="24">
        <f>ROUND([2]【01主要数値】今年度主要数値!G53/1000,0)</f>
        <v>6609</v>
      </c>
      <c r="C53" s="25">
        <f>ROUND('[2]【17歳入（東日本）】歳入（東日本）'!K53/1000,0)</f>
        <v>0</v>
      </c>
      <c r="D53" s="26">
        <f>ROUND([2]【01主要数値】今年度主要数値!H53/1000,0)</f>
        <v>6425</v>
      </c>
      <c r="E53" s="27">
        <f>ROUND('[2]【18歳出（東日本）】今回年度歳出（東日本） '!AB56/1000,0)</f>
        <v>0</v>
      </c>
      <c r="F53" s="28">
        <f>ROUND([2]【01主要数値】今年度主要数値!I53/1000,0)</f>
        <v>184</v>
      </c>
      <c r="G53" s="28">
        <f>ROUND([2]【01主要数値】今年度主要数値!J53/1000,0)</f>
        <v>6</v>
      </c>
      <c r="H53" s="28">
        <f>ROUND([2]【01主要数値】今年度主要数値!K53/1000,0)</f>
        <v>178</v>
      </c>
      <c r="I53" s="29">
        <f>[2]【02各種財政指標】各種比率!C53</f>
        <v>84.3</v>
      </c>
      <c r="J53" s="30">
        <f>[2]【02各種財政指標】各種比率!E53</f>
        <v>89.5</v>
      </c>
      <c r="K53" s="31">
        <f t="shared" si="0"/>
        <v>-5.2</v>
      </c>
      <c r="L53" s="26">
        <f>ROUND([2]【15地方債】今年度地方債現在高!CT56/1000,0)</f>
        <v>4450</v>
      </c>
      <c r="M53" s="27">
        <f>ROUND([2]【15地方債】今年度地方債現在高!CJ56/1000,0)</f>
        <v>2084</v>
      </c>
      <c r="N53" s="32">
        <f>ROUND([2]【01主要数値】今年度主要数値!AE53/1000,0)</f>
        <v>3236</v>
      </c>
      <c r="O53" s="32">
        <f>ROUND([2]【16基金等】財調残高比率等!M54/1000,0)</f>
        <v>978</v>
      </c>
      <c r="P53" s="32">
        <f>ROUND([2]【16基金等】財調残高比率等!N54/1000,0)</f>
        <v>128</v>
      </c>
      <c r="Q53" s="33">
        <f>[2]【16基金等】財調残高比率等!Q54</f>
        <v>34.200000000000003</v>
      </c>
    </row>
    <row r="54" spans="1:20" ht="18.75" customHeight="1">
      <c r="A54" s="23" t="s">
        <v>62</v>
      </c>
      <c r="B54" s="24">
        <f>ROUND([2]【01主要数値】今年度主要数値!G54/1000,0)</f>
        <v>6151</v>
      </c>
      <c r="C54" s="25">
        <f>ROUND('[2]【17歳入（東日本）】歳入（東日本）'!K54/1000,0)</f>
        <v>0</v>
      </c>
      <c r="D54" s="26">
        <f>ROUND([2]【01主要数値】今年度主要数値!H54/1000,0)</f>
        <v>5828</v>
      </c>
      <c r="E54" s="27">
        <f>ROUND('[2]【18歳出（東日本）】今回年度歳出（東日本） '!AB57/1000,0)</f>
        <v>0</v>
      </c>
      <c r="F54" s="28">
        <f>ROUND([2]【01主要数値】今年度主要数値!I54/1000,0)</f>
        <v>323</v>
      </c>
      <c r="G54" s="28">
        <f>ROUND([2]【01主要数値】今年度主要数値!J54/1000,0)</f>
        <v>124</v>
      </c>
      <c r="H54" s="28">
        <f>ROUND([2]【01主要数値】今年度主要数値!K54/1000,0)</f>
        <v>199</v>
      </c>
      <c r="I54" s="29">
        <f>[2]【02各種財政指標】各種比率!C54</f>
        <v>90.6</v>
      </c>
      <c r="J54" s="30">
        <f>[2]【02各種財政指標】各種比率!E54</f>
        <v>98.1</v>
      </c>
      <c r="K54" s="31">
        <f t="shared" si="0"/>
        <v>-7.5</v>
      </c>
      <c r="L54" s="26">
        <f>ROUND([2]【15地方債】今年度地方債現在高!CT57/1000,0)</f>
        <v>3425</v>
      </c>
      <c r="M54" s="27">
        <f>ROUND([2]【15地方債】今年度地方債現在高!CJ57/1000,0)</f>
        <v>1644</v>
      </c>
      <c r="N54" s="32">
        <f>ROUND([2]【01主要数値】今年度主要数値!AE54/1000,0)</f>
        <v>2683</v>
      </c>
      <c r="O54" s="32">
        <f>ROUND([2]【16基金等】財調残高比率等!M55/1000,0)</f>
        <v>501</v>
      </c>
      <c r="P54" s="32">
        <f>ROUND([2]【16基金等】財調残高比率等!N55/1000,0)</f>
        <v>25</v>
      </c>
      <c r="Q54" s="33">
        <f>[2]【16基金等】財調残高比率等!Q55</f>
        <v>19.600000000000001</v>
      </c>
    </row>
    <row r="55" spans="1:20" ht="18.75" customHeight="1">
      <c r="A55" s="23" t="s">
        <v>63</v>
      </c>
      <c r="B55" s="24">
        <f>ROUND([2]【01主要数値】今年度主要数値!G55/1000,0)</f>
        <v>6442</v>
      </c>
      <c r="C55" s="25">
        <f>ROUND('[2]【17歳入（東日本）】歳入（東日本）'!K55/1000,0)</f>
        <v>6</v>
      </c>
      <c r="D55" s="26">
        <f>ROUND([2]【01主要数値】今年度主要数値!H55/1000,0)</f>
        <v>6046</v>
      </c>
      <c r="E55" s="27">
        <f>ROUND('[2]【18歳出（東日本）】今回年度歳出（東日本） '!AB58/1000,0)</f>
        <v>6</v>
      </c>
      <c r="F55" s="28">
        <f>ROUND([2]【01主要数値】今年度主要数値!I55/1000,0)</f>
        <v>396</v>
      </c>
      <c r="G55" s="28">
        <f>ROUND([2]【01主要数値】今年度主要数値!J55/1000,0)</f>
        <v>145</v>
      </c>
      <c r="H55" s="28">
        <f>ROUND([2]【01主要数値】今年度主要数値!K55/1000,0)</f>
        <v>251</v>
      </c>
      <c r="I55" s="29">
        <f>[2]【02各種財政指標】各種比率!C55</f>
        <v>82</v>
      </c>
      <c r="J55" s="30">
        <f>[2]【02各種財政指標】各種比率!E55</f>
        <v>84.9</v>
      </c>
      <c r="K55" s="31">
        <f t="shared" si="0"/>
        <v>-2.9</v>
      </c>
      <c r="L55" s="26">
        <f>ROUND([2]【15地方債】今年度地方債現在高!CT58/1000,0)</f>
        <v>4011</v>
      </c>
      <c r="M55" s="27">
        <f>ROUND([2]【15地方債】今年度地方債現在高!CJ58/1000,0)</f>
        <v>2354</v>
      </c>
      <c r="N55" s="32">
        <f>ROUND([2]【01主要数値】今年度主要数値!AE55/1000,0)</f>
        <v>3234</v>
      </c>
      <c r="O55" s="32">
        <f>ROUND([2]【16基金等】財調残高比率等!M56/1000,0)</f>
        <v>1188</v>
      </c>
      <c r="P55" s="32">
        <f>ROUND([2]【16基金等】財調残高比率等!N56/1000,0)</f>
        <v>30</v>
      </c>
      <c r="Q55" s="33">
        <f>[2]【16基金等】財調残高比率等!Q56</f>
        <v>37.6</v>
      </c>
    </row>
    <row r="56" spans="1:20" ht="18.75" customHeight="1">
      <c r="A56" s="23" t="s">
        <v>64</v>
      </c>
      <c r="B56" s="24">
        <f>ROUND([2]【01主要数値】今年度主要数値!G56/1000,0)</f>
        <v>6758</v>
      </c>
      <c r="C56" s="25">
        <f>ROUND('[2]【17歳入（東日本）】歳入（東日本）'!K56/1000,0)</f>
        <v>0</v>
      </c>
      <c r="D56" s="26">
        <f>ROUND([2]【01主要数値】今年度主要数値!H56/1000,0)</f>
        <v>6297</v>
      </c>
      <c r="E56" s="27">
        <f>ROUND('[2]【18歳出（東日本）】今回年度歳出（東日本） '!AB59/1000,0)</f>
        <v>0</v>
      </c>
      <c r="F56" s="28">
        <f>ROUND([2]【01主要数値】今年度主要数値!I56/1000,0)</f>
        <v>461</v>
      </c>
      <c r="G56" s="28">
        <f>ROUND([2]【01主要数値】今年度主要数値!J56/1000,0)</f>
        <v>147</v>
      </c>
      <c r="H56" s="28">
        <f>ROUND([2]【01主要数値】今年度主要数値!K56/1000,0)</f>
        <v>313</v>
      </c>
      <c r="I56" s="29">
        <f>[2]【02各種財政指標】各種比率!C56</f>
        <v>89.1</v>
      </c>
      <c r="J56" s="30">
        <f>[2]【02各種財政指標】各種比率!E56</f>
        <v>91.2</v>
      </c>
      <c r="K56" s="31">
        <f t="shared" si="0"/>
        <v>-2.1</v>
      </c>
      <c r="L56" s="26">
        <f>ROUND([2]【15地方債】今年度地方債現在高!CT59/1000,0)</f>
        <v>4317</v>
      </c>
      <c r="M56" s="27">
        <f>ROUND([2]【15地方債】今年度地方債現在高!CJ59/1000,0)</f>
        <v>2372</v>
      </c>
      <c r="N56" s="32">
        <f>ROUND([2]【01主要数値】今年度主要数値!AE56/1000,0)</f>
        <v>3394</v>
      </c>
      <c r="O56" s="32">
        <f>ROUND([2]【16基金等】財調残高比率等!M57/1000,0)</f>
        <v>840</v>
      </c>
      <c r="P56" s="32">
        <f>ROUND([2]【16基金等】財調残高比率等!N57/1000,0)</f>
        <v>257</v>
      </c>
      <c r="Q56" s="33">
        <f>[2]【16基金等】財調残高比率等!Q57</f>
        <v>32.299999999999997</v>
      </c>
    </row>
    <row r="57" spans="1:20" ht="18.75" customHeight="1">
      <c r="A57" s="23" t="s">
        <v>65</v>
      </c>
      <c r="B57" s="24">
        <f>ROUND([2]【01主要数値】今年度主要数値!G57/1000,0)</f>
        <v>4953</v>
      </c>
      <c r="C57" s="25">
        <f>ROUND('[2]【17歳入（東日本）】歳入（東日本）'!K57/1000,0)</f>
        <v>0</v>
      </c>
      <c r="D57" s="26">
        <f>ROUND([2]【01主要数値】今年度主要数値!H57/1000,0)</f>
        <v>4670</v>
      </c>
      <c r="E57" s="27">
        <f>ROUND('[2]【18歳出（東日本）】今回年度歳出（東日本） '!AB60/1000,0)</f>
        <v>0</v>
      </c>
      <c r="F57" s="28">
        <f>ROUND([2]【01主要数値】今年度主要数値!I57/1000,0)</f>
        <v>283</v>
      </c>
      <c r="G57" s="28">
        <f>ROUND([2]【01主要数値】今年度主要数値!J57/1000,0)</f>
        <v>33</v>
      </c>
      <c r="H57" s="28">
        <f>ROUND([2]【01主要数値】今年度主要数値!K57/1000,0)</f>
        <v>251</v>
      </c>
      <c r="I57" s="29">
        <f>[2]【02各種財政指標】各種比率!C57</f>
        <v>92.7</v>
      </c>
      <c r="J57" s="30">
        <f>[2]【02各種財政指標】各種比率!E57</f>
        <v>94.1</v>
      </c>
      <c r="K57" s="31">
        <f t="shared" si="0"/>
        <v>-1.4</v>
      </c>
      <c r="L57" s="26">
        <f>ROUND([2]【15地方債】今年度地方債現在高!CT60/1000,0)</f>
        <v>3512</v>
      </c>
      <c r="M57" s="27">
        <f>ROUND([2]【15地方債】今年度地方債現在高!CJ60/1000,0)</f>
        <v>1562</v>
      </c>
      <c r="N57" s="32">
        <f>ROUND([2]【01主要数値】今年度主要数値!AE57/1000,0)</f>
        <v>2468</v>
      </c>
      <c r="O57" s="32">
        <f>ROUND([2]【16基金等】財調残高比率等!M58/1000,0)</f>
        <v>431</v>
      </c>
      <c r="P57" s="32">
        <f>ROUND([2]【16基金等】財調残高比率等!N58/1000,0)</f>
        <v>11</v>
      </c>
      <c r="Q57" s="33">
        <f>[2]【16基金等】財調残高比率等!Q58</f>
        <v>17.899999999999999</v>
      </c>
    </row>
    <row r="58" spans="1:20" ht="18.75" customHeight="1" thickBot="1">
      <c r="A58" s="34" t="s">
        <v>66</v>
      </c>
      <c r="B58" s="35">
        <f>ROUND([2]【01主要数値】今年度主要数値!G58/1000,0)</f>
        <v>7802</v>
      </c>
      <c r="C58" s="36">
        <f>ROUND('[2]【17歳入（東日本）】歳入（東日本）'!K58/1000,0)</f>
        <v>5</v>
      </c>
      <c r="D58" s="37">
        <f>ROUND([2]【01主要数値】今年度主要数値!H58/1000,0)</f>
        <v>7450</v>
      </c>
      <c r="E58" s="38">
        <f>ROUND('[2]【18歳出（東日本）】今回年度歳出（東日本） '!AB61/1000,0)</f>
        <v>5</v>
      </c>
      <c r="F58" s="39">
        <f>ROUND([2]【01主要数値】今年度主要数値!I58/1000,0)</f>
        <v>352</v>
      </c>
      <c r="G58" s="39">
        <f>ROUND([2]【01主要数値】今年度主要数値!J58/1000,0)</f>
        <v>20</v>
      </c>
      <c r="H58" s="39">
        <f>ROUND([2]【01主要数値】今年度主要数値!K58/1000,0)</f>
        <v>332</v>
      </c>
      <c r="I58" s="40">
        <f>[2]【02各種財政指標】各種比率!C58</f>
        <v>86.1</v>
      </c>
      <c r="J58" s="41">
        <f>[2]【02各種財政指標】各種比率!E58</f>
        <v>95.1</v>
      </c>
      <c r="K58" s="42">
        <f t="shared" si="0"/>
        <v>-9</v>
      </c>
      <c r="L58" s="37">
        <f>ROUND([2]【15地方債】今年度地方債現在高!CT61/1000,0)</f>
        <v>4839</v>
      </c>
      <c r="M58" s="38">
        <f>ROUND([2]【15地方債】今年度地方債現在高!CJ61/1000,0)</f>
        <v>1839</v>
      </c>
      <c r="N58" s="43">
        <f>ROUND([2]【01主要数値】今年度主要数値!AE58/1000,0)</f>
        <v>2943</v>
      </c>
      <c r="O58" s="43">
        <f>ROUND([2]【16基金等】財調残高比率等!M59/1000,0)</f>
        <v>1344</v>
      </c>
      <c r="P58" s="43">
        <f>ROUND([2]【16基金等】財調残高比率等!N59/1000,0)</f>
        <v>1</v>
      </c>
      <c r="Q58" s="44">
        <f>[2]【16基金等】財調残高比率等!Q59</f>
        <v>45.7</v>
      </c>
    </row>
    <row r="59" spans="1:20" ht="22.5" customHeight="1" thickTop="1">
      <c r="A59" s="45" t="s">
        <v>67</v>
      </c>
      <c r="B59" s="46">
        <f>ROUND([2]【04歳入】今回歳入一覧!BF93/1000,0)</f>
        <v>3059105</v>
      </c>
      <c r="C59" s="47">
        <f>ROUND('[2]【17歳入（東日本）】歳入（東日本）'!K59/1000,0)</f>
        <v>18109</v>
      </c>
      <c r="D59" s="48">
        <f>ROUND('[2]【05歳出（性質別）】今回歳出一覧'!AJ95/1000,0)</f>
        <v>2962474</v>
      </c>
      <c r="E59" s="49">
        <f>ROUND('[2]【18歳出（東日本）】今回年度歳出（東日本） '!AB62/1000,0)</f>
        <v>17673</v>
      </c>
      <c r="F59" s="50">
        <f>ROUND([2]【01主要数値】今年度主要数値!I61/1000,0)</f>
        <v>96631</v>
      </c>
      <c r="G59" s="50">
        <f>ROUND([2]【01主要数値】今年度主要数値!J61/1000,0)</f>
        <v>23066</v>
      </c>
      <c r="H59" s="50">
        <f>ROUND([2]【01主要数値】今年度主要数値!K61/1000,0)</f>
        <v>73565</v>
      </c>
      <c r="I59" s="51">
        <f>ROUND(SUM(I5:I41)/37,1)</f>
        <v>92.7</v>
      </c>
      <c r="J59" s="52">
        <f>ROUND(SUM(J5:J41)/37,1)</f>
        <v>93.6</v>
      </c>
      <c r="K59" s="53">
        <f t="shared" si="0"/>
        <v>-0.9</v>
      </c>
      <c r="L59" s="50">
        <f>ROUND([2]【15地方債】今年度地方債現在高!CT63/1000,0)</f>
        <v>2059063</v>
      </c>
      <c r="M59" s="49">
        <f>ROUND([2]【15地方債】今年度地方債現在高!CJ63/1000,0)</f>
        <v>777135</v>
      </c>
      <c r="N59" s="54">
        <f>ROUND([2]【01主要数値】今年度主要数値!AE61/1000,0)</f>
        <v>1308047</v>
      </c>
      <c r="O59" s="54">
        <f>ROUND([2]【16基金等】財調残高比率等!M61/1000,0)</f>
        <v>188584</v>
      </c>
      <c r="P59" s="54">
        <f>ROUND([2]【16基金等】財調残高比率等!N61/1000,0)</f>
        <v>25068</v>
      </c>
      <c r="Q59" s="55">
        <f>ROUND(AVERAGE(Q5:Q41),1)</f>
        <v>20.8</v>
      </c>
    </row>
    <row r="60" spans="1:20" ht="22.5" customHeight="1">
      <c r="A60" s="56" t="s">
        <v>68</v>
      </c>
      <c r="B60" s="24">
        <f>B59-B5</f>
        <v>2477025</v>
      </c>
      <c r="C60" s="25">
        <f t="shared" ref="C60:H60" si="1">C59-C5</f>
        <v>16887</v>
      </c>
      <c r="D60" s="26">
        <f t="shared" si="1"/>
        <v>2387249</v>
      </c>
      <c r="E60" s="27">
        <f t="shared" si="1"/>
        <v>16451</v>
      </c>
      <c r="F60" s="28">
        <f t="shared" si="1"/>
        <v>89777</v>
      </c>
      <c r="G60" s="28">
        <f t="shared" si="1"/>
        <v>21933</v>
      </c>
      <c r="H60" s="28">
        <f t="shared" si="1"/>
        <v>67844</v>
      </c>
      <c r="I60" s="57">
        <f>ROUND(SUM(I6:I41)/36,1)</f>
        <v>92.6</v>
      </c>
      <c r="J60" s="58">
        <f>ROUND(SUM(J6:J41)/36,1)</f>
        <v>93.5</v>
      </c>
      <c r="K60" s="31">
        <f t="shared" si="0"/>
        <v>-0.9</v>
      </c>
      <c r="L60" s="28">
        <f>L59-L5</f>
        <v>1359903</v>
      </c>
      <c r="M60" s="27">
        <f>M59-M5</f>
        <v>539700</v>
      </c>
      <c r="N60" s="32">
        <f>N59-N5</f>
        <v>1053070</v>
      </c>
      <c r="O60" s="32">
        <f>O59-O5</f>
        <v>175773</v>
      </c>
      <c r="P60" s="32">
        <f>P59-P5</f>
        <v>25068</v>
      </c>
      <c r="Q60" s="33">
        <f>ROUND(AVERAGE(Q6:Q41),1)</f>
        <v>21.3</v>
      </c>
      <c r="S60" s="59"/>
      <c r="T60" s="59"/>
    </row>
    <row r="61" spans="1:20" ht="22.5" customHeight="1" thickBot="1">
      <c r="A61" s="34" t="s">
        <v>69</v>
      </c>
      <c r="B61" s="35">
        <f>ROUND([2]【04歳入】今回歳入一覧!BF94/1000,0)</f>
        <v>133070</v>
      </c>
      <c r="C61" s="36">
        <f>ROUND('[2]【17歳入（東日本）】歳入（東日本）'!K61/1000,0)</f>
        <v>73</v>
      </c>
      <c r="D61" s="37">
        <f>ROUND('[2]【05歳出（性質別）】今回歳出一覧'!AJ96/1000,0)</f>
        <v>126422</v>
      </c>
      <c r="E61" s="38">
        <f>ROUND('[2]【18歳出（東日本）】今回年度歳出（東日本） '!AB64/1000,0)</f>
        <v>70</v>
      </c>
      <c r="F61" s="39">
        <f>ROUND([2]【01主要数値】今年度主要数値!I63/1000,0)</f>
        <v>6648</v>
      </c>
      <c r="G61" s="39">
        <f>ROUND([2]【01主要数値】今年度主要数値!J63/1000,0)</f>
        <v>1097</v>
      </c>
      <c r="H61" s="39">
        <f>ROUND([2]【01主要数値】今年度主要数値!K63/1000,0)</f>
        <v>5550</v>
      </c>
      <c r="I61" s="60">
        <f>ROUND(SUM(I42:I58)/17,1)</f>
        <v>87.9</v>
      </c>
      <c r="J61" s="61">
        <f>ROUND(SUM(J42:J58)/17,1)</f>
        <v>92.1</v>
      </c>
      <c r="K61" s="42">
        <f t="shared" si="0"/>
        <v>-4.2</v>
      </c>
      <c r="L61" s="39">
        <f>ROUND([2]【15地方債】今年度地方債現在高!CT64/1000,0)</f>
        <v>80315</v>
      </c>
      <c r="M61" s="38">
        <f>ROUND([2]【15地方債】今年度地方債現在高!CJ64/1000,0)</f>
        <v>40839</v>
      </c>
      <c r="N61" s="43">
        <f>ROUND([2]【01主要数値】今年度主要数値!AE63/1000,0)</f>
        <v>60710</v>
      </c>
      <c r="O61" s="43">
        <f>ROUND([2]【16基金等】財調残高比率等!M62/1000,0)</f>
        <v>16069</v>
      </c>
      <c r="P61" s="43">
        <f>ROUND([2]【16基金等】財調残高比率等!N62/1000,0)</f>
        <v>1363</v>
      </c>
      <c r="Q61" s="44">
        <f>ROUND(AVERAGE(Q42:Q58),1)</f>
        <v>29.7</v>
      </c>
    </row>
    <row r="62" spans="1:20" ht="22.5" customHeight="1" thickBot="1">
      <c r="A62" s="62" t="s">
        <v>70</v>
      </c>
      <c r="B62" s="63">
        <f>ROUND([2]【04歳入】今回歳入一覧!BF95/1000,0)</f>
        <v>3192175</v>
      </c>
      <c r="C62" s="64">
        <f>ROUND('[2]【17歳入（東日本）】歳入（東日本）'!K62/1000,0)</f>
        <v>18182</v>
      </c>
      <c r="D62" s="65">
        <f>ROUND('[2]【05歳出（性質別）】今回歳出一覧'!AJ97/1000,0)</f>
        <v>3088896</v>
      </c>
      <c r="E62" s="66">
        <f>ROUND('[2]【18歳出（東日本）】今回年度歳出（東日本） '!AB65/1000,0)</f>
        <v>17743</v>
      </c>
      <c r="F62" s="67">
        <f>ROUND([2]【01主要数値】今年度主要数値!I67/1000,0)</f>
        <v>103278</v>
      </c>
      <c r="G62" s="67">
        <f>ROUND([2]【01主要数値】今年度主要数値!J67/1000,0)</f>
        <v>24163</v>
      </c>
      <c r="H62" s="67">
        <f>ROUND([2]【01主要数値】今年度主要数値!K67/1000,0)</f>
        <v>79115</v>
      </c>
      <c r="I62" s="68">
        <f>ROUND(SUM(I5:I58)/54,1)</f>
        <v>91.2</v>
      </c>
      <c r="J62" s="69">
        <f>ROUND(SUM(J5:J58)/54,1)</f>
        <v>93.1</v>
      </c>
      <c r="K62" s="70">
        <f t="shared" si="0"/>
        <v>-1.9</v>
      </c>
      <c r="L62" s="67">
        <f>ROUND([2]【15地方債】今年度地方債現在高!CT65/1000,0)</f>
        <v>2139378</v>
      </c>
      <c r="M62" s="66">
        <f>ROUND([2]【15地方債】今年度地方債現在高!CJ65/1000,0)</f>
        <v>817973</v>
      </c>
      <c r="N62" s="71">
        <f>ROUND([2]【01主要数値】今年度主要数値!AE67/1000,0)</f>
        <v>1368757</v>
      </c>
      <c r="O62" s="67">
        <f>ROUND([2]【16基金等】財調残高比率等!M63/1000,0)</f>
        <v>204653</v>
      </c>
      <c r="P62" s="67">
        <f>ROUND([2]【16基金等】財調残高比率等!N63/1000,0)</f>
        <v>26430</v>
      </c>
      <c r="Q62" s="72">
        <f>ROUND(AVERAGE(Q5:Q58),1)</f>
        <v>23.6</v>
      </c>
    </row>
    <row r="63" spans="1:20" ht="22.5" customHeight="1">
      <c r="A63" s="73" t="s">
        <v>71</v>
      </c>
      <c r="B63" s="74">
        <f>B62-B5</f>
        <v>2610095</v>
      </c>
      <c r="C63" s="75">
        <f t="shared" ref="C63:H63" si="2">C62-C5</f>
        <v>16960</v>
      </c>
      <c r="D63" s="76">
        <f t="shared" si="2"/>
        <v>2513671</v>
      </c>
      <c r="E63" s="77">
        <f t="shared" si="2"/>
        <v>16521</v>
      </c>
      <c r="F63" s="78">
        <f t="shared" si="2"/>
        <v>96424</v>
      </c>
      <c r="G63" s="78">
        <f t="shared" si="2"/>
        <v>23030</v>
      </c>
      <c r="H63" s="78">
        <f t="shared" si="2"/>
        <v>73394</v>
      </c>
      <c r="I63" s="79">
        <f>ROUND(SUM(I6:I58)/53,1)</f>
        <v>91.1</v>
      </c>
      <c r="J63" s="80">
        <f>ROUND(SUM(J6:J58)/53,1)</f>
        <v>93</v>
      </c>
      <c r="K63" s="81">
        <f t="shared" si="0"/>
        <v>-1.9</v>
      </c>
      <c r="L63" s="78">
        <f>L62-L5</f>
        <v>1440218</v>
      </c>
      <c r="M63" s="77">
        <f>M62-M5</f>
        <v>580538</v>
      </c>
      <c r="N63" s="82">
        <f>N62-N5</f>
        <v>1113780</v>
      </c>
      <c r="O63" s="82">
        <f>O62-O5</f>
        <v>191842</v>
      </c>
      <c r="P63" s="82">
        <f>P62-P5</f>
        <v>26430</v>
      </c>
      <c r="Q63" s="83">
        <f>ROUND(AVERAGE(Q6:Q58),1)</f>
        <v>24</v>
      </c>
    </row>
    <row r="64" spans="1:20">
      <c r="A64" s="84" t="s">
        <v>72</v>
      </c>
    </row>
    <row r="65" spans="1:1">
      <c r="A65" s="84" t="s">
        <v>73</v>
      </c>
    </row>
  </sheetData>
  <mergeCells count="9">
    <mergeCell ref="O3:O4"/>
    <mergeCell ref="P3:P4"/>
    <mergeCell ref="Q3:Q4"/>
    <mergeCell ref="A3:A4"/>
    <mergeCell ref="B3:C3"/>
    <mergeCell ref="D3:E3"/>
    <mergeCell ref="I3:K3"/>
    <mergeCell ref="L3:M3"/>
    <mergeCell ref="N3:N4"/>
  </mergeCells>
  <phoneticPr fontId="3"/>
  <pageMargins left="0.59055118110236227" right="0.39370078740157483" top="0.59055118110236227" bottom="0.59055118110236227" header="0" footer="0"/>
  <pageSetup paperSize="9" scale="6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【別紙１】</vt:lpstr>
      <vt:lpstr>【別紙１】!Print_Area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dcterms:created xsi:type="dcterms:W3CDTF">2021-09-21T07:52:45Z</dcterms:created>
  <dcterms:modified xsi:type="dcterms:W3CDTF">2021-09-22T06:17:56Z</dcterms:modified>
</cp:coreProperties>
</file>