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6" sheetId="1" r:id="rId1"/>
    <sheet name="7" sheetId="2" r:id="rId2"/>
  </sheets>
  <definedNames>
    <definedName name="_xlnm.Print_Area" localSheetId="0">'6'!$A$1:$Q$62</definedName>
  </definedNames>
  <calcPr fullCalcOnLoad="1" refMode="R1C1"/>
</workbook>
</file>

<file path=xl/sharedStrings.xml><?xml version="1.0" encoding="utf-8"?>
<sst xmlns="http://schemas.openxmlformats.org/spreadsheetml/2006/main" count="189" uniqueCount="97">
  <si>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</si>
  <si>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</si>
  <si>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</si>
  <si>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</si>
  <si>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</si>
  <si>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</si>
  <si>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</si>
  <si>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</si>
  <si>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</si>
  <si>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</si>
  <si>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</si>
  <si>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</si>
  <si>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</si>
  <si>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</si>
  <si>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</si>
  <si>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</si>
  <si>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</si>
  <si>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</si>
  <si>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</si>
  <si>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</si>
  <si>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</si>
  <si>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</si>
  <si>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</si>
  <si>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</si>
  <si>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</si>
  <si>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</si>
  <si>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</si>
  <si>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</si>
  <si>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</si>
  <si>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</si>
  <si>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</si>
  <si>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</si>
  <si>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</si>
  <si>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</si>
  <si>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</si>
  <si>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</si>
  <si>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</si>
  <si>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</si>
  <si>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</si>
  <si>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</si>
  <si>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</si>
  <si>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</si>
  <si>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</si>
  <si>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</si>
  <si>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</si>
  <si>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</si>
  <si>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</si>
  <si>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</si>
  <si>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</si>
  <si>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</si>
  <si>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</si>
  <si>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</si>
  <si>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</si>
  <si>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</si>
  <si>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</si>
  <si>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</si>
  <si>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</si>
  <si>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</si>
  <si>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</si>
  <si>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</si>
  <si>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</si>
  <si>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</si>
  <si>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</si>
  <si>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</si>
  <si>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</si>
  <si>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</si>
  <si>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</si>
  <si>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</si>
  <si>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</si>
  <si>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</si>
  <si>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</si>
  <si>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</si>
  <si>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</si>
  <si>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</si>
  <si>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</si>
  <si>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</si>
  <si>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</si>
  <si>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</si>
  <si>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</si>
  <si>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中等教育学校</t>
  </si>
  <si>
    <t>不詳・死亡</t>
  </si>
  <si>
    <t>私立中等教育学校</t>
  </si>
  <si>
    <t>公共職業能力開発
施設等入学者（Ｄ）</t>
  </si>
  <si>
    <t>　中学校</t>
  </si>
  <si>
    <t>…</t>
  </si>
  <si>
    <t>卒　業　者　総　数</t>
  </si>
  <si>
    <t>高等学校等進学者</t>
  </si>
  <si>
    <t>高等学校等
進学者合計</t>
  </si>
  <si>
    <t>高等学校等進　学　者</t>
  </si>
  <si>
    <t>（２）　学校種別高等学校等進学状況(公立）</t>
  </si>
  <si>
    <t>（３）　地区別高等学校等進学状況(公立）</t>
  </si>
  <si>
    <t>高等学校等進学率（Ａ／Ｔ）</t>
  </si>
  <si>
    <t>２７年３月
卒業者</t>
  </si>
  <si>
    <t>２８年３月卒業者</t>
  </si>
  <si>
    <t>　　１　卒業後の状況（平成２８年３月卒業者）</t>
  </si>
  <si>
    <t>２７年３月</t>
  </si>
  <si>
    <t>（平成２７年３月卒業者）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</si>
</sst>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6" fontId="14" fillId="0" borderId="19" xfId="0" applyNumberFormat="1" applyFont="1" applyFill="1" applyBorder="1" applyAlignment="1">
      <alignment horizontal="right" vertical="center"/>
    </xf>
    <xf numFmtId="186" fontId="14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7" fillId="0" borderId="12" xfId="62" applyNumberFormat="1" applyFont="1" applyFill="1" applyBorder="1" applyAlignment="1">
      <alignment horizontal="right" vertical="center"/>
      <protection/>
    </xf>
    <xf numFmtId="178" fontId="7" fillId="0" borderId="21" xfId="62" applyNumberFormat="1" applyFont="1" applyFill="1" applyBorder="1" applyAlignment="1">
      <alignment horizontal="right" vertical="center"/>
      <protection/>
    </xf>
    <xf numFmtId="178" fontId="14" fillId="0" borderId="14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205" fontId="14" fillId="0" borderId="12" xfId="0" applyNumberFormat="1" applyFont="1" applyFill="1" applyBorder="1" applyAlignment="1">
      <alignment horizontal="right" vertical="center"/>
    </xf>
    <xf numFmtId="205" fontId="14" fillId="0" borderId="23" xfId="0" applyNumberFormat="1" applyFont="1" applyFill="1" applyBorder="1" applyAlignment="1">
      <alignment horizontal="right" vertical="center"/>
    </xf>
    <xf numFmtId="178" fontId="14" fillId="0" borderId="18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vertical="center"/>
    </xf>
    <xf numFmtId="183" fontId="7" fillId="0" borderId="26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83" fontId="8" fillId="0" borderId="26" xfId="0" applyNumberFormat="1" applyFont="1" applyFill="1" applyBorder="1" applyAlignment="1">
      <alignment vertical="center"/>
    </xf>
    <xf numFmtId="183" fontId="8" fillId="0" borderId="26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55" fontId="3" fillId="0" borderId="28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Alignment="1">
      <alignment vertical="center" shrinkToFit="1"/>
    </xf>
    <xf numFmtId="186" fontId="8" fillId="0" borderId="29" xfId="0" applyNumberFormat="1" applyFont="1" applyFill="1" applyBorder="1" applyAlignment="1">
      <alignment vertical="center"/>
    </xf>
    <xf numFmtId="186" fontId="8" fillId="0" borderId="14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vertical="center"/>
    </xf>
    <xf numFmtId="186" fontId="8" fillId="0" borderId="31" xfId="0" applyNumberFormat="1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/>
    </xf>
    <xf numFmtId="186" fontId="8" fillId="0" borderId="33" xfId="0" applyNumberFormat="1" applyFont="1" applyFill="1" applyBorder="1" applyAlignment="1">
      <alignment vertical="center"/>
    </xf>
    <xf numFmtId="186" fontId="8" fillId="0" borderId="34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21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 shrinkToFit="1"/>
    </xf>
    <xf numFmtId="186" fontId="8" fillId="0" borderId="21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83" fontId="7" fillId="0" borderId="36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83" fontId="8" fillId="0" borderId="36" xfId="0" applyNumberFormat="1" applyFont="1" applyFill="1" applyBorder="1" applyAlignment="1">
      <alignment vertical="center"/>
    </xf>
    <xf numFmtId="183" fontId="8" fillId="0" borderId="36" xfId="0" applyNumberFormat="1" applyFont="1" applyFill="1" applyBorder="1" applyAlignment="1">
      <alignment horizontal="right" vertical="center"/>
    </xf>
    <xf numFmtId="186" fontId="8" fillId="0" borderId="37" xfId="0" applyNumberFormat="1" applyFont="1" applyFill="1" applyBorder="1" applyAlignment="1">
      <alignment vertical="center"/>
    </xf>
    <xf numFmtId="186" fontId="8" fillId="0" borderId="19" xfId="0" applyNumberFormat="1" applyFont="1" applyFill="1" applyBorder="1" applyAlignment="1">
      <alignment vertical="center"/>
    </xf>
    <xf numFmtId="186" fontId="8" fillId="0" borderId="22" xfId="0" applyNumberFormat="1" applyFont="1" applyFill="1" applyBorder="1" applyAlignment="1">
      <alignment vertical="center"/>
    </xf>
    <xf numFmtId="186" fontId="8" fillId="0" borderId="19" xfId="0" applyNumberFormat="1" applyFont="1" applyFill="1" applyBorder="1" applyAlignment="1">
      <alignment vertical="center" shrinkToFit="1"/>
    </xf>
    <xf numFmtId="186" fontId="8" fillId="0" borderId="22" xfId="0" applyNumberFormat="1" applyFont="1" applyFill="1" applyBorder="1" applyAlignment="1">
      <alignment vertical="center" shrinkToFit="1"/>
    </xf>
    <xf numFmtId="186" fontId="8" fillId="0" borderId="17" xfId="0" applyNumberFormat="1" applyFont="1" applyFill="1" applyBorder="1" applyAlignment="1">
      <alignment vertical="center"/>
    </xf>
    <xf numFmtId="186" fontId="8" fillId="0" borderId="18" xfId="0" applyNumberFormat="1" applyFont="1" applyFill="1" applyBorder="1" applyAlignment="1">
      <alignment vertical="center"/>
    </xf>
    <xf numFmtId="186" fontId="8" fillId="0" borderId="20" xfId="0" applyNumberFormat="1" applyFont="1" applyFill="1" applyBorder="1" applyAlignment="1">
      <alignment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38" xfId="62" applyNumberFormat="1" applyFont="1" applyFill="1" applyBorder="1" applyAlignment="1">
      <alignment horizontal="right" vertical="center"/>
      <protection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21" xfId="62" applyNumberFormat="1" applyFont="1" applyFill="1" applyBorder="1" applyAlignment="1">
      <alignment horizontal="right" vertical="center"/>
      <protection/>
    </xf>
    <xf numFmtId="178" fontId="14" fillId="0" borderId="19" xfId="0" applyNumberFormat="1" applyFont="1" applyFill="1" applyBorder="1" applyAlignment="1">
      <alignment horizontal="right" vertical="center"/>
    </xf>
    <xf numFmtId="204" fontId="14" fillId="0" borderId="39" xfId="0" applyNumberFormat="1" applyFont="1" applyFill="1" applyBorder="1" applyAlignment="1">
      <alignment horizontal="right" vertical="center"/>
    </xf>
    <xf numFmtId="204" fontId="14" fillId="0" borderId="40" xfId="0" applyNumberFormat="1" applyFont="1" applyFill="1" applyBorder="1" applyAlignment="1">
      <alignment horizontal="right" vertical="center"/>
    </xf>
    <xf numFmtId="178" fontId="13" fillId="0" borderId="12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41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8" fillId="0" borderId="55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178" fontId="7" fillId="0" borderId="56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178" fontId="7" fillId="0" borderId="34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57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58" xfId="0" applyFont="1" applyFill="1" applyBorder="1" applyAlignment="1">
      <alignment horizontal="distributed" vertical="center" textRotation="255"/>
    </xf>
    <xf numFmtId="0" fontId="4" fillId="0" borderId="37" xfId="0" applyFont="1" applyFill="1" applyBorder="1" applyAlignment="1">
      <alignment horizontal="distributed" vertical="center" textRotation="255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distributed" vertical="center"/>
    </xf>
    <xf numFmtId="178" fontId="8" fillId="0" borderId="42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178" fontId="7" fillId="0" borderId="54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86" fontId="8" fillId="0" borderId="61" xfId="0" applyNumberFormat="1" applyFont="1" applyFill="1" applyBorder="1" applyAlignment="1">
      <alignment horizontal="right" vertical="center"/>
    </xf>
    <xf numFmtId="186" fontId="8" fillId="0" borderId="62" xfId="0" applyNumberFormat="1" applyFont="1" applyFill="1" applyBorder="1" applyAlignment="1">
      <alignment horizontal="right" vertical="center"/>
    </xf>
    <xf numFmtId="186" fontId="8" fillId="0" borderId="63" xfId="0" applyNumberFormat="1" applyFont="1" applyFill="1" applyBorder="1" applyAlignment="1">
      <alignment horizontal="right" vertical="center"/>
    </xf>
    <xf numFmtId="176" fontId="7" fillId="0" borderId="18" xfId="61" applyNumberFormat="1" applyFont="1" applyFill="1" applyBorder="1" applyAlignment="1">
      <alignment horizontal="right" vertical="center"/>
      <protection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61" applyNumberFormat="1" applyFont="1" applyFill="1" applyBorder="1" applyAlignment="1">
      <alignment horizontal="right" vertical="center"/>
      <protection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203" fontId="7" fillId="0" borderId="19" xfId="0" applyNumberFormat="1" applyFont="1" applyFill="1" applyBorder="1" applyAlignment="1">
      <alignment horizontal="right" vertical="center"/>
    </xf>
    <xf numFmtId="203" fontId="7" fillId="0" borderId="19" xfId="0" applyNumberFormat="1" applyFont="1" applyFill="1" applyBorder="1" applyAlignment="1">
      <alignment vertical="center"/>
    </xf>
    <xf numFmtId="176" fontId="7" fillId="0" borderId="14" xfId="61" applyNumberFormat="1" applyFont="1" applyFill="1" applyBorder="1" applyAlignment="1">
      <alignment horizontal="right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horizontal="right" vertical="center"/>
    </xf>
    <xf numFmtId="189" fontId="7" fillId="0" borderId="14" xfId="0" applyNumberFormat="1" applyFont="1" applyFill="1" applyBorder="1" applyAlignment="1">
      <alignment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64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40" xfId="62" applyNumberFormat="1" applyFont="1" applyFill="1" applyBorder="1" applyAlignment="1">
      <alignment horizontal="right" vertical="center"/>
      <protection/>
    </xf>
    <xf numFmtId="178" fontId="8" fillId="0" borderId="26" xfId="62" applyNumberFormat="1" applyFont="1" applyFill="1" applyBorder="1" applyAlignment="1">
      <alignment horizontal="right" vertical="center"/>
      <protection/>
    </xf>
    <xf numFmtId="178" fontId="8" fillId="0" borderId="65" xfId="62" applyNumberFormat="1" applyFont="1" applyFill="1" applyBorder="1" applyAlignment="1">
      <alignment horizontal="right" vertical="center"/>
      <protection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40" xfId="62" applyNumberFormat="1" applyFont="1" applyFill="1" applyBorder="1" applyAlignment="1">
      <alignment vertical="center"/>
      <protection/>
    </xf>
    <xf numFmtId="176" fontId="8" fillId="0" borderId="65" xfId="62" applyNumberFormat="1" applyFont="1" applyFill="1" applyBorder="1" applyAlignment="1">
      <alignment vertical="center"/>
      <protection/>
    </xf>
    <xf numFmtId="176" fontId="8" fillId="0" borderId="26" xfId="62" applyNumberFormat="1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178" fontId="8" fillId="0" borderId="39" xfId="62" applyNumberFormat="1" applyFont="1" applyFill="1" applyBorder="1" applyAlignment="1">
      <alignment horizontal="right" vertical="center"/>
      <protection/>
    </xf>
    <xf numFmtId="0" fontId="0" fillId="0" borderId="66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178" fontId="8" fillId="0" borderId="55" xfId="62" applyNumberFormat="1" applyFont="1" applyFill="1" applyBorder="1" applyAlignment="1">
      <alignment horizontal="right" vertical="center"/>
      <protection/>
    </xf>
    <xf numFmtId="0" fontId="0" fillId="0" borderId="67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203" fontId="8" fillId="0" borderId="23" xfId="62" applyNumberFormat="1" applyFont="1" applyFill="1" applyBorder="1" applyAlignment="1">
      <alignment horizontal="right" vertical="center"/>
      <protection/>
    </xf>
    <xf numFmtId="203" fontId="0" fillId="0" borderId="25" xfId="0" applyNumberFormat="1" applyFont="1" applyFill="1" applyBorder="1" applyAlignment="1">
      <alignment horizontal="right" vertical="center"/>
    </xf>
    <xf numFmtId="203" fontId="0" fillId="0" borderId="47" xfId="0" applyNumberFormat="1" applyFont="1" applyFill="1" applyBorder="1" applyAlignment="1">
      <alignment horizontal="right" vertical="center"/>
    </xf>
    <xf numFmtId="203" fontId="8" fillId="0" borderId="25" xfId="62" applyNumberFormat="1" applyFont="1" applyFill="1" applyBorder="1" applyAlignment="1">
      <alignment horizontal="right" vertical="center"/>
      <protection/>
    </xf>
    <xf numFmtId="203" fontId="8" fillId="0" borderId="47" xfId="62" applyNumberFormat="1" applyFont="1" applyFill="1" applyBorder="1" applyAlignment="1">
      <alignment horizontal="right" vertical="center"/>
      <protection/>
    </xf>
    <xf numFmtId="178" fontId="8" fillId="0" borderId="55" xfId="63" applyNumberFormat="1" applyFont="1" applyFill="1" applyBorder="1" applyAlignment="1">
      <alignment horizontal="right"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9" fillId="0" borderId="40" xfId="0" applyFont="1" applyFill="1" applyBorder="1" applyAlignment="1">
      <alignment horizontal="distributed" vertical="center" wrapText="1" shrinkToFit="1"/>
    </xf>
    <xf numFmtId="0" fontId="9" fillId="0" borderId="26" xfId="0" applyFont="1" applyFill="1" applyBorder="1" applyAlignment="1">
      <alignment horizontal="distributed"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tabSelected="1" zoomScale="130" zoomScaleNormal="130" zoomScaleSheetLayoutView="100" zoomScalePageLayoutView="0" workbookViewId="0" topLeftCell="A1">
      <selection activeCell="T5" sqref="T5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3.5" customHeight="1">
      <c r="A2" s="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45"/>
    </row>
    <row r="3" spans="1:18" s="4" customFormat="1" ht="13.5" customHeight="1">
      <c r="A3" s="3" t="s">
        <v>94</v>
      </c>
      <c r="G3" s="5"/>
      <c r="H3" s="5"/>
      <c r="I3" s="5"/>
      <c r="J3" s="5"/>
      <c r="K3" s="5"/>
      <c r="L3" s="5"/>
      <c r="M3" s="5"/>
      <c r="N3" s="5"/>
      <c r="O3" s="5"/>
      <c r="P3" s="5"/>
      <c r="Q3" s="67"/>
      <c r="R3" s="66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67"/>
      <c r="R4" s="66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68"/>
      <c r="R5" s="66"/>
    </row>
    <row r="6" spans="1:18" ht="28.5" customHeight="1">
      <c r="A6" s="118" t="s">
        <v>1</v>
      </c>
      <c r="B6" s="119"/>
      <c r="C6" s="119"/>
      <c r="D6" s="120"/>
      <c r="E6" s="44" t="s">
        <v>92</v>
      </c>
      <c r="F6" s="124" t="s">
        <v>93</v>
      </c>
      <c r="G6" s="119"/>
      <c r="H6" s="120"/>
      <c r="I6" s="118" t="s">
        <v>2</v>
      </c>
      <c r="J6" s="119"/>
      <c r="K6" s="125"/>
      <c r="L6" s="124" t="s">
        <v>3</v>
      </c>
      <c r="M6" s="119"/>
      <c r="N6" s="120"/>
      <c r="O6" s="118" t="s">
        <v>4</v>
      </c>
      <c r="P6" s="119"/>
      <c r="Q6" s="125"/>
      <c r="R6" s="7"/>
    </row>
    <row r="7" spans="1:18" ht="28.5" customHeight="1">
      <c r="A7" s="121"/>
      <c r="B7" s="122"/>
      <c r="C7" s="122"/>
      <c r="D7" s="123"/>
      <c r="E7" s="52" t="s">
        <v>5</v>
      </c>
      <c r="F7" s="46" t="s">
        <v>5</v>
      </c>
      <c r="G7" s="18" t="s">
        <v>6</v>
      </c>
      <c r="H7" s="6" t="s">
        <v>7</v>
      </c>
      <c r="I7" s="17" t="s">
        <v>8</v>
      </c>
      <c r="J7" s="18" t="s">
        <v>6</v>
      </c>
      <c r="K7" s="22" t="s">
        <v>7</v>
      </c>
      <c r="L7" s="16" t="s">
        <v>8</v>
      </c>
      <c r="M7" s="18" t="s">
        <v>6</v>
      </c>
      <c r="N7" s="6" t="s">
        <v>7</v>
      </c>
      <c r="O7" s="17" t="s">
        <v>8</v>
      </c>
      <c r="P7" s="18" t="s">
        <v>6</v>
      </c>
      <c r="Q7" s="22" t="s">
        <v>7</v>
      </c>
      <c r="R7" s="7"/>
    </row>
    <row r="8" spans="1:18" ht="12.75" customHeight="1">
      <c r="A8" s="118" t="s">
        <v>9</v>
      </c>
      <c r="B8" s="119"/>
      <c r="C8" s="119"/>
      <c r="D8" s="125"/>
      <c r="E8" s="71">
        <v>55329</v>
      </c>
      <c r="F8" s="47">
        <f>SUM(G8:H9)</f>
        <v>55425</v>
      </c>
      <c r="G8" s="135">
        <f>J8+M8+P8</f>
        <v>28594</v>
      </c>
      <c r="H8" s="135">
        <f>K8+N8+Q8</f>
        <v>26831</v>
      </c>
      <c r="I8" s="131">
        <f>SUM(J8:K9)</f>
        <v>150</v>
      </c>
      <c r="J8" s="133">
        <f>SUM(J12:J33)+J46</f>
        <v>71</v>
      </c>
      <c r="K8" s="139">
        <f>SUM(K12:K33)+K46</f>
        <v>79</v>
      </c>
      <c r="L8" s="131">
        <f>SUM(M8:N9)</f>
        <v>51823</v>
      </c>
      <c r="M8" s="133">
        <f>SUM(M12:M33)+M46</f>
        <v>26782</v>
      </c>
      <c r="N8" s="135">
        <f>SUM(N12:N33)+N46</f>
        <v>25041</v>
      </c>
      <c r="O8" s="132">
        <f>SUM(P8:Q9)</f>
        <v>3452</v>
      </c>
      <c r="P8" s="134">
        <f>SUM(P12:P33)+P46</f>
        <v>1741</v>
      </c>
      <c r="Q8" s="180">
        <f>SUM(Q12:Q33)+Q46</f>
        <v>1711</v>
      </c>
      <c r="R8" s="7"/>
    </row>
    <row r="9" spans="1:18" ht="12.75" customHeight="1">
      <c r="A9" s="126"/>
      <c r="B9" s="127"/>
      <c r="C9" s="127"/>
      <c r="D9" s="128"/>
      <c r="E9" s="72">
        <v>100</v>
      </c>
      <c r="F9" s="48">
        <v>100</v>
      </c>
      <c r="G9" s="136"/>
      <c r="H9" s="136"/>
      <c r="I9" s="132"/>
      <c r="J9" s="134"/>
      <c r="K9" s="140"/>
      <c r="L9" s="132"/>
      <c r="M9" s="134"/>
      <c r="N9" s="136"/>
      <c r="O9" s="137"/>
      <c r="P9" s="138"/>
      <c r="Q9" s="181"/>
      <c r="R9" s="7"/>
    </row>
    <row r="10" spans="1:18" ht="12.75" customHeight="1">
      <c r="A10" s="164" t="s">
        <v>86</v>
      </c>
      <c r="B10" s="150" t="s">
        <v>10</v>
      </c>
      <c r="C10" s="127"/>
      <c r="D10" s="128"/>
      <c r="E10" s="73">
        <v>54573</v>
      </c>
      <c r="F10" s="49">
        <f>SUM(G10:H11)</f>
        <v>54760</v>
      </c>
      <c r="G10" s="112">
        <f>J10+M10+P10</f>
        <v>28164</v>
      </c>
      <c r="H10" s="117">
        <f>K10+N10+Q10</f>
        <v>26596</v>
      </c>
      <c r="I10" s="111">
        <f>SUM(J10:K11)</f>
        <v>150</v>
      </c>
      <c r="J10" s="112">
        <f>SUM(J12:J23)</f>
        <v>71</v>
      </c>
      <c r="K10" s="114">
        <f>SUM(K12:K23)</f>
        <v>79</v>
      </c>
      <c r="L10" s="111">
        <f>SUM(M10:N11)</f>
        <v>51171</v>
      </c>
      <c r="M10" s="112">
        <f>SUM(M12:M23)</f>
        <v>26359</v>
      </c>
      <c r="N10" s="114">
        <f>SUM(N12:N23)</f>
        <v>24812</v>
      </c>
      <c r="O10" s="111">
        <f>SUM(P10:Q11)</f>
        <v>3439</v>
      </c>
      <c r="P10" s="112">
        <f>SUM(P12:P23)</f>
        <v>1734</v>
      </c>
      <c r="Q10" s="114">
        <f>SUM(Q12:Q23)</f>
        <v>1705</v>
      </c>
      <c r="R10" s="7"/>
    </row>
    <row r="11" spans="1:18" ht="12.75" customHeight="1">
      <c r="A11" s="164"/>
      <c r="B11" s="150"/>
      <c r="C11" s="127"/>
      <c r="D11" s="128"/>
      <c r="E11" s="74">
        <v>98.63362793471778</v>
      </c>
      <c r="F11" s="50">
        <f>F10/$F$8*100</f>
        <v>98.80018042399638</v>
      </c>
      <c r="G11" s="113"/>
      <c r="H11" s="117"/>
      <c r="I11" s="111"/>
      <c r="J11" s="113"/>
      <c r="K11" s="115"/>
      <c r="L11" s="111"/>
      <c r="M11" s="113"/>
      <c r="N11" s="115"/>
      <c r="O11" s="111"/>
      <c r="P11" s="113"/>
      <c r="Q11" s="115"/>
      <c r="R11" s="7"/>
    </row>
    <row r="12" spans="1:18" ht="12.75" customHeight="1">
      <c r="A12" s="149"/>
      <c r="B12" s="161" t="s">
        <v>11</v>
      </c>
      <c r="C12" s="127" t="s">
        <v>12</v>
      </c>
      <c r="D12" s="128"/>
      <c r="E12" s="73">
        <v>52217</v>
      </c>
      <c r="F12" s="49">
        <f>SUM(G12:H13)</f>
        <v>52293</v>
      </c>
      <c r="G12" s="112">
        <f>J12+M12+P12</f>
        <v>26650</v>
      </c>
      <c r="H12" s="117">
        <f>K12+N12+Q12</f>
        <v>25643</v>
      </c>
      <c r="I12" s="111">
        <f>SUM(J12:K13)</f>
        <v>149</v>
      </c>
      <c r="J12" s="112">
        <v>71</v>
      </c>
      <c r="K12" s="114">
        <v>78</v>
      </c>
      <c r="L12" s="111">
        <f>SUM(M12:N13)</f>
        <v>48729</v>
      </c>
      <c r="M12" s="112">
        <v>24851</v>
      </c>
      <c r="N12" s="114">
        <v>23878</v>
      </c>
      <c r="O12" s="111">
        <f>SUM(P12:Q13)</f>
        <v>3415</v>
      </c>
      <c r="P12" s="110">
        <v>1728</v>
      </c>
      <c r="Q12" s="116">
        <v>1687</v>
      </c>
      <c r="R12" s="7"/>
    </row>
    <row r="13" spans="1:18" ht="12.75" customHeight="1">
      <c r="A13" s="149"/>
      <c r="B13" s="161"/>
      <c r="C13" s="127"/>
      <c r="D13" s="128"/>
      <c r="E13" s="74">
        <v>94.37546313867954</v>
      </c>
      <c r="F13" s="50">
        <f>F12/$F$8*100</f>
        <v>94.34912043301759</v>
      </c>
      <c r="G13" s="113"/>
      <c r="H13" s="117"/>
      <c r="I13" s="111"/>
      <c r="J13" s="113"/>
      <c r="K13" s="115"/>
      <c r="L13" s="111"/>
      <c r="M13" s="113"/>
      <c r="N13" s="115"/>
      <c r="O13" s="111"/>
      <c r="P13" s="110"/>
      <c r="Q13" s="116"/>
      <c r="R13" s="7"/>
    </row>
    <row r="14" spans="1:18" ht="12.75" customHeight="1">
      <c r="A14" s="149"/>
      <c r="B14" s="161"/>
      <c r="C14" s="127" t="s">
        <v>13</v>
      </c>
      <c r="D14" s="128"/>
      <c r="E14" s="73">
        <v>763</v>
      </c>
      <c r="F14" s="49">
        <f>SUM(G14:H15)</f>
        <v>800</v>
      </c>
      <c r="G14" s="112">
        <f>J14+M14+P14</f>
        <v>488</v>
      </c>
      <c r="H14" s="117">
        <f>K14+N14+Q14</f>
        <v>312</v>
      </c>
      <c r="I14" s="111">
        <f>SUM(J14:K15)</f>
        <v>0</v>
      </c>
      <c r="J14" s="112">
        <v>0</v>
      </c>
      <c r="K14" s="114">
        <v>0</v>
      </c>
      <c r="L14" s="111">
        <f>SUM(M14:N15)</f>
        <v>796</v>
      </c>
      <c r="M14" s="112">
        <v>487</v>
      </c>
      <c r="N14" s="114">
        <v>309</v>
      </c>
      <c r="O14" s="111">
        <f>SUM(P14:Q15)</f>
        <v>4</v>
      </c>
      <c r="P14" s="110">
        <v>1</v>
      </c>
      <c r="Q14" s="116">
        <v>3</v>
      </c>
      <c r="R14" s="7"/>
    </row>
    <row r="15" spans="1:18" ht="12.75" customHeight="1">
      <c r="A15" s="149"/>
      <c r="B15" s="161"/>
      <c r="C15" s="127"/>
      <c r="D15" s="128"/>
      <c r="E15" s="74">
        <v>1.3790236584792785</v>
      </c>
      <c r="F15" s="50">
        <f>F14/$F$8*100</f>
        <v>1.4433919711321606</v>
      </c>
      <c r="G15" s="113"/>
      <c r="H15" s="117"/>
      <c r="I15" s="111"/>
      <c r="J15" s="113"/>
      <c r="K15" s="115"/>
      <c r="L15" s="111"/>
      <c r="M15" s="113"/>
      <c r="N15" s="115"/>
      <c r="O15" s="111"/>
      <c r="P15" s="110"/>
      <c r="Q15" s="116"/>
      <c r="R15" s="7"/>
    </row>
    <row r="16" spans="1:18" ht="12.75" customHeight="1">
      <c r="A16" s="149"/>
      <c r="B16" s="161"/>
      <c r="C16" s="127" t="s">
        <v>14</v>
      </c>
      <c r="D16" s="128"/>
      <c r="E16" s="73">
        <v>675</v>
      </c>
      <c r="F16" s="49">
        <f>SUM(G16:H17)</f>
        <v>761</v>
      </c>
      <c r="G16" s="112">
        <f>J16+M16+P16</f>
        <v>374</v>
      </c>
      <c r="H16" s="117">
        <f>K16+N16+Q16</f>
        <v>387</v>
      </c>
      <c r="I16" s="111">
        <f>SUM(J16:K17)</f>
        <v>1</v>
      </c>
      <c r="J16" s="112">
        <v>0</v>
      </c>
      <c r="K16" s="114">
        <v>1</v>
      </c>
      <c r="L16" s="111">
        <f>SUM(M16:N17)</f>
        <v>740</v>
      </c>
      <c r="M16" s="112">
        <v>369</v>
      </c>
      <c r="N16" s="114">
        <v>371</v>
      </c>
      <c r="O16" s="111">
        <f>SUM(P16:Q17)</f>
        <v>20</v>
      </c>
      <c r="P16" s="110">
        <v>5</v>
      </c>
      <c r="Q16" s="116">
        <v>15</v>
      </c>
      <c r="R16" s="7"/>
    </row>
    <row r="17" spans="1:18" ht="12.75" customHeight="1">
      <c r="A17" s="149"/>
      <c r="B17" s="161"/>
      <c r="C17" s="127"/>
      <c r="D17" s="128"/>
      <c r="E17" s="74">
        <v>1.2199750582876974</v>
      </c>
      <c r="F17" s="50">
        <f>F16/$F$8*100</f>
        <v>1.3730266125394677</v>
      </c>
      <c r="G17" s="113"/>
      <c r="H17" s="117"/>
      <c r="I17" s="111"/>
      <c r="J17" s="113"/>
      <c r="K17" s="115"/>
      <c r="L17" s="111"/>
      <c r="M17" s="113"/>
      <c r="N17" s="115"/>
      <c r="O17" s="111"/>
      <c r="P17" s="110"/>
      <c r="Q17" s="116"/>
      <c r="R17" s="7"/>
    </row>
    <row r="18" spans="1:18" ht="12.75" customHeight="1">
      <c r="A18" s="149"/>
      <c r="B18" s="162" t="s">
        <v>79</v>
      </c>
      <c r="C18" s="162"/>
      <c r="D18" s="163"/>
      <c r="E18" s="73">
        <v>1</v>
      </c>
      <c r="F18" s="49">
        <f>SUM(G18:H19)</f>
        <v>0</v>
      </c>
      <c r="G18" s="112">
        <f>J18+M18+P18</f>
        <v>0</v>
      </c>
      <c r="H18" s="117">
        <f>K18+N18+Q18</f>
        <v>0</v>
      </c>
      <c r="I18" s="111">
        <f>SUM(J18:K19)</f>
        <v>0</v>
      </c>
      <c r="J18" s="112">
        <v>0</v>
      </c>
      <c r="K18" s="114">
        <v>0</v>
      </c>
      <c r="L18" s="111">
        <f>SUM(M18:N19)</f>
        <v>0</v>
      </c>
      <c r="M18" s="112">
        <v>0</v>
      </c>
      <c r="N18" s="114">
        <v>0</v>
      </c>
      <c r="O18" s="111">
        <f>SUM(P18:Q19)</f>
        <v>0</v>
      </c>
      <c r="P18" s="110">
        <v>0</v>
      </c>
      <c r="Q18" s="116">
        <v>0</v>
      </c>
      <c r="R18" s="7"/>
    </row>
    <row r="19" spans="1:18" ht="12.75" customHeight="1">
      <c r="A19" s="149"/>
      <c r="B19" s="162"/>
      <c r="C19" s="162"/>
      <c r="D19" s="163"/>
      <c r="E19" s="74">
        <v>0.0018073704567225144</v>
      </c>
      <c r="F19" s="50">
        <f>F18/$F$8*100</f>
        <v>0</v>
      </c>
      <c r="G19" s="113"/>
      <c r="H19" s="117"/>
      <c r="I19" s="111"/>
      <c r="J19" s="113"/>
      <c r="K19" s="115"/>
      <c r="L19" s="111"/>
      <c r="M19" s="113"/>
      <c r="N19" s="115"/>
      <c r="O19" s="111"/>
      <c r="P19" s="110"/>
      <c r="Q19" s="116"/>
      <c r="R19" s="7"/>
    </row>
    <row r="20" spans="1:18" ht="12.75" customHeight="1">
      <c r="A20" s="149"/>
      <c r="B20" s="162" t="s">
        <v>15</v>
      </c>
      <c r="C20" s="162"/>
      <c r="D20" s="163"/>
      <c r="E20" s="73">
        <v>668</v>
      </c>
      <c r="F20" s="49">
        <f>SUM(G20:H21)</f>
        <v>684</v>
      </c>
      <c r="G20" s="112">
        <f>J20+M20+P20</f>
        <v>465</v>
      </c>
      <c r="H20" s="117">
        <f>K20+N20+Q20</f>
        <v>219</v>
      </c>
      <c r="I20" s="111">
        <f>SUM(J20:K21)</f>
        <v>0</v>
      </c>
      <c r="J20" s="112">
        <v>0</v>
      </c>
      <c r="K20" s="114">
        <v>0</v>
      </c>
      <c r="L20" s="111">
        <f>SUM(M20:N21)</f>
        <v>684</v>
      </c>
      <c r="M20" s="112">
        <v>465</v>
      </c>
      <c r="N20" s="114">
        <v>219</v>
      </c>
      <c r="O20" s="111">
        <f>SUM(P20:Q21)</f>
        <v>0</v>
      </c>
      <c r="P20" s="110">
        <v>0</v>
      </c>
      <c r="Q20" s="116">
        <v>0</v>
      </c>
      <c r="R20" s="7"/>
    </row>
    <row r="21" spans="1:18" ht="12.75" customHeight="1">
      <c r="A21" s="149"/>
      <c r="B21" s="162"/>
      <c r="C21" s="162"/>
      <c r="D21" s="163"/>
      <c r="E21" s="74">
        <v>1.2073234650906397</v>
      </c>
      <c r="F21" s="50">
        <f>F20/$F$8*100</f>
        <v>1.2341001353179972</v>
      </c>
      <c r="G21" s="113"/>
      <c r="H21" s="117"/>
      <c r="I21" s="111"/>
      <c r="J21" s="113"/>
      <c r="K21" s="115"/>
      <c r="L21" s="111"/>
      <c r="M21" s="113"/>
      <c r="N21" s="115"/>
      <c r="O21" s="111"/>
      <c r="P21" s="110"/>
      <c r="Q21" s="116"/>
      <c r="R21" s="7"/>
    </row>
    <row r="22" spans="1:18" ht="12.75" customHeight="1">
      <c r="A22" s="149"/>
      <c r="B22" s="162" t="s">
        <v>16</v>
      </c>
      <c r="C22" s="162"/>
      <c r="D22" s="163"/>
      <c r="E22" s="73">
        <v>249</v>
      </c>
      <c r="F22" s="49">
        <f>SUM(G22:H23)</f>
        <v>222</v>
      </c>
      <c r="G22" s="112">
        <f>J22+M22+P22</f>
        <v>187</v>
      </c>
      <c r="H22" s="117">
        <f>K22+N22+Q22</f>
        <v>35</v>
      </c>
      <c r="I22" s="111">
        <f>SUM(J22:K23)</f>
        <v>0</v>
      </c>
      <c r="J22" s="112">
        <v>0</v>
      </c>
      <c r="K22" s="114">
        <v>0</v>
      </c>
      <c r="L22" s="111">
        <f>SUM(M22:N23)</f>
        <v>222</v>
      </c>
      <c r="M22" s="112">
        <v>187</v>
      </c>
      <c r="N22" s="114">
        <v>35</v>
      </c>
      <c r="O22" s="111">
        <f>SUM(P22:Q23)</f>
        <v>0</v>
      </c>
      <c r="P22" s="110">
        <v>0</v>
      </c>
      <c r="Q22" s="116">
        <v>0</v>
      </c>
      <c r="R22" s="7"/>
    </row>
    <row r="23" spans="1:18" ht="12.75" customHeight="1">
      <c r="A23" s="149"/>
      <c r="B23" s="162"/>
      <c r="C23" s="162"/>
      <c r="D23" s="163"/>
      <c r="E23" s="74">
        <v>0.4500352437239061</v>
      </c>
      <c r="F23" s="50">
        <f>F22/$F$8*100</f>
        <v>0.4005412719891746</v>
      </c>
      <c r="G23" s="113"/>
      <c r="H23" s="117"/>
      <c r="I23" s="111"/>
      <c r="J23" s="113"/>
      <c r="K23" s="115"/>
      <c r="L23" s="111"/>
      <c r="M23" s="113"/>
      <c r="N23" s="115"/>
      <c r="O23" s="111"/>
      <c r="P23" s="110"/>
      <c r="Q23" s="116"/>
      <c r="R23" s="7"/>
    </row>
    <row r="24" spans="1:18" ht="12.75" customHeight="1">
      <c r="A24" s="158" t="s">
        <v>17</v>
      </c>
      <c r="B24" s="159"/>
      <c r="C24" s="159"/>
      <c r="D24" s="160"/>
      <c r="E24" s="73">
        <v>103</v>
      </c>
      <c r="F24" s="49">
        <f>SUM(G24:H25)</f>
        <v>87</v>
      </c>
      <c r="G24" s="112">
        <f>J24+M24+P24</f>
        <v>57</v>
      </c>
      <c r="H24" s="117">
        <f>K24+N24+Q24</f>
        <v>30</v>
      </c>
      <c r="I24" s="111">
        <f>SUM(J24:K25)</f>
        <v>0</v>
      </c>
      <c r="J24" s="112">
        <v>0</v>
      </c>
      <c r="K24" s="114">
        <v>0</v>
      </c>
      <c r="L24" s="111">
        <f>SUM(M24:N25)</f>
        <v>86</v>
      </c>
      <c r="M24" s="112">
        <v>56</v>
      </c>
      <c r="N24" s="114">
        <v>30</v>
      </c>
      <c r="O24" s="111">
        <f>SUM(P24:Q25)</f>
        <v>1</v>
      </c>
      <c r="P24" s="110">
        <v>1</v>
      </c>
      <c r="Q24" s="116">
        <v>0</v>
      </c>
      <c r="R24" s="7"/>
    </row>
    <row r="25" spans="1:18" ht="12.75" customHeight="1">
      <c r="A25" s="158"/>
      <c r="B25" s="159"/>
      <c r="C25" s="159"/>
      <c r="D25" s="160"/>
      <c r="E25" s="74">
        <v>0.18615915704241898</v>
      </c>
      <c r="F25" s="50">
        <f>F24/$F$8*100</f>
        <v>0.15696887686062244</v>
      </c>
      <c r="G25" s="113"/>
      <c r="H25" s="117"/>
      <c r="I25" s="111"/>
      <c r="J25" s="113"/>
      <c r="K25" s="115"/>
      <c r="L25" s="111"/>
      <c r="M25" s="113"/>
      <c r="N25" s="115"/>
      <c r="O25" s="111"/>
      <c r="P25" s="110"/>
      <c r="Q25" s="116"/>
      <c r="R25" s="7"/>
    </row>
    <row r="26" spans="1:18" ht="12.75" customHeight="1">
      <c r="A26" s="158" t="s">
        <v>18</v>
      </c>
      <c r="B26" s="159"/>
      <c r="C26" s="159"/>
      <c r="D26" s="160"/>
      <c r="E26" s="73">
        <v>64</v>
      </c>
      <c r="F26" s="49">
        <f>SUM(G26:H27)</f>
        <v>34</v>
      </c>
      <c r="G26" s="112">
        <f>J26+M26+P26</f>
        <v>16</v>
      </c>
      <c r="H26" s="117">
        <f>K26+N26+Q26</f>
        <v>18</v>
      </c>
      <c r="I26" s="111">
        <f>SUM(J26:K27)</f>
        <v>0</v>
      </c>
      <c r="J26" s="112">
        <v>0</v>
      </c>
      <c r="K26" s="114">
        <v>0</v>
      </c>
      <c r="L26" s="111">
        <f>SUM(M26:N27)</f>
        <v>33</v>
      </c>
      <c r="M26" s="112">
        <v>16</v>
      </c>
      <c r="N26" s="114">
        <v>17</v>
      </c>
      <c r="O26" s="111">
        <f>SUM(P26:Q27)</f>
        <v>1</v>
      </c>
      <c r="P26" s="110">
        <v>0</v>
      </c>
      <c r="Q26" s="116">
        <v>1</v>
      </c>
      <c r="R26" s="7"/>
    </row>
    <row r="27" spans="1:18" ht="12.75" customHeight="1">
      <c r="A27" s="158"/>
      <c r="B27" s="159"/>
      <c r="C27" s="159"/>
      <c r="D27" s="160"/>
      <c r="E27" s="74">
        <v>0.11567170923024092</v>
      </c>
      <c r="F27" s="50">
        <f>F26/$F$8*100</f>
        <v>0.06134415877311682</v>
      </c>
      <c r="G27" s="113"/>
      <c r="H27" s="117"/>
      <c r="I27" s="111"/>
      <c r="J27" s="113"/>
      <c r="K27" s="115"/>
      <c r="L27" s="111"/>
      <c r="M27" s="113"/>
      <c r="N27" s="115"/>
      <c r="O27" s="111"/>
      <c r="P27" s="110"/>
      <c r="Q27" s="116"/>
      <c r="R27" s="7"/>
    </row>
    <row r="28" spans="1:18" ht="12.75" customHeight="1">
      <c r="A28" s="158" t="s">
        <v>82</v>
      </c>
      <c r="B28" s="159"/>
      <c r="C28" s="159"/>
      <c r="D28" s="160"/>
      <c r="E28" s="73">
        <v>20</v>
      </c>
      <c r="F28" s="49">
        <f>SUM(G28:H29)</f>
        <v>23</v>
      </c>
      <c r="G28" s="112">
        <f>J28+M28+P28</f>
        <v>21</v>
      </c>
      <c r="H28" s="117">
        <f>K28+N28+Q28</f>
        <v>2</v>
      </c>
      <c r="I28" s="111">
        <f>SUM(J28:K29)</f>
        <v>0</v>
      </c>
      <c r="J28" s="112">
        <v>0</v>
      </c>
      <c r="K28" s="114">
        <v>0</v>
      </c>
      <c r="L28" s="111">
        <f>SUM(M28:N29)</f>
        <v>23</v>
      </c>
      <c r="M28" s="112">
        <v>21</v>
      </c>
      <c r="N28" s="114">
        <v>2</v>
      </c>
      <c r="O28" s="111">
        <f>SUM(P28:Q29)</f>
        <v>0</v>
      </c>
      <c r="P28" s="110">
        <v>0</v>
      </c>
      <c r="Q28" s="116">
        <v>0</v>
      </c>
      <c r="R28" s="7"/>
    </row>
    <row r="29" spans="1:18" ht="12.75" customHeight="1">
      <c r="A29" s="158"/>
      <c r="B29" s="159"/>
      <c r="C29" s="159"/>
      <c r="D29" s="160"/>
      <c r="E29" s="74">
        <v>0.03614740913445029</v>
      </c>
      <c r="F29" s="50">
        <f>F28/$F$8*100</f>
        <v>0.04149751917004962</v>
      </c>
      <c r="G29" s="113"/>
      <c r="H29" s="117"/>
      <c r="I29" s="111"/>
      <c r="J29" s="113"/>
      <c r="K29" s="115"/>
      <c r="L29" s="111"/>
      <c r="M29" s="113"/>
      <c r="N29" s="115"/>
      <c r="O29" s="111"/>
      <c r="P29" s="110"/>
      <c r="Q29" s="116"/>
      <c r="R29" s="7"/>
    </row>
    <row r="30" spans="1:18" ht="12.75" customHeight="1">
      <c r="A30" s="151" t="s">
        <v>19</v>
      </c>
      <c r="B30" s="152"/>
      <c r="C30" s="152"/>
      <c r="D30" s="153"/>
      <c r="E30" s="73">
        <v>162</v>
      </c>
      <c r="F30" s="49">
        <f>SUM(G30:H31)</f>
        <v>123</v>
      </c>
      <c r="G30" s="112">
        <f>J30+M30+P30</f>
        <v>106</v>
      </c>
      <c r="H30" s="117">
        <f>K30+N30+Q30</f>
        <v>17</v>
      </c>
      <c r="I30" s="111">
        <f>SUM(J30:K31)</f>
        <v>0</v>
      </c>
      <c r="J30" s="112">
        <v>0</v>
      </c>
      <c r="K30" s="114">
        <v>0</v>
      </c>
      <c r="L30" s="111">
        <f>SUM(M30:N31)</f>
        <v>123</v>
      </c>
      <c r="M30" s="112">
        <v>106</v>
      </c>
      <c r="N30" s="129">
        <v>17</v>
      </c>
      <c r="O30" s="111">
        <f>SUM(P30:Q31)</f>
        <v>0</v>
      </c>
      <c r="P30" s="110">
        <v>0</v>
      </c>
      <c r="Q30" s="116">
        <v>0</v>
      </c>
      <c r="R30" s="7"/>
    </row>
    <row r="31" spans="1:18" ht="12.75" customHeight="1">
      <c r="A31" s="151"/>
      <c r="B31" s="152"/>
      <c r="C31" s="152"/>
      <c r="D31" s="153"/>
      <c r="E31" s="74">
        <v>0.2927940139890473</v>
      </c>
      <c r="F31" s="50">
        <f>F30/$F$8*100</f>
        <v>0.2219215155615697</v>
      </c>
      <c r="G31" s="113"/>
      <c r="H31" s="117"/>
      <c r="I31" s="111"/>
      <c r="J31" s="113"/>
      <c r="K31" s="115"/>
      <c r="L31" s="111"/>
      <c r="M31" s="113"/>
      <c r="N31" s="130"/>
      <c r="O31" s="111"/>
      <c r="P31" s="110"/>
      <c r="Q31" s="116"/>
      <c r="R31" s="7"/>
    </row>
    <row r="32" spans="1:18" ht="12.75" customHeight="1">
      <c r="A32" s="154" t="s">
        <v>20</v>
      </c>
      <c r="B32" s="169" t="s">
        <v>8</v>
      </c>
      <c r="C32" s="142"/>
      <c r="D32" s="143"/>
      <c r="E32" s="73">
        <v>397</v>
      </c>
      <c r="F32" s="49">
        <f>SUM(G32:H33)</f>
        <v>395</v>
      </c>
      <c r="G32" s="112">
        <f>J32+M32+P32</f>
        <v>228</v>
      </c>
      <c r="H32" s="117">
        <f>K32+N32+Q32</f>
        <v>167</v>
      </c>
      <c r="I32" s="111">
        <f>SUM(J32:K33)</f>
        <v>0</v>
      </c>
      <c r="J32" s="112">
        <f>SUM(J34:J45)</f>
        <v>0</v>
      </c>
      <c r="K32" s="114">
        <f>SUM(K34:K45)</f>
        <v>0</v>
      </c>
      <c r="L32" s="111">
        <f>SUM(M32:N33)</f>
        <v>384</v>
      </c>
      <c r="M32" s="112">
        <f>SUM(M34:M45)</f>
        <v>222</v>
      </c>
      <c r="N32" s="114">
        <f>SUM(N34:N45)</f>
        <v>162</v>
      </c>
      <c r="O32" s="111">
        <f>SUM(P32:Q33)</f>
        <v>11</v>
      </c>
      <c r="P32" s="110">
        <v>6</v>
      </c>
      <c r="Q32" s="116">
        <v>5</v>
      </c>
      <c r="R32" s="7"/>
    </row>
    <row r="33" spans="1:18" ht="12.75" customHeight="1">
      <c r="A33" s="155"/>
      <c r="B33" s="145"/>
      <c r="C33" s="145"/>
      <c r="D33" s="146"/>
      <c r="E33" s="74">
        <v>0.7175260713188383</v>
      </c>
      <c r="F33" s="50">
        <f>F32/$F$8*100</f>
        <v>0.7126747857465042</v>
      </c>
      <c r="G33" s="113"/>
      <c r="H33" s="117"/>
      <c r="I33" s="111"/>
      <c r="J33" s="113"/>
      <c r="K33" s="115"/>
      <c r="L33" s="111"/>
      <c r="M33" s="113"/>
      <c r="N33" s="115"/>
      <c r="O33" s="111"/>
      <c r="P33" s="110"/>
      <c r="Q33" s="116"/>
      <c r="R33" s="7"/>
    </row>
    <row r="34" spans="1:18" ht="12.75" customHeight="1">
      <c r="A34" s="156"/>
      <c r="B34" s="141" t="s">
        <v>21</v>
      </c>
      <c r="C34" s="142"/>
      <c r="D34" s="143"/>
      <c r="E34" s="75" t="s">
        <v>84</v>
      </c>
      <c r="F34" s="51" t="s">
        <v>84</v>
      </c>
      <c r="G34" s="110" t="s">
        <v>84</v>
      </c>
      <c r="H34" s="116" t="s">
        <v>84</v>
      </c>
      <c r="I34" s="111">
        <f>SUM(J34:K35)</f>
        <v>0</v>
      </c>
      <c r="J34" s="112"/>
      <c r="K34" s="114"/>
      <c r="L34" s="111">
        <f>SUM(M34:N35)</f>
        <v>198</v>
      </c>
      <c r="M34" s="112">
        <v>107</v>
      </c>
      <c r="N34" s="114">
        <v>91</v>
      </c>
      <c r="O34" s="170"/>
      <c r="P34" s="171"/>
      <c r="Q34" s="172"/>
      <c r="R34" s="7"/>
    </row>
    <row r="35" spans="1:18" ht="12.75" customHeight="1">
      <c r="A35" s="156"/>
      <c r="B35" s="144"/>
      <c r="C35" s="145"/>
      <c r="D35" s="146"/>
      <c r="E35" s="75" t="s">
        <v>84</v>
      </c>
      <c r="F35" s="51" t="s">
        <v>84</v>
      </c>
      <c r="G35" s="110"/>
      <c r="H35" s="116"/>
      <c r="I35" s="111"/>
      <c r="J35" s="113"/>
      <c r="K35" s="115"/>
      <c r="L35" s="111"/>
      <c r="M35" s="113"/>
      <c r="N35" s="115"/>
      <c r="O35" s="173"/>
      <c r="P35" s="174"/>
      <c r="Q35" s="175"/>
      <c r="R35" s="7"/>
    </row>
    <row r="36" spans="1:18" ht="12.75" customHeight="1">
      <c r="A36" s="156"/>
      <c r="B36" s="141" t="s">
        <v>22</v>
      </c>
      <c r="C36" s="142"/>
      <c r="D36" s="143"/>
      <c r="E36" s="75" t="s">
        <v>84</v>
      </c>
      <c r="F36" s="51" t="s">
        <v>84</v>
      </c>
      <c r="G36" s="110" t="s">
        <v>84</v>
      </c>
      <c r="H36" s="116" t="s">
        <v>84</v>
      </c>
      <c r="I36" s="111">
        <f>SUM(J36:K37)</f>
        <v>0</v>
      </c>
      <c r="J36" s="112"/>
      <c r="K36" s="114"/>
      <c r="L36" s="111">
        <f>SUM(M36:N37)</f>
        <v>37</v>
      </c>
      <c r="M36" s="112">
        <v>25</v>
      </c>
      <c r="N36" s="114">
        <v>12</v>
      </c>
      <c r="O36" s="176"/>
      <c r="P36" s="174"/>
      <c r="Q36" s="175"/>
      <c r="R36" s="7"/>
    </row>
    <row r="37" spans="1:18" ht="12.75" customHeight="1">
      <c r="A37" s="156"/>
      <c r="B37" s="144"/>
      <c r="C37" s="145"/>
      <c r="D37" s="146"/>
      <c r="E37" s="75" t="s">
        <v>84</v>
      </c>
      <c r="F37" s="51" t="s">
        <v>84</v>
      </c>
      <c r="G37" s="110"/>
      <c r="H37" s="116"/>
      <c r="I37" s="111"/>
      <c r="J37" s="113"/>
      <c r="K37" s="115"/>
      <c r="L37" s="111"/>
      <c r="M37" s="113"/>
      <c r="N37" s="115"/>
      <c r="O37" s="176"/>
      <c r="P37" s="174"/>
      <c r="Q37" s="175"/>
      <c r="R37" s="7"/>
    </row>
    <row r="38" spans="1:18" ht="12.75" customHeight="1">
      <c r="A38" s="156"/>
      <c r="B38" s="141" t="s">
        <v>23</v>
      </c>
      <c r="C38" s="142"/>
      <c r="D38" s="143"/>
      <c r="E38" s="75" t="s">
        <v>84</v>
      </c>
      <c r="F38" s="51" t="s">
        <v>84</v>
      </c>
      <c r="G38" s="110" t="s">
        <v>84</v>
      </c>
      <c r="H38" s="116" t="s">
        <v>84</v>
      </c>
      <c r="I38" s="111">
        <f>SUM(J38:K39)</f>
        <v>0</v>
      </c>
      <c r="J38" s="112"/>
      <c r="K38" s="114"/>
      <c r="L38" s="111">
        <f>SUM(M38:N39)</f>
        <v>37</v>
      </c>
      <c r="M38" s="112">
        <v>25</v>
      </c>
      <c r="N38" s="114">
        <v>12</v>
      </c>
      <c r="O38" s="176"/>
      <c r="P38" s="174"/>
      <c r="Q38" s="175"/>
      <c r="R38" s="7"/>
    </row>
    <row r="39" spans="1:18" ht="12.75" customHeight="1">
      <c r="A39" s="156"/>
      <c r="B39" s="144"/>
      <c r="C39" s="145"/>
      <c r="D39" s="146"/>
      <c r="E39" s="75" t="s">
        <v>84</v>
      </c>
      <c r="F39" s="51" t="s">
        <v>84</v>
      </c>
      <c r="G39" s="110"/>
      <c r="H39" s="116"/>
      <c r="I39" s="111"/>
      <c r="J39" s="113"/>
      <c r="K39" s="115"/>
      <c r="L39" s="111"/>
      <c r="M39" s="113"/>
      <c r="N39" s="115"/>
      <c r="O39" s="176"/>
      <c r="P39" s="174"/>
      <c r="Q39" s="175"/>
      <c r="R39" s="7"/>
    </row>
    <row r="40" spans="1:18" ht="12.75" customHeight="1">
      <c r="A40" s="156"/>
      <c r="B40" s="141" t="s">
        <v>24</v>
      </c>
      <c r="C40" s="142"/>
      <c r="D40" s="143"/>
      <c r="E40" s="75" t="s">
        <v>84</v>
      </c>
      <c r="F40" s="51" t="s">
        <v>84</v>
      </c>
      <c r="G40" s="110" t="s">
        <v>84</v>
      </c>
      <c r="H40" s="116" t="s">
        <v>84</v>
      </c>
      <c r="I40" s="111">
        <f>SUM(J40:K41)</f>
        <v>0</v>
      </c>
      <c r="J40" s="112"/>
      <c r="K40" s="114"/>
      <c r="L40" s="111">
        <f>SUM(M40:N41)</f>
        <v>32</v>
      </c>
      <c r="M40" s="112">
        <v>14</v>
      </c>
      <c r="N40" s="114">
        <v>18</v>
      </c>
      <c r="O40" s="176"/>
      <c r="P40" s="174"/>
      <c r="Q40" s="175"/>
      <c r="R40" s="7"/>
    </row>
    <row r="41" spans="1:18" ht="12.75" customHeight="1">
      <c r="A41" s="156"/>
      <c r="B41" s="144"/>
      <c r="C41" s="145"/>
      <c r="D41" s="146"/>
      <c r="E41" s="75" t="s">
        <v>84</v>
      </c>
      <c r="F41" s="51" t="s">
        <v>84</v>
      </c>
      <c r="G41" s="110"/>
      <c r="H41" s="116"/>
      <c r="I41" s="111"/>
      <c r="J41" s="113"/>
      <c r="K41" s="115"/>
      <c r="L41" s="111"/>
      <c r="M41" s="113"/>
      <c r="N41" s="115"/>
      <c r="O41" s="176"/>
      <c r="P41" s="174"/>
      <c r="Q41" s="175"/>
      <c r="R41" s="7"/>
    </row>
    <row r="42" spans="1:18" ht="12.75" customHeight="1">
      <c r="A42" s="156"/>
      <c r="B42" s="141" t="s">
        <v>25</v>
      </c>
      <c r="C42" s="142"/>
      <c r="D42" s="143"/>
      <c r="E42" s="75" t="s">
        <v>84</v>
      </c>
      <c r="F42" s="51" t="s">
        <v>84</v>
      </c>
      <c r="G42" s="110" t="s">
        <v>84</v>
      </c>
      <c r="H42" s="116" t="s">
        <v>84</v>
      </c>
      <c r="I42" s="111">
        <f>SUM(J42:K43)</f>
        <v>0</v>
      </c>
      <c r="J42" s="112"/>
      <c r="K42" s="114"/>
      <c r="L42" s="111">
        <f>SUM(M42:N43)</f>
        <v>9</v>
      </c>
      <c r="M42" s="112">
        <v>6</v>
      </c>
      <c r="N42" s="114">
        <v>3</v>
      </c>
      <c r="O42" s="176"/>
      <c r="P42" s="174"/>
      <c r="Q42" s="175"/>
      <c r="R42" s="7"/>
    </row>
    <row r="43" spans="1:18" ht="12.75" customHeight="1">
      <c r="A43" s="156"/>
      <c r="B43" s="144"/>
      <c r="C43" s="145"/>
      <c r="D43" s="146"/>
      <c r="E43" s="75" t="s">
        <v>84</v>
      </c>
      <c r="F43" s="51" t="s">
        <v>84</v>
      </c>
      <c r="G43" s="110"/>
      <c r="H43" s="116"/>
      <c r="I43" s="111"/>
      <c r="J43" s="113"/>
      <c r="K43" s="115"/>
      <c r="L43" s="111"/>
      <c r="M43" s="113"/>
      <c r="N43" s="115"/>
      <c r="O43" s="176"/>
      <c r="P43" s="174"/>
      <c r="Q43" s="175"/>
      <c r="R43" s="7"/>
    </row>
    <row r="44" spans="1:18" ht="12.75" customHeight="1">
      <c r="A44" s="156"/>
      <c r="B44" s="141" t="s">
        <v>26</v>
      </c>
      <c r="C44" s="142"/>
      <c r="D44" s="143"/>
      <c r="E44" s="75" t="s">
        <v>84</v>
      </c>
      <c r="F44" s="51" t="s">
        <v>84</v>
      </c>
      <c r="G44" s="110" t="s">
        <v>84</v>
      </c>
      <c r="H44" s="116" t="s">
        <v>84</v>
      </c>
      <c r="I44" s="111">
        <f>SUM(J44:K45)</f>
        <v>0</v>
      </c>
      <c r="J44" s="112"/>
      <c r="K44" s="114"/>
      <c r="L44" s="111">
        <f>SUM(M44:N45)</f>
        <v>71</v>
      </c>
      <c r="M44" s="112">
        <v>45</v>
      </c>
      <c r="N44" s="114">
        <v>26</v>
      </c>
      <c r="O44" s="176"/>
      <c r="P44" s="174"/>
      <c r="Q44" s="175"/>
      <c r="R44" s="7"/>
    </row>
    <row r="45" spans="1:18" ht="12.75" customHeight="1">
      <c r="A45" s="157"/>
      <c r="B45" s="144"/>
      <c r="C45" s="145"/>
      <c r="D45" s="146"/>
      <c r="E45" s="75" t="s">
        <v>84</v>
      </c>
      <c r="F45" s="51" t="s">
        <v>84</v>
      </c>
      <c r="G45" s="110"/>
      <c r="H45" s="116"/>
      <c r="I45" s="111"/>
      <c r="J45" s="113"/>
      <c r="K45" s="115"/>
      <c r="L45" s="111"/>
      <c r="M45" s="113"/>
      <c r="N45" s="115"/>
      <c r="O45" s="177"/>
      <c r="P45" s="178"/>
      <c r="Q45" s="179"/>
      <c r="R45" s="7"/>
    </row>
    <row r="46" spans="1:18" ht="12.75" customHeight="1">
      <c r="A46" s="151" t="s">
        <v>80</v>
      </c>
      <c r="B46" s="152"/>
      <c r="C46" s="152"/>
      <c r="D46" s="153"/>
      <c r="E46" s="73">
        <v>10</v>
      </c>
      <c r="F46" s="49">
        <f>SUM(G46:H47)</f>
        <v>3</v>
      </c>
      <c r="G46" s="112">
        <f>J46+M46+P46</f>
        <v>2</v>
      </c>
      <c r="H46" s="117">
        <f>K46+N46+Q46</f>
        <v>1</v>
      </c>
      <c r="I46" s="111">
        <f>SUM(J46:K47)</f>
        <v>0</v>
      </c>
      <c r="J46" s="112"/>
      <c r="K46" s="114"/>
      <c r="L46" s="111">
        <f>SUM(M46:N47)</f>
        <v>3</v>
      </c>
      <c r="M46" s="112">
        <v>2</v>
      </c>
      <c r="N46" s="114">
        <v>1</v>
      </c>
      <c r="O46" s="111">
        <f aca="true" t="shared" si="0" ref="O46:O56">SUM(P46:Q47)</f>
        <v>0</v>
      </c>
      <c r="P46" s="110"/>
      <c r="Q46" s="116"/>
      <c r="R46" s="45"/>
    </row>
    <row r="47" spans="1:18" ht="12.75" customHeight="1">
      <c r="A47" s="151"/>
      <c r="B47" s="152"/>
      <c r="C47" s="152"/>
      <c r="D47" s="153"/>
      <c r="E47" s="74">
        <v>0.018073704567225145</v>
      </c>
      <c r="F47" s="50">
        <f>F46/$F$8*100</f>
        <v>0.005412719891745602</v>
      </c>
      <c r="G47" s="113"/>
      <c r="H47" s="117"/>
      <c r="I47" s="111"/>
      <c r="J47" s="113"/>
      <c r="K47" s="115"/>
      <c r="L47" s="111"/>
      <c r="M47" s="113"/>
      <c r="N47" s="115"/>
      <c r="O47" s="111"/>
      <c r="P47" s="110"/>
      <c r="Q47" s="116"/>
      <c r="R47" s="45"/>
    </row>
    <row r="48" spans="1:18" ht="12.75" customHeight="1">
      <c r="A48" s="149" t="s">
        <v>27</v>
      </c>
      <c r="B48" s="147" t="s">
        <v>28</v>
      </c>
      <c r="C48" s="150" t="s">
        <v>29</v>
      </c>
      <c r="D48" s="128"/>
      <c r="E48" s="73">
        <v>5</v>
      </c>
      <c r="F48" s="49">
        <f>SUM(G48:H49)</f>
        <v>5</v>
      </c>
      <c r="G48" s="112">
        <f>J48+M48+P48</f>
        <v>5</v>
      </c>
      <c r="H48" s="117">
        <f>K48+N48+Q48</f>
        <v>0</v>
      </c>
      <c r="I48" s="111">
        <f>SUM(J48:K49)</f>
        <v>0</v>
      </c>
      <c r="J48" s="112">
        <f>SUM(J50:J53)</f>
        <v>0</v>
      </c>
      <c r="K48" s="114">
        <f>SUM(K50:K53)</f>
        <v>0</v>
      </c>
      <c r="L48" s="111">
        <f>SUM(M48:N49)</f>
        <v>5</v>
      </c>
      <c r="M48" s="112">
        <f>SUM(M50:M53)</f>
        <v>5</v>
      </c>
      <c r="N48" s="114">
        <f>SUM(N50:N53)</f>
        <v>0</v>
      </c>
      <c r="O48" s="111">
        <f>SUM(P48:Q49)</f>
        <v>0</v>
      </c>
      <c r="P48" s="112">
        <f>SUM(P50:P53)</f>
        <v>0</v>
      </c>
      <c r="Q48" s="114">
        <f>SUM(Q50:Q53)</f>
        <v>0</v>
      </c>
      <c r="R48" s="45"/>
    </row>
    <row r="49" spans="1:18" ht="12.75" customHeight="1">
      <c r="A49" s="149"/>
      <c r="B49" s="147"/>
      <c r="C49" s="150"/>
      <c r="D49" s="128"/>
      <c r="E49" s="74">
        <v>0.009036852283612572</v>
      </c>
      <c r="F49" s="50">
        <f>F48/$F$8*100</f>
        <v>0.009021199819576003</v>
      </c>
      <c r="G49" s="113"/>
      <c r="H49" s="117"/>
      <c r="I49" s="111"/>
      <c r="J49" s="113"/>
      <c r="K49" s="115"/>
      <c r="L49" s="111"/>
      <c r="M49" s="113"/>
      <c r="N49" s="115"/>
      <c r="O49" s="111"/>
      <c r="P49" s="113"/>
      <c r="Q49" s="115"/>
      <c r="R49" s="45"/>
    </row>
    <row r="50" spans="1:18" ht="12.75" customHeight="1">
      <c r="A50" s="149"/>
      <c r="B50" s="148"/>
      <c r="C50" s="161" t="s">
        <v>11</v>
      </c>
      <c r="D50" s="128" t="s">
        <v>30</v>
      </c>
      <c r="E50" s="73">
        <v>1</v>
      </c>
      <c r="F50" s="49">
        <f>SUM(G50:H51)</f>
        <v>1</v>
      </c>
      <c r="G50" s="112">
        <f>J50+M50+P50</f>
        <v>1</v>
      </c>
      <c r="H50" s="117">
        <f>K50+N50+Q50</f>
        <v>0</v>
      </c>
      <c r="I50" s="111">
        <f>SUM(J50:K51)</f>
        <v>0</v>
      </c>
      <c r="J50" s="112"/>
      <c r="K50" s="114"/>
      <c r="L50" s="111">
        <f>SUM(M50:N51)</f>
        <v>1</v>
      </c>
      <c r="M50" s="112">
        <v>1</v>
      </c>
      <c r="N50" s="129">
        <v>0</v>
      </c>
      <c r="O50" s="111">
        <f t="shared" si="0"/>
        <v>0</v>
      </c>
      <c r="P50" s="110"/>
      <c r="Q50" s="116"/>
      <c r="R50" s="7"/>
    </row>
    <row r="51" spans="1:18" ht="12.75" customHeight="1">
      <c r="A51" s="149"/>
      <c r="B51" s="148"/>
      <c r="C51" s="161"/>
      <c r="D51" s="128"/>
      <c r="E51" s="74">
        <v>0.0018073704567225144</v>
      </c>
      <c r="F51" s="50">
        <f>F50/$F$8*100</f>
        <v>0.0018042399639152007</v>
      </c>
      <c r="G51" s="113"/>
      <c r="H51" s="117"/>
      <c r="I51" s="111"/>
      <c r="J51" s="113"/>
      <c r="K51" s="115"/>
      <c r="L51" s="111"/>
      <c r="M51" s="113"/>
      <c r="N51" s="130"/>
      <c r="O51" s="111"/>
      <c r="P51" s="110"/>
      <c r="Q51" s="116"/>
      <c r="R51" s="7"/>
    </row>
    <row r="52" spans="1:18" ht="12.75" customHeight="1">
      <c r="A52" s="149"/>
      <c r="B52" s="148"/>
      <c r="C52" s="161"/>
      <c r="D52" s="128" t="s">
        <v>31</v>
      </c>
      <c r="E52" s="73">
        <v>4</v>
      </c>
      <c r="F52" s="49">
        <f>SUM(G52:H53)</f>
        <v>4</v>
      </c>
      <c r="G52" s="112">
        <f>J52+M52+P52</f>
        <v>4</v>
      </c>
      <c r="H52" s="117">
        <f>K52+N52+Q52</f>
        <v>0</v>
      </c>
      <c r="I52" s="111">
        <f>SUM(J52:K53)</f>
        <v>0</v>
      </c>
      <c r="J52" s="112"/>
      <c r="K52" s="114"/>
      <c r="L52" s="111">
        <f>SUM(M52:N53)</f>
        <v>4</v>
      </c>
      <c r="M52" s="112">
        <v>4</v>
      </c>
      <c r="N52" s="129">
        <v>0</v>
      </c>
      <c r="O52" s="111">
        <f t="shared" si="0"/>
        <v>0</v>
      </c>
      <c r="P52" s="110"/>
      <c r="Q52" s="116"/>
      <c r="R52" s="7"/>
    </row>
    <row r="53" spans="1:18" ht="12.75" customHeight="1">
      <c r="A53" s="149"/>
      <c r="B53" s="148"/>
      <c r="C53" s="161"/>
      <c r="D53" s="128"/>
      <c r="E53" s="74">
        <v>0.007229481826890058</v>
      </c>
      <c r="F53" s="50">
        <f>F52/$F$8*100</f>
        <v>0.007216959855660803</v>
      </c>
      <c r="G53" s="113"/>
      <c r="H53" s="117"/>
      <c r="I53" s="111"/>
      <c r="J53" s="113"/>
      <c r="K53" s="115"/>
      <c r="L53" s="111"/>
      <c r="M53" s="113"/>
      <c r="N53" s="130"/>
      <c r="O53" s="111"/>
      <c r="P53" s="110"/>
      <c r="Q53" s="116"/>
      <c r="R53" s="7"/>
    </row>
    <row r="54" spans="1:18" ht="12.75" customHeight="1">
      <c r="A54" s="149"/>
      <c r="B54" s="165" t="s">
        <v>32</v>
      </c>
      <c r="C54" s="165"/>
      <c r="D54" s="166"/>
      <c r="E54" s="73">
        <v>0</v>
      </c>
      <c r="F54" s="49">
        <v>0</v>
      </c>
      <c r="G54" s="112">
        <f>J54+M54+P54</f>
        <v>0</v>
      </c>
      <c r="H54" s="117">
        <f>K54+N54+Q54</f>
        <v>0</v>
      </c>
      <c r="I54" s="111">
        <f>SUM(J54:K55)</f>
        <v>0</v>
      </c>
      <c r="J54" s="112"/>
      <c r="K54" s="114"/>
      <c r="L54" s="111">
        <f>SUM(M54:N55)</f>
        <v>0</v>
      </c>
      <c r="M54" s="112">
        <v>0</v>
      </c>
      <c r="N54" s="129">
        <v>0</v>
      </c>
      <c r="O54" s="111">
        <f t="shared" si="0"/>
        <v>0</v>
      </c>
      <c r="P54" s="110"/>
      <c r="Q54" s="116"/>
      <c r="R54" s="7"/>
    </row>
    <row r="55" spans="1:18" ht="12.75" customHeight="1">
      <c r="A55" s="149"/>
      <c r="B55" s="165"/>
      <c r="C55" s="165"/>
      <c r="D55" s="166"/>
      <c r="E55" s="74">
        <v>0</v>
      </c>
      <c r="F55" s="50">
        <v>0</v>
      </c>
      <c r="G55" s="113"/>
      <c r="H55" s="117"/>
      <c r="I55" s="111"/>
      <c r="J55" s="113"/>
      <c r="K55" s="115"/>
      <c r="L55" s="111"/>
      <c r="M55" s="113"/>
      <c r="N55" s="130"/>
      <c r="O55" s="111"/>
      <c r="P55" s="110"/>
      <c r="Q55" s="116"/>
      <c r="R55" s="7"/>
    </row>
    <row r="56" spans="1:18" ht="12.75" customHeight="1">
      <c r="A56" s="149"/>
      <c r="B56" s="167" t="s">
        <v>33</v>
      </c>
      <c r="C56" s="167"/>
      <c r="D56" s="168"/>
      <c r="E56" s="73"/>
      <c r="F56" s="49"/>
      <c r="G56" s="112">
        <f>J56+M56+P56</f>
        <v>0</v>
      </c>
      <c r="H56" s="117">
        <f>K56+N56+Q56</f>
        <v>0</v>
      </c>
      <c r="I56" s="111">
        <f>SUM(J56:K57)</f>
        <v>0</v>
      </c>
      <c r="J56" s="112"/>
      <c r="K56" s="114"/>
      <c r="L56" s="111">
        <f>SUM(M56:N57)</f>
        <v>0</v>
      </c>
      <c r="M56" s="112">
        <v>0</v>
      </c>
      <c r="N56" s="117">
        <v>0</v>
      </c>
      <c r="O56" s="111">
        <f t="shared" si="0"/>
        <v>0</v>
      </c>
      <c r="P56" s="110"/>
      <c r="Q56" s="116"/>
      <c r="R56" s="7"/>
    </row>
    <row r="57" spans="1:18" ht="12.75" customHeight="1">
      <c r="A57" s="149"/>
      <c r="B57" s="167"/>
      <c r="C57" s="167"/>
      <c r="D57" s="168"/>
      <c r="E57" s="74"/>
      <c r="F57" s="50"/>
      <c r="G57" s="113"/>
      <c r="H57" s="117"/>
      <c r="I57" s="111"/>
      <c r="J57" s="113"/>
      <c r="K57" s="115"/>
      <c r="L57" s="111"/>
      <c r="M57" s="113"/>
      <c r="N57" s="117"/>
      <c r="O57" s="111"/>
      <c r="P57" s="110"/>
      <c r="Q57" s="116"/>
      <c r="R57" s="7"/>
    </row>
    <row r="58" spans="1:18" ht="12.75" customHeight="1">
      <c r="A58" s="101" t="s">
        <v>91</v>
      </c>
      <c r="B58" s="102"/>
      <c r="C58" s="102"/>
      <c r="D58" s="103"/>
      <c r="E58" s="182">
        <v>0.9863362793471778</v>
      </c>
      <c r="F58" s="61">
        <f>F10/F8</f>
        <v>0.9880018042399639</v>
      </c>
      <c r="G58" s="62">
        <f>G10/G8</f>
        <v>0.9849618801147094</v>
      </c>
      <c r="H58" s="63">
        <f>H10/H8</f>
        <v>0.9912414744139242</v>
      </c>
      <c r="I58" s="61">
        <f aca="true" t="shared" si="1" ref="I58:Q58">I10/I8</f>
        <v>1</v>
      </c>
      <c r="J58" s="64">
        <f t="shared" si="1"/>
        <v>1</v>
      </c>
      <c r="K58" s="65">
        <f t="shared" si="1"/>
        <v>1</v>
      </c>
      <c r="L58" s="61">
        <f t="shared" si="1"/>
        <v>0.9874187136985508</v>
      </c>
      <c r="M58" s="62">
        <f t="shared" si="1"/>
        <v>0.9842058098723023</v>
      </c>
      <c r="N58" s="63">
        <f t="shared" si="1"/>
        <v>0.9908549978036021</v>
      </c>
      <c r="O58" s="61">
        <f t="shared" si="1"/>
        <v>0.996234067207416</v>
      </c>
      <c r="P58" s="62">
        <f t="shared" si="1"/>
        <v>0.9959793222286043</v>
      </c>
      <c r="Q58" s="63">
        <f t="shared" si="1"/>
        <v>0.9964932787843367</v>
      </c>
      <c r="R58" s="7"/>
    </row>
    <row r="59" spans="1:18" ht="12.75" customHeight="1">
      <c r="A59" s="104" t="s">
        <v>96</v>
      </c>
      <c r="B59" s="105"/>
      <c r="C59" s="105"/>
      <c r="D59" s="106"/>
      <c r="E59" s="183"/>
      <c r="F59" s="76">
        <v>0.9863362793471778</v>
      </c>
      <c r="G59" s="77">
        <v>0.9836773378264533</v>
      </c>
      <c r="H59" s="78">
        <v>0.9891583771096457</v>
      </c>
      <c r="I59" s="76">
        <v>0.9941176470588236</v>
      </c>
      <c r="J59" s="79">
        <v>1</v>
      </c>
      <c r="K59" s="80">
        <v>0.9879518072289156</v>
      </c>
      <c r="L59" s="76">
        <v>0.9856237440098934</v>
      </c>
      <c r="M59" s="77">
        <v>0.9828819717571262</v>
      </c>
      <c r="N59" s="78">
        <v>0.9885452005587707</v>
      </c>
      <c r="O59" s="76">
        <v>0.996771353096566</v>
      </c>
      <c r="P59" s="77">
        <v>0.9953051643192489</v>
      </c>
      <c r="Q59" s="78">
        <v>0.9982384028185555</v>
      </c>
      <c r="R59" s="7"/>
    </row>
    <row r="60" spans="1:18" ht="12.75" customHeight="1">
      <c r="A60" s="98" t="s">
        <v>34</v>
      </c>
      <c r="B60" s="99"/>
      <c r="C60" s="99"/>
      <c r="D60" s="100"/>
      <c r="E60" s="182">
        <v>0.0030183086627265992</v>
      </c>
      <c r="F60" s="55">
        <f>(F30+F48+F54+F56)/F8</f>
        <v>0.002309427153811457</v>
      </c>
      <c r="G60" s="56">
        <f>(G30+G48+G54+G56)/G8</f>
        <v>0.0038819332727145555</v>
      </c>
      <c r="H60" s="57">
        <f>(H30+H48+H54+H56)/H8</f>
        <v>0.0006335954679288883</v>
      </c>
      <c r="I60" s="55">
        <v>0</v>
      </c>
      <c r="J60" s="56">
        <v>0</v>
      </c>
      <c r="K60" s="57">
        <v>0</v>
      </c>
      <c r="L60" s="55">
        <f>(L30+L48+L54+L56)/L8</f>
        <v>0.002469945776971615</v>
      </c>
      <c r="M60" s="56">
        <f>(M30+M48+M54+M56)/M8</f>
        <v>0.004144574714360391</v>
      </c>
      <c r="N60" s="57">
        <f>(N30+N48+N54+N56)/N8</f>
        <v>0.0006788866259334691</v>
      </c>
      <c r="O60" s="55">
        <v>0</v>
      </c>
      <c r="P60" s="56">
        <v>0</v>
      </c>
      <c r="Q60" s="57">
        <v>0</v>
      </c>
      <c r="R60" s="7"/>
    </row>
    <row r="61" spans="1:18" ht="12.75" customHeight="1">
      <c r="A61" s="107" t="s">
        <v>96</v>
      </c>
      <c r="B61" s="108"/>
      <c r="C61" s="108"/>
      <c r="D61" s="109"/>
      <c r="E61" s="184"/>
      <c r="F61" s="81">
        <v>0.0030183086627265992</v>
      </c>
      <c r="G61" s="82">
        <v>0.0048792474024150516</v>
      </c>
      <c r="H61" s="83">
        <v>0.0010431802093811705</v>
      </c>
      <c r="I61" s="58"/>
      <c r="J61" s="59"/>
      <c r="K61" s="60"/>
      <c r="L61" s="81">
        <v>0.003226928427886845</v>
      </c>
      <c r="M61" s="82">
        <v>0.0052065775180731915</v>
      </c>
      <c r="N61" s="83">
        <v>0.001117541408900419</v>
      </c>
      <c r="O61" s="58"/>
      <c r="P61" s="59"/>
      <c r="Q61" s="60"/>
      <c r="R61" s="69"/>
    </row>
    <row r="62" spans="1:18" ht="12.75" customHeight="1">
      <c r="A62" s="69"/>
      <c r="B62" s="1" t="s">
        <v>35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</sheetData>
  <sheetProtection/>
  <mergeCells count="300">
    <mergeCell ref="E58:E59"/>
    <mergeCell ref="E60:E61"/>
    <mergeCell ref="H32:H33"/>
    <mergeCell ref="I32:I33"/>
    <mergeCell ref="J32:J33"/>
    <mergeCell ref="P12:P13"/>
    <mergeCell ref="O46:O47"/>
    <mergeCell ref="N24:N25"/>
    <mergeCell ref="O20:O21"/>
    <mergeCell ref="P20:P21"/>
    <mergeCell ref="Q50:Q51"/>
    <mergeCell ref="Q48:Q49"/>
    <mergeCell ref="H12:H13"/>
    <mergeCell ref="I12:I13"/>
    <mergeCell ref="J12:J13"/>
    <mergeCell ref="Q46:Q47"/>
    <mergeCell ref="K50:K51"/>
    <mergeCell ref="L50:L51"/>
    <mergeCell ref="N50:N51"/>
    <mergeCell ref="N44:N45"/>
    <mergeCell ref="Q54:Q55"/>
    <mergeCell ref="P52:P53"/>
    <mergeCell ref="Q52:Q53"/>
    <mergeCell ref="P10:P11"/>
    <mergeCell ref="J10:J11"/>
    <mergeCell ref="N30:N31"/>
    <mergeCell ref="N32:N33"/>
    <mergeCell ref="K12:K13"/>
    <mergeCell ref="L12:L13"/>
    <mergeCell ref="J50:J51"/>
    <mergeCell ref="Q8:Q9"/>
    <mergeCell ref="Q10:Q11"/>
    <mergeCell ref="O12:O13"/>
    <mergeCell ref="M12:M13"/>
    <mergeCell ref="O28:O29"/>
    <mergeCell ref="P46:P47"/>
    <mergeCell ref="M20:M21"/>
    <mergeCell ref="N36:N37"/>
    <mergeCell ref="N34:N35"/>
    <mergeCell ref="O24:O25"/>
    <mergeCell ref="Q32:Q33"/>
    <mergeCell ref="P56:P57"/>
    <mergeCell ref="N56:N57"/>
    <mergeCell ref="Q56:Q57"/>
    <mergeCell ref="O52:O53"/>
    <mergeCell ref="N52:N53"/>
    <mergeCell ref="P48:P49"/>
    <mergeCell ref="P54:P55"/>
    <mergeCell ref="N42:N43"/>
    <mergeCell ref="O34:Q45"/>
    <mergeCell ref="Q22:Q23"/>
    <mergeCell ref="M22:M23"/>
    <mergeCell ref="N22:N23"/>
    <mergeCell ref="P32:P33"/>
    <mergeCell ref="P30:P31"/>
    <mergeCell ref="Q30:Q31"/>
    <mergeCell ref="Q26:Q27"/>
    <mergeCell ref="Q24:Q25"/>
    <mergeCell ref="O22:O23"/>
    <mergeCell ref="P22:P23"/>
    <mergeCell ref="L20:L21"/>
    <mergeCell ref="L22:L23"/>
    <mergeCell ref="N20:N21"/>
    <mergeCell ref="Q14:Q15"/>
    <mergeCell ref="P18:P19"/>
    <mergeCell ref="Q18:Q19"/>
    <mergeCell ref="P16:P17"/>
    <mergeCell ref="Q16:Q17"/>
    <mergeCell ref="Q20:Q21"/>
    <mergeCell ref="N16:N17"/>
    <mergeCell ref="H48:H49"/>
    <mergeCell ref="B32:D33"/>
    <mergeCell ref="J28:J29"/>
    <mergeCell ref="G26:G27"/>
    <mergeCell ref="O50:O51"/>
    <mergeCell ref="M48:M49"/>
    <mergeCell ref="N48:N49"/>
    <mergeCell ref="M50:M51"/>
    <mergeCell ref="O48:O49"/>
    <mergeCell ref="N38:N39"/>
    <mergeCell ref="P50:P51"/>
    <mergeCell ref="L24:L25"/>
    <mergeCell ref="P28:P29"/>
    <mergeCell ref="N26:N27"/>
    <mergeCell ref="O26:O27"/>
    <mergeCell ref="P26:P27"/>
    <mergeCell ref="N28:N29"/>
    <mergeCell ref="M26:M27"/>
    <mergeCell ref="L42:L43"/>
    <mergeCell ref="P24:P25"/>
    <mergeCell ref="O32:O33"/>
    <mergeCell ref="O30:O31"/>
    <mergeCell ref="Q28:Q29"/>
    <mergeCell ref="M56:M57"/>
    <mergeCell ref="K32:K33"/>
    <mergeCell ref="L32:L33"/>
    <mergeCell ref="L52:L53"/>
    <mergeCell ref="M52:M53"/>
    <mergeCell ref="K56:K57"/>
    <mergeCell ref="M42:M43"/>
    <mergeCell ref="L56:L57"/>
    <mergeCell ref="L54:L55"/>
    <mergeCell ref="K26:K27"/>
    <mergeCell ref="K30:K31"/>
    <mergeCell ref="K48:K49"/>
    <mergeCell ref="L48:L49"/>
    <mergeCell ref="K36:K37"/>
    <mergeCell ref="L46:L47"/>
    <mergeCell ref="K44:K45"/>
    <mergeCell ref="G12:G13"/>
    <mergeCell ref="G10:G11"/>
    <mergeCell ref="C12:D13"/>
    <mergeCell ref="G8:G9"/>
    <mergeCell ref="B54:D55"/>
    <mergeCell ref="B56:D57"/>
    <mergeCell ref="A28:D29"/>
    <mergeCell ref="A30:D31"/>
    <mergeCell ref="G50:G51"/>
    <mergeCell ref="C50:C53"/>
    <mergeCell ref="B20:D21"/>
    <mergeCell ref="B18:D19"/>
    <mergeCell ref="C14:D15"/>
    <mergeCell ref="C16:D17"/>
    <mergeCell ref="G16:G17"/>
    <mergeCell ref="J20:J21"/>
    <mergeCell ref="H16:H17"/>
    <mergeCell ref="H18:H19"/>
    <mergeCell ref="J18:J19"/>
    <mergeCell ref="H50:H51"/>
    <mergeCell ref="I50:I51"/>
    <mergeCell ref="J36:J37"/>
    <mergeCell ref="B10:D11"/>
    <mergeCell ref="A24:D25"/>
    <mergeCell ref="A26:D27"/>
    <mergeCell ref="B12:B17"/>
    <mergeCell ref="B22:D23"/>
    <mergeCell ref="A10:A23"/>
    <mergeCell ref="G18:G19"/>
    <mergeCell ref="I48:I49"/>
    <mergeCell ref="J48:J49"/>
    <mergeCell ref="I36:I37"/>
    <mergeCell ref="M46:M47"/>
    <mergeCell ref="N46:N47"/>
    <mergeCell ref="M32:M33"/>
    <mergeCell ref="M34:M35"/>
    <mergeCell ref="L34:L35"/>
    <mergeCell ref="L36:L37"/>
    <mergeCell ref="N40:N41"/>
    <mergeCell ref="G48:G49"/>
    <mergeCell ref="G32:G33"/>
    <mergeCell ref="B48:B53"/>
    <mergeCell ref="A48:A57"/>
    <mergeCell ref="C48:D49"/>
    <mergeCell ref="D50:D51"/>
    <mergeCell ref="B42:D43"/>
    <mergeCell ref="D52:D53"/>
    <mergeCell ref="A46:D47"/>
    <mergeCell ref="A32:A45"/>
    <mergeCell ref="B34:D35"/>
    <mergeCell ref="B36:D37"/>
    <mergeCell ref="B38:D39"/>
    <mergeCell ref="B40:D41"/>
    <mergeCell ref="B44:D45"/>
    <mergeCell ref="H8:H9"/>
    <mergeCell ref="G44:G45"/>
    <mergeCell ref="H44:H45"/>
    <mergeCell ref="H34:H35"/>
    <mergeCell ref="G36:G37"/>
    <mergeCell ref="M10:M11"/>
    <mergeCell ref="N10:N11"/>
    <mergeCell ref="H10:H11"/>
    <mergeCell ref="L16:L17"/>
    <mergeCell ref="I10:I11"/>
    <mergeCell ref="K16:K17"/>
    <mergeCell ref="L18:L19"/>
    <mergeCell ref="I8:I9"/>
    <mergeCell ref="J8:J9"/>
    <mergeCell ref="K8:K9"/>
    <mergeCell ref="I16:I17"/>
    <mergeCell ref="I18:I19"/>
    <mergeCell ref="J16:J17"/>
    <mergeCell ref="K10:K11"/>
    <mergeCell ref="L10:L11"/>
    <mergeCell ref="K18:K19"/>
    <mergeCell ref="O8:O9"/>
    <mergeCell ref="P14:P15"/>
    <mergeCell ref="M18:M19"/>
    <mergeCell ref="M16:M17"/>
    <mergeCell ref="N18:N19"/>
    <mergeCell ref="O18:O19"/>
    <mergeCell ref="O16:O17"/>
    <mergeCell ref="P8:P9"/>
    <mergeCell ref="O10:O11"/>
    <mergeCell ref="N12:N13"/>
    <mergeCell ref="O6:Q6"/>
    <mergeCell ref="L6:N6"/>
    <mergeCell ref="L14:L15"/>
    <mergeCell ref="N14:N15"/>
    <mergeCell ref="O14:O15"/>
    <mergeCell ref="M14:M15"/>
    <mergeCell ref="Q12:Q13"/>
    <mergeCell ref="L8:L9"/>
    <mergeCell ref="M8:M9"/>
    <mergeCell ref="N8:N9"/>
    <mergeCell ref="J24:J25"/>
    <mergeCell ref="G30:G31"/>
    <mergeCell ref="H30:H31"/>
    <mergeCell ref="I30:I31"/>
    <mergeCell ref="J30:J31"/>
    <mergeCell ref="H20:H21"/>
    <mergeCell ref="I26:I27"/>
    <mergeCell ref="G24:G25"/>
    <mergeCell ref="K24:K25"/>
    <mergeCell ref="L26:L27"/>
    <mergeCell ref="M24:M25"/>
    <mergeCell ref="M40:M41"/>
    <mergeCell ref="H24:H25"/>
    <mergeCell ref="I24:I25"/>
    <mergeCell ref="J26:J27"/>
    <mergeCell ref="H28:H29"/>
    <mergeCell ref="I28:I29"/>
    <mergeCell ref="H26:H27"/>
    <mergeCell ref="G56:G57"/>
    <mergeCell ref="H56:H57"/>
    <mergeCell ref="I56:I57"/>
    <mergeCell ref="M30:M31"/>
    <mergeCell ref="M28:M29"/>
    <mergeCell ref="K40:K41"/>
    <mergeCell ref="G28:G29"/>
    <mergeCell ref="L30:L31"/>
    <mergeCell ref="K28:K29"/>
    <mergeCell ref="L28:L29"/>
    <mergeCell ref="M54:M55"/>
    <mergeCell ref="G52:G53"/>
    <mergeCell ref="H52:H53"/>
    <mergeCell ref="I52:I53"/>
    <mergeCell ref="J52:J53"/>
    <mergeCell ref="G54:G55"/>
    <mergeCell ref="K22:K23"/>
    <mergeCell ref="K52:K53"/>
    <mergeCell ref="H54:H55"/>
    <mergeCell ref="J56:J57"/>
    <mergeCell ref="O56:O57"/>
    <mergeCell ref="I54:I55"/>
    <mergeCell ref="J54:J55"/>
    <mergeCell ref="K54:K55"/>
    <mergeCell ref="N54:N55"/>
    <mergeCell ref="O54:O55"/>
    <mergeCell ref="K20:K21"/>
    <mergeCell ref="K14:K15"/>
    <mergeCell ref="J22:J23"/>
    <mergeCell ref="G14:G15"/>
    <mergeCell ref="H14:H15"/>
    <mergeCell ref="I14:I15"/>
    <mergeCell ref="G22:G23"/>
    <mergeCell ref="H22:H23"/>
    <mergeCell ref="I22:I23"/>
    <mergeCell ref="G20:G21"/>
    <mergeCell ref="A6:D7"/>
    <mergeCell ref="F6:H6"/>
    <mergeCell ref="I6:K6"/>
    <mergeCell ref="I34:I35"/>
    <mergeCell ref="J34:J35"/>
    <mergeCell ref="K34:K35"/>
    <mergeCell ref="A8:D9"/>
    <mergeCell ref="J14:J15"/>
    <mergeCell ref="I20:I21"/>
    <mergeCell ref="G34:G35"/>
    <mergeCell ref="G46:G47"/>
    <mergeCell ref="H46:H47"/>
    <mergeCell ref="I46:I47"/>
    <mergeCell ref="G38:G39"/>
    <mergeCell ref="H38:H39"/>
    <mergeCell ref="H42:H43"/>
    <mergeCell ref="M44:M45"/>
    <mergeCell ref="I38:I39"/>
    <mergeCell ref="J38:J39"/>
    <mergeCell ref="K38:K39"/>
    <mergeCell ref="J42:J43"/>
    <mergeCell ref="K42:K43"/>
    <mergeCell ref="I40:I41"/>
    <mergeCell ref="J40:J41"/>
    <mergeCell ref="L44:L45"/>
    <mergeCell ref="I44:I45"/>
    <mergeCell ref="H36:H37"/>
    <mergeCell ref="L38:L39"/>
    <mergeCell ref="M38:M39"/>
    <mergeCell ref="M36:M37"/>
    <mergeCell ref="G40:G41"/>
    <mergeCell ref="H40:H41"/>
    <mergeCell ref="A60:D60"/>
    <mergeCell ref="A58:D58"/>
    <mergeCell ref="A59:D59"/>
    <mergeCell ref="A61:D61"/>
    <mergeCell ref="G42:G43"/>
    <mergeCell ref="L40:L41"/>
    <mergeCell ref="I42:I43"/>
    <mergeCell ref="J46:J47"/>
    <mergeCell ref="K46:K47"/>
    <mergeCell ref="J44:J45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blackAndWhite="1" firstPageNumber="6" useFirstPageNumber="1" fitToHeight="1" fitToWidth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showZeros="0" zoomScale="115" zoomScaleNormal="115" zoomScaleSheetLayoutView="100" zoomScalePageLayoutView="0" workbookViewId="0" topLeftCell="B1">
      <selection activeCell="J3" sqref="J3"/>
    </sheetView>
  </sheetViews>
  <sheetFormatPr defaultColWidth="9.00390625" defaultRowHeight="13.5"/>
  <cols>
    <col min="1" max="1" width="2.00390625" style="25" customWidth="1"/>
    <col min="2" max="2" width="5.875" style="25" customWidth="1"/>
    <col min="3" max="3" width="5.875" style="26" customWidth="1"/>
    <col min="4" max="5" width="5.375" style="10" customWidth="1"/>
    <col min="6" max="6" width="6.125" style="10" bestFit="1" customWidth="1"/>
    <col min="7" max="8" width="5.375" style="10" customWidth="1"/>
    <col min="9" max="9" width="5.125" style="10" customWidth="1"/>
    <col min="10" max="11" width="4.50390625" style="10" customWidth="1"/>
    <col min="12" max="20" width="3.875" style="10" customWidth="1"/>
    <col min="21" max="21" width="3.625" style="10" customWidth="1"/>
    <col min="22" max="22" width="6.75390625" style="25" customWidth="1"/>
    <col min="23" max="16384" width="9.00390625" style="25" customWidth="1"/>
  </cols>
  <sheetData>
    <row r="1" spans="1:21" ht="16.5" customHeight="1">
      <c r="A1" s="23"/>
      <c r="B1" s="23"/>
      <c r="C1" s="24"/>
      <c r="U1" s="2" t="s">
        <v>78</v>
      </c>
    </row>
    <row r="2" ht="6.75" customHeight="1"/>
    <row r="3" ht="16.5" customHeight="1">
      <c r="B3" s="11" t="s">
        <v>89</v>
      </c>
    </row>
    <row r="4" spans="1:21" s="26" customFormat="1" ht="16.5" customHeight="1">
      <c r="A4" s="118" t="s">
        <v>37</v>
      </c>
      <c r="B4" s="119"/>
      <c r="C4" s="119"/>
      <c r="D4" s="53" t="s">
        <v>95</v>
      </c>
      <c r="E4" s="119" t="s">
        <v>93</v>
      </c>
      <c r="F4" s="119"/>
      <c r="G4" s="119"/>
      <c r="H4" s="119" t="s">
        <v>38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5"/>
    </row>
    <row r="5" spans="1:21" s="26" customFormat="1" ht="16.5" customHeight="1">
      <c r="A5" s="126"/>
      <c r="B5" s="127"/>
      <c r="C5" s="127"/>
      <c r="D5" s="19" t="s">
        <v>39</v>
      </c>
      <c r="E5" s="20" t="s">
        <v>8</v>
      </c>
      <c r="F5" s="12" t="s">
        <v>6</v>
      </c>
      <c r="G5" s="20" t="s">
        <v>7</v>
      </c>
      <c r="H5" s="20" t="s">
        <v>40</v>
      </c>
      <c r="I5" s="12" t="s">
        <v>41</v>
      </c>
      <c r="J5" s="20" t="s">
        <v>42</v>
      </c>
      <c r="K5" s="12" t="s">
        <v>43</v>
      </c>
      <c r="L5" s="20" t="s">
        <v>44</v>
      </c>
      <c r="M5" s="12" t="s">
        <v>45</v>
      </c>
      <c r="N5" s="20" t="s">
        <v>46</v>
      </c>
      <c r="O5" s="12" t="s">
        <v>47</v>
      </c>
      <c r="P5" s="20" t="s">
        <v>48</v>
      </c>
      <c r="Q5" s="12" t="s">
        <v>49</v>
      </c>
      <c r="R5" s="21" t="s">
        <v>50</v>
      </c>
      <c r="S5" s="12" t="s">
        <v>51</v>
      </c>
      <c r="T5" s="21" t="s">
        <v>52</v>
      </c>
      <c r="U5" s="27" t="s">
        <v>53</v>
      </c>
    </row>
    <row r="6" spans="1:22" ht="16.5" customHeight="1">
      <c r="A6" s="158" t="s">
        <v>87</v>
      </c>
      <c r="B6" s="152"/>
      <c r="C6" s="8" t="s">
        <v>54</v>
      </c>
      <c r="D6" s="30">
        <v>51008</v>
      </c>
      <c r="E6" s="30">
        <f>F6+G6</f>
        <v>51171</v>
      </c>
      <c r="F6" s="30">
        <f>F8+F18</f>
        <v>26359</v>
      </c>
      <c r="G6" s="30">
        <f>G8+G18</f>
        <v>24812</v>
      </c>
      <c r="H6" s="30">
        <f aca="true" t="shared" si="0" ref="H6:T6">H8+H18</f>
        <v>43839</v>
      </c>
      <c r="I6" s="30">
        <f t="shared" si="0"/>
        <v>1011</v>
      </c>
      <c r="J6" s="30">
        <f>J8+J18</f>
        <v>1581</v>
      </c>
      <c r="K6" s="30">
        <f t="shared" si="0"/>
        <v>1768</v>
      </c>
      <c r="L6" s="30">
        <f t="shared" si="0"/>
        <v>110</v>
      </c>
      <c r="M6" s="30">
        <f t="shared" si="0"/>
        <v>295</v>
      </c>
      <c r="N6" s="30">
        <f t="shared" si="0"/>
        <v>49</v>
      </c>
      <c r="O6" s="30">
        <f t="shared" si="0"/>
        <v>303</v>
      </c>
      <c r="P6" s="30">
        <f t="shared" si="0"/>
        <v>212</v>
      </c>
      <c r="Q6" s="30">
        <f t="shared" si="0"/>
        <v>188</v>
      </c>
      <c r="R6" s="30">
        <f t="shared" si="0"/>
        <v>401</v>
      </c>
      <c r="S6" s="30">
        <f t="shared" si="0"/>
        <v>40</v>
      </c>
      <c r="T6" s="30">
        <f t="shared" si="0"/>
        <v>902</v>
      </c>
      <c r="U6" s="31">
        <f>U8+U18</f>
        <v>472</v>
      </c>
      <c r="V6" s="54"/>
    </row>
    <row r="7" spans="1:21" s="35" customFormat="1" ht="16.5" customHeight="1">
      <c r="A7" s="151"/>
      <c r="B7" s="152"/>
      <c r="C7" s="8" t="s">
        <v>55</v>
      </c>
      <c r="D7" s="33">
        <v>1</v>
      </c>
      <c r="E7" s="33">
        <f>E6/$E$6</f>
        <v>1</v>
      </c>
      <c r="F7" s="33">
        <f>F6/$E$6</f>
        <v>0.5151159836626215</v>
      </c>
      <c r="G7" s="33">
        <f>G6/$E$6</f>
        <v>0.4848840163373786</v>
      </c>
      <c r="H7" s="33">
        <f aca="true" t="shared" si="1" ref="H7:U7">H6/$E$6</f>
        <v>0.8567157178870844</v>
      </c>
      <c r="I7" s="33">
        <f>I6/$E$6</f>
        <v>0.019757284399366828</v>
      </c>
      <c r="J7" s="33">
        <f>J6/$E$6</f>
        <v>0.030896406167555842</v>
      </c>
      <c r="K7" s="33">
        <f>K6/$E$6</f>
        <v>0.0345508198002775</v>
      </c>
      <c r="L7" s="33">
        <f>L6/$E$6</f>
        <v>0.002149655078071564</v>
      </c>
      <c r="M7" s="33">
        <f t="shared" si="1"/>
        <v>0.005764984073010103</v>
      </c>
      <c r="N7" s="33">
        <f t="shared" si="1"/>
        <v>0.000957573625686424</v>
      </c>
      <c r="O7" s="33">
        <f t="shared" si="1"/>
        <v>0.005921322624142581</v>
      </c>
      <c r="P7" s="33">
        <f t="shared" si="1"/>
        <v>0.004142971605010651</v>
      </c>
      <c r="Q7" s="33">
        <f t="shared" si="1"/>
        <v>0.0036739559516132184</v>
      </c>
      <c r="R7" s="33">
        <f t="shared" si="1"/>
        <v>0.007836469875515428</v>
      </c>
      <c r="S7" s="33">
        <f t="shared" si="1"/>
        <v>0.0007816927556623869</v>
      </c>
      <c r="T7" s="33">
        <f t="shared" si="1"/>
        <v>0.017627171640186824</v>
      </c>
      <c r="U7" s="34">
        <f t="shared" si="1"/>
        <v>0.009223974516816166</v>
      </c>
    </row>
    <row r="8" spans="1:21" ht="16.5" customHeight="1">
      <c r="A8" s="225" t="s">
        <v>56</v>
      </c>
      <c r="B8" s="127" t="s">
        <v>8</v>
      </c>
      <c r="C8" s="127"/>
      <c r="D8" s="32">
        <v>47562</v>
      </c>
      <c r="E8" s="32">
        <f>SUM(F8:G8)</f>
        <v>47775</v>
      </c>
      <c r="F8" s="30">
        <f>SUM(F9:F17)</f>
        <v>24543</v>
      </c>
      <c r="G8" s="30">
        <f>SUM(G9:G17)</f>
        <v>23232</v>
      </c>
      <c r="H8" s="36">
        <f>SUM(H9:H17)</f>
        <v>40772</v>
      </c>
      <c r="I8" s="36">
        <f aca="true" t="shared" si="2" ref="I8:U8">SUM(I9:I17)</f>
        <v>1000</v>
      </c>
      <c r="J8" s="36">
        <f t="shared" si="2"/>
        <v>1470</v>
      </c>
      <c r="K8" s="36">
        <f t="shared" si="2"/>
        <v>1743</v>
      </c>
      <c r="L8" s="36">
        <f t="shared" si="2"/>
        <v>110</v>
      </c>
      <c r="M8" s="36">
        <f t="shared" si="2"/>
        <v>283</v>
      </c>
      <c r="N8" s="36">
        <f t="shared" si="2"/>
        <v>37</v>
      </c>
      <c r="O8" s="36">
        <f t="shared" si="2"/>
        <v>300</v>
      </c>
      <c r="P8" s="36">
        <f t="shared" si="2"/>
        <v>198</v>
      </c>
      <c r="Q8" s="36">
        <f t="shared" si="2"/>
        <v>167</v>
      </c>
      <c r="R8" s="36">
        <f t="shared" si="2"/>
        <v>379</v>
      </c>
      <c r="S8" s="36">
        <f t="shared" si="2"/>
        <v>37</v>
      </c>
      <c r="T8" s="36">
        <f t="shared" si="2"/>
        <v>899</v>
      </c>
      <c r="U8" s="37">
        <f t="shared" si="2"/>
        <v>380</v>
      </c>
    </row>
    <row r="9" spans="1:21" ht="16.5" customHeight="1">
      <c r="A9" s="225"/>
      <c r="B9" s="127" t="s">
        <v>57</v>
      </c>
      <c r="C9" s="13" t="s">
        <v>12</v>
      </c>
      <c r="D9" s="38">
        <v>33402</v>
      </c>
      <c r="E9" s="38">
        <f>SUM(F9:G9)</f>
        <v>33478</v>
      </c>
      <c r="F9" s="38">
        <v>16743</v>
      </c>
      <c r="G9" s="38">
        <v>16735</v>
      </c>
      <c r="H9" s="84">
        <v>27603</v>
      </c>
      <c r="I9" s="85">
        <v>944</v>
      </c>
      <c r="J9" s="84">
        <v>1205</v>
      </c>
      <c r="K9" s="85">
        <v>1405</v>
      </c>
      <c r="L9" s="84">
        <v>110</v>
      </c>
      <c r="M9" s="85">
        <v>229</v>
      </c>
      <c r="N9" s="84">
        <v>37</v>
      </c>
      <c r="O9" s="85">
        <v>300</v>
      </c>
      <c r="P9" s="84">
        <v>123</v>
      </c>
      <c r="Q9" s="85">
        <v>66</v>
      </c>
      <c r="R9" s="84">
        <v>315</v>
      </c>
      <c r="S9" s="85">
        <v>36</v>
      </c>
      <c r="T9" s="84">
        <v>899</v>
      </c>
      <c r="U9" s="86">
        <v>206</v>
      </c>
    </row>
    <row r="10" spans="1:21" ht="16.5" customHeight="1">
      <c r="A10" s="225"/>
      <c r="B10" s="127"/>
      <c r="C10" s="8" t="s">
        <v>13</v>
      </c>
      <c r="D10" s="39">
        <v>743</v>
      </c>
      <c r="E10" s="39">
        <f aca="true" t="shared" si="3" ref="E10:E17">SUM(F10:G10)</f>
        <v>772</v>
      </c>
      <c r="F10" s="39">
        <v>472</v>
      </c>
      <c r="G10" s="39">
        <v>300</v>
      </c>
      <c r="H10" s="87">
        <v>667</v>
      </c>
      <c r="I10" s="88">
        <v>0</v>
      </c>
      <c r="J10" s="87">
        <v>49</v>
      </c>
      <c r="K10" s="88">
        <v>56</v>
      </c>
      <c r="L10" s="87">
        <v>0</v>
      </c>
      <c r="M10" s="88">
        <v>0</v>
      </c>
      <c r="N10" s="87">
        <v>0</v>
      </c>
      <c r="O10" s="88">
        <v>0</v>
      </c>
      <c r="P10" s="87">
        <v>0</v>
      </c>
      <c r="Q10" s="88">
        <v>0</v>
      </c>
      <c r="R10" s="87">
        <v>0</v>
      </c>
      <c r="S10" s="88">
        <v>0</v>
      </c>
      <c r="T10" s="87">
        <v>0</v>
      </c>
      <c r="U10" s="89">
        <v>0</v>
      </c>
    </row>
    <row r="11" spans="1:21" ht="16.5" customHeight="1">
      <c r="A11" s="225"/>
      <c r="B11" s="127"/>
      <c r="C11" s="14" t="s">
        <v>14</v>
      </c>
      <c r="D11" s="40">
        <v>80</v>
      </c>
      <c r="E11" s="40">
        <f t="shared" si="3"/>
        <v>77</v>
      </c>
      <c r="F11" s="90">
        <v>30</v>
      </c>
      <c r="G11" s="90">
        <v>47</v>
      </c>
      <c r="H11" s="84">
        <v>77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6">
        <v>0</v>
      </c>
    </row>
    <row r="12" spans="1:21" ht="16.5" customHeight="1">
      <c r="A12" s="225"/>
      <c r="B12" s="127" t="s">
        <v>58</v>
      </c>
      <c r="C12" s="8" t="s">
        <v>12</v>
      </c>
      <c r="D12" s="38">
        <v>12015</v>
      </c>
      <c r="E12" s="38">
        <f t="shared" si="3"/>
        <v>12070</v>
      </c>
      <c r="F12" s="38">
        <v>6418</v>
      </c>
      <c r="G12" s="38">
        <v>5652</v>
      </c>
      <c r="H12" s="87">
        <v>11380</v>
      </c>
      <c r="I12" s="88">
        <v>27</v>
      </c>
      <c r="J12" s="87">
        <v>0</v>
      </c>
      <c r="K12" s="88">
        <v>278</v>
      </c>
      <c r="L12" s="87">
        <v>0</v>
      </c>
      <c r="M12" s="88">
        <v>45</v>
      </c>
      <c r="N12" s="87">
        <v>0</v>
      </c>
      <c r="O12" s="88">
        <v>0</v>
      </c>
      <c r="P12" s="87">
        <v>75</v>
      </c>
      <c r="Q12" s="88">
        <v>101</v>
      </c>
      <c r="R12" s="87">
        <v>64</v>
      </c>
      <c r="S12" s="88">
        <v>0</v>
      </c>
      <c r="T12" s="87">
        <v>0</v>
      </c>
      <c r="U12" s="89">
        <v>100</v>
      </c>
    </row>
    <row r="13" spans="1:21" ht="16.5" customHeight="1">
      <c r="A13" s="225"/>
      <c r="B13" s="127"/>
      <c r="C13" s="14" t="s">
        <v>13</v>
      </c>
      <c r="D13" s="41">
        <v>0</v>
      </c>
      <c r="E13" s="41">
        <f t="shared" si="3"/>
        <v>0</v>
      </c>
      <c r="F13" s="41">
        <v>0</v>
      </c>
      <c r="G13" s="41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6">
        <v>0</v>
      </c>
    </row>
    <row r="14" spans="1:21" ht="16.5" customHeight="1">
      <c r="A14" s="225"/>
      <c r="B14" s="127"/>
      <c r="C14" s="8" t="s">
        <v>14</v>
      </c>
      <c r="D14" s="40">
        <v>451</v>
      </c>
      <c r="E14" s="40">
        <f t="shared" si="3"/>
        <v>506</v>
      </c>
      <c r="F14" s="90">
        <v>256</v>
      </c>
      <c r="G14" s="90">
        <v>250</v>
      </c>
      <c r="H14" s="87">
        <v>506</v>
      </c>
      <c r="I14" s="88">
        <v>0</v>
      </c>
      <c r="J14" s="87">
        <v>0</v>
      </c>
      <c r="K14" s="88">
        <v>0</v>
      </c>
      <c r="L14" s="87">
        <v>0</v>
      </c>
      <c r="M14" s="88">
        <v>0</v>
      </c>
      <c r="N14" s="87">
        <v>0</v>
      </c>
      <c r="O14" s="88">
        <v>0</v>
      </c>
      <c r="P14" s="87">
        <v>0</v>
      </c>
      <c r="Q14" s="88">
        <v>0</v>
      </c>
      <c r="R14" s="87">
        <v>0</v>
      </c>
      <c r="S14" s="88">
        <v>0</v>
      </c>
      <c r="T14" s="87">
        <v>0</v>
      </c>
      <c r="U14" s="89">
        <v>0</v>
      </c>
    </row>
    <row r="15" spans="1:21" ht="16.5" customHeight="1">
      <c r="A15" s="225"/>
      <c r="B15" s="233" t="s">
        <v>59</v>
      </c>
      <c r="C15" s="238"/>
      <c r="D15" s="39">
        <v>665</v>
      </c>
      <c r="E15" s="39">
        <f t="shared" si="3"/>
        <v>674</v>
      </c>
      <c r="F15" s="39">
        <v>457</v>
      </c>
      <c r="G15" s="39">
        <v>217</v>
      </c>
      <c r="H15" s="84">
        <v>539</v>
      </c>
      <c r="I15" s="85">
        <v>29</v>
      </c>
      <c r="J15" s="84">
        <v>18</v>
      </c>
      <c r="K15" s="85">
        <v>4</v>
      </c>
      <c r="L15" s="84">
        <v>0</v>
      </c>
      <c r="M15" s="85">
        <v>9</v>
      </c>
      <c r="N15" s="84">
        <v>0</v>
      </c>
      <c r="O15" s="85">
        <v>0</v>
      </c>
      <c r="P15" s="84">
        <v>0</v>
      </c>
      <c r="Q15" s="85">
        <v>0</v>
      </c>
      <c r="R15" s="84">
        <v>0</v>
      </c>
      <c r="S15" s="85">
        <v>1</v>
      </c>
      <c r="T15" s="84">
        <v>0</v>
      </c>
      <c r="U15" s="86">
        <v>74</v>
      </c>
    </row>
    <row r="16" spans="1:21" ht="16.5" customHeight="1">
      <c r="A16" s="225"/>
      <c r="B16" s="235" t="s">
        <v>60</v>
      </c>
      <c r="C16" s="150"/>
      <c r="D16" s="42">
        <v>0</v>
      </c>
      <c r="E16" s="42">
        <f t="shared" si="3"/>
        <v>0</v>
      </c>
      <c r="F16" s="42"/>
      <c r="G16" s="42"/>
      <c r="H16" s="87"/>
      <c r="I16" s="88"/>
      <c r="J16" s="87"/>
      <c r="K16" s="88"/>
      <c r="L16" s="87"/>
      <c r="M16" s="88"/>
      <c r="N16" s="87"/>
      <c r="O16" s="88"/>
      <c r="P16" s="87"/>
      <c r="Q16" s="88"/>
      <c r="R16" s="87"/>
      <c r="S16" s="88"/>
      <c r="T16" s="87"/>
      <c r="U16" s="89"/>
    </row>
    <row r="17" spans="1:21" ht="16.5" customHeight="1">
      <c r="A17" s="225"/>
      <c r="B17" s="152" t="s">
        <v>16</v>
      </c>
      <c r="C17" s="152"/>
      <c r="D17" s="39">
        <v>206</v>
      </c>
      <c r="E17" s="39">
        <f t="shared" si="3"/>
        <v>198</v>
      </c>
      <c r="F17" s="39">
        <v>167</v>
      </c>
      <c r="G17" s="39">
        <v>31</v>
      </c>
      <c r="H17" s="84">
        <v>0</v>
      </c>
      <c r="I17" s="85">
        <v>0</v>
      </c>
      <c r="J17" s="84">
        <v>198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6">
        <v>0</v>
      </c>
    </row>
    <row r="18" spans="1:21" ht="16.5" customHeight="1">
      <c r="A18" s="230" t="s">
        <v>61</v>
      </c>
      <c r="B18" s="127" t="s">
        <v>8</v>
      </c>
      <c r="C18" s="127"/>
      <c r="D18" s="30">
        <v>3446</v>
      </c>
      <c r="E18" s="30">
        <f>SUM(F18:G18)</f>
        <v>3396</v>
      </c>
      <c r="F18" s="30">
        <f>SUM(F19:F27)</f>
        <v>1816</v>
      </c>
      <c r="G18" s="30">
        <f>SUM(G19:G27)</f>
        <v>1580</v>
      </c>
      <c r="H18" s="30">
        <f>SUM(H19:H27)</f>
        <v>3067</v>
      </c>
      <c r="I18" s="30">
        <f aca="true" t="shared" si="4" ref="I18:U18">SUM(I19:I27)</f>
        <v>11</v>
      </c>
      <c r="J18" s="30">
        <f t="shared" si="4"/>
        <v>111</v>
      </c>
      <c r="K18" s="30">
        <f t="shared" si="4"/>
        <v>25</v>
      </c>
      <c r="L18" s="30">
        <f t="shared" si="4"/>
        <v>0</v>
      </c>
      <c r="M18" s="30">
        <f t="shared" si="4"/>
        <v>12</v>
      </c>
      <c r="N18" s="30">
        <f t="shared" si="4"/>
        <v>12</v>
      </c>
      <c r="O18" s="30">
        <f t="shared" si="4"/>
        <v>3</v>
      </c>
      <c r="P18" s="30">
        <f t="shared" si="4"/>
        <v>14</v>
      </c>
      <c r="Q18" s="30">
        <f t="shared" si="4"/>
        <v>21</v>
      </c>
      <c r="R18" s="30">
        <f t="shared" si="4"/>
        <v>22</v>
      </c>
      <c r="S18" s="30">
        <f t="shared" si="4"/>
        <v>3</v>
      </c>
      <c r="T18" s="30">
        <f t="shared" si="4"/>
        <v>3</v>
      </c>
      <c r="U18" s="31">
        <f t="shared" si="4"/>
        <v>92</v>
      </c>
    </row>
    <row r="19" spans="1:21" ht="16.5" customHeight="1">
      <c r="A19" s="231"/>
      <c r="B19" s="161" t="s">
        <v>62</v>
      </c>
      <c r="C19" s="8" t="s">
        <v>12</v>
      </c>
      <c r="D19" s="38">
        <v>404</v>
      </c>
      <c r="E19" s="38">
        <f aca="true" t="shared" si="5" ref="E19:E27">SUM(F19:G19)</f>
        <v>391</v>
      </c>
      <c r="F19" s="38">
        <v>204</v>
      </c>
      <c r="G19" s="38">
        <v>187</v>
      </c>
      <c r="H19" s="84">
        <v>273</v>
      </c>
      <c r="I19" s="85">
        <v>9</v>
      </c>
      <c r="J19" s="84">
        <v>65</v>
      </c>
      <c r="K19" s="85">
        <v>12</v>
      </c>
      <c r="L19" s="84">
        <v>0</v>
      </c>
      <c r="M19" s="85">
        <v>0</v>
      </c>
      <c r="N19" s="84">
        <v>1</v>
      </c>
      <c r="O19" s="85">
        <v>1</v>
      </c>
      <c r="P19" s="84">
        <v>0</v>
      </c>
      <c r="Q19" s="85">
        <v>0</v>
      </c>
      <c r="R19" s="84">
        <v>3</v>
      </c>
      <c r="S19" s="85">
        <v>1</v>
      </c>
      <c r="T19" s="84">
        <v>2</v>
      </c>
      <c r="U19" s="86">
        <v>24</v>
      </c>
    </row>
    <row r="20" spans="1:21" ht="16.5" customHeight="1">
      <c r="A20" s="231"/>
      <c r="B20" s="127"/>
      <c r="C20" s="8" t="s">
        <v>13</v>
      </c>
      <c r="D20" s="39">
        <v>11</v>
      </c>
      <c r="E20" s="39">
        <f t="shared" si="5"/>
        <v>16</v>
      </c>
      <c r="F20" s="39">
        <v>9</v>
      </c>
      <c r="G20" s="39">
        <v>7</v>
      </c>
      <c r="H20" s="87">
        <v>14</v>
      </c>
      <c r="I20" s="88">
        <v>0</v>
      </c>
      <c r="J20" s="87">
        <v>1</v>
      </c>
      <c r="K20" s="88">
        <v>0</v>
      </c>
      <c r="L20" s="87">
        <v>0</v>
      </c>
      <c r="M20" s="88">
        <v>0</v>
      </c>
      <c r="N20" s="87">
        <v>0</v>
      </c>
      <c r="O20" s="88">
        <v>0</v>
      </c>
      <c r="P20" s="87">
        <v>0</v>
      </c>
      <c r="Q20" s="88">
        <v>0</v>
      </c>
      <c r="R20" s="87">
        <v>0</v>
      </c>
      <c r="S20" s="88">
        <v>0</v>
      </c>
      <c r="T20" s="87">
        <v>0</v>
      </c>
      <c r="U20" s="89">
        <v>1</v>
      </c>
    </row>
    <row r="21" spans="1:21" ht="16.5" customHeight="1">
      <c r="A21" s="231"/>
      <c r="B21" s="127"/>
      <c r="C21" s="8" t="s">
        <v>14</v>
      </c>
      <c r="D21" s="40">
        <v>9</v>
      </c>
      <c r="E21" s="40">
        <f t="shared" si="5"/>
        <v>2</v>
      </c>
      <c r="F21" s="90">
        <v>2</v>
      </c>
      <c r="G21" s="91">
        <v>0</v>
      </c>
      <c r="H21" s="84">
        <v>2</v>
      </c>
      <c r="I21" s="85">
        <v>0</v>
      </c>
      <c r="J21" s="84">
        <v>0</v>
      </c>
      <c r="K21" s="85">
        <v>0</v>
      </c>
      <c r="L21" s="84">
        <v>0</v>
      </c>
      <c r="M21" s="85">
        <v>0</v>
      </c>
      <c r="N21" s="84">
        <v>0</v>
      </c>
      <c r="O21" s="85">
        <v>0</v>
      </c>
      <c r="P21" s="84">
        <v>0</v>
      </c>
      <c r="Q21" s="85">
        <v>0</v>
      </c>
      <c r="R21" s="84">
        <v>0</v>
      </c>
      <c r="S21" s="85">
        <v>0</v>
      </c>
      <c r="T21" s="84">
        <v>0</v>
      </c>
      <c r="U21" s="86">
        <v>0</v>
      </c>
    </row>
    <row r="22" spans="1:21" ht="16.5" customHeight="1">
      <c r="A22" s="231"/>
      <c r="B22" s="127" t="s">
        <v>58</v>
      </c>
      <c r="C22" s="8" t="s">
        <v>12</v>
      </c>
      <c r="D22" s="38">
        <v>2854</v>
      </c>
      <c r="E22" s="38">
        <f t="shared" si="5"/>
        <v>2790</v>
      </c>
      <c r="F22" s="38">
        <v>1486</v>
      </c>
      <c r="G22" s="38">
        <v>1304</v>
      </c>
      <c r="H22" s="87">
        <v>2621</v>
      </c>
      <c r="I22" s="88">
        <v>2</v>
      </c>
      <c r="J22" s="87">
        <v>22</v>
      </c>
      <c r="K22" s="88">
        <v>12</v>
      </c>
      <c r="L22" s="87">
        <v>0</v>
      </c>
      <c r="M22" s="88">
        <v>12</v>
      </c>
      <c r="N22" s="87">
        <v>11</v>
      </c>
      <c r="O22" s="88">
        <v>2</v>
      </c>
      <c r="P22" s="87">
        <v>14</v>
      </c>
      <c r="Q22" s="88">
        <v>21</v>
      </c>
      <c r="R22" s="87">
        <v>18</v>
      </c>
      <c r="S22" s="88">
        <v>2</v>
      </c>
      <c r="T22" s="87">
        <v>1</v>
      </c>
      <c r="U22" s="89">
        <v>52</v>
      </c>
    </row>
    <row r="23" spans="1:21" ht="16.5" customHeight="1">
      <c r="A23" s="231"/>
      <c r="B23" s="127"/>
      <c r="C23" s="8" t="s">
        <v>13</v>
      </c>
      <c r="D23" s="39">
        <v>7</v>
      </c>
      <c r="E23" s="39">
        <f t="shared" si="5"/>
        <v>8</v>
      </c>
      <c r="F23" s="39">
        <v>6</v>
      </c>
      <c r="G23" s="92">
        <v>2</v>
      </c>
      <c r="H23" s="84">
        <v>7</v>
      </c>
      <c r="I23" s="85">
        <v>0</v>
      </c>
      <c r="J23" s="84">
        <v>0</v>
      </c>
      <c r="K23" s="85">
        <v>1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6">
        <v>0</v>
      </c>
    </row>
    <row r="24" spans="1:21" ht="16.5" customHeight="1">
      <c r="A24" s="231"/>
      <c r="B24" s="127"/>
      <c r="C24" s="8" t="s">
        <v>14</v>
      </c>
      <c r="D24" s="40">
        <v>116</v>
      </c>
      <c r="E24" s="40">
        <f t="shared" si="5"/>
        <v>155</v>
      </c>
      <c r="F24" s="90">
        <v>81</v>
      </c>
      <c r="G24" s="90">
        <v>74</v>
      </c>
      <c r="H24" s="87">
        <v>140</v>
      </c>
      <c r="I24" s="88">
        <v>0</v>
      </c>
      <c r="J24" s="87">
        <v>4</v>
      </c>
      <c r="K24" s="88">
        <v>0</v>
      </c>
      <c r="L24" s="87">
        <v>0</v>
      </c>
      <c r="M24" s="88">
        <v>0</v>
      </c>
      <c r="N24" s="87">
        <v>0</v>
      </c>
      <c r="O24" s="88">
        <v>0</v>
      </c>
      <c r="P24" s="87">
        <v>0</v>
      </c>
      <c r="Q24" s="88">
        <v>0</v>
      </c>
      <c r="R24" s="87">
        <v>1</v>
      </c>
      <c r="S24" s="88">
        <v>0</v>
      </c>
      <c r="T24" s="87">
        <v>0</v>
      </c>
      <c r="U24" s="89">
        <v>10</v>
      </c>
    </row>
    <row r="25" spans="1:21" ht="16.5" customHeight="1">
      <c r="A25" s="231"/>
      <c r="B25" s="233" t="s">
        <v>59</v>
      </c>
      <c r="C25" s="234"/>
      <c r="D25" s="38">
        <v>2</v>
      </c>
      <c r="E25" s="38">
        <f t="shared" si="5"/>
        <v>10</v>
      </c>
      <c r="F25" s="39">
        <v>8</v>
      </c>
      <c r="G25" s="39">
        <v>2</v>
      </c>
      <c r="H25" s="87">
        <v>8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9">
        <v>2</v>
      </c>
    </row>
    <row r="26" spans="1:21" ht="16.5" customHeight="1">
      <c r="A26" s="231"/>
      <c r="B26" s="235" t="s">
        <v>60</v>
      </c>
      <c r="C26" s="150"/>
      <c r="D26" s="93">
        <v>1</v>
      </c>
      <c r="E26" s="38">
        <f>SUM(F26:G26)</f>
        <v>0</v>
      </c>
      <c r="F26" s="39">
        <v>0</v>
      </c>
      <c r="G26" s="39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9">
        <v>0</v>
      </c>
    </row>
    <row r="27" spans="1:21" ht="16.5" customHeight="1">
      <c r="A27" s="232"/>
      <c r="B27" s="224" t="s">
        <v>16</v>
      </c>
      <c r="C27" s="224"/>
      <c r="D27" s="94">
        <v>42</v>
      </c>
      <c r="E27" s="43">
        <f t="shared" si="5"/>
        <v>24</v>
      </c>
      <c r="F27" s="43">
        <v>20</v>
      </c>
      <c r="G27" s="43">
        <v>4</v>
      </c>
      <c r="H27" s="95">
        <v>2</v>
      </c>
      <c r="I27" s="96">
        <v>0</v>
      </c>
      <c r="J27" s="95">
        <v>19</v>
      </c>
      <c r="K27" s="96">
        <v>0</v>
      </c>
      <c r="L27" s="95">
        <v>0</v>
      </c>
      <c r="M27" s="96">
        <v>0</v>
      </c>
      <c r="N27" s="95">
        <v>0</v>
      </c>
      <c r="O27" s="96">
        <v>0</v>
      </c>
      <c r="P27" s="95">
        <v>0</v>
      </c>
      <c r="Q27" s="96">
        <v>0</v>
      </c>
      <c r="R27" s="95">
        <v>0</v>
      </c>
      <c r="S27" s="96">
        <v>0</v>
      </c>
      <c r="T27" s="95">
        <v>0</v>
      </c>
      <c r="U27" s="97">
        <v>3</v>
      </c>
    </row>
    <row r="28" spans="1:21" ht="9" customHeight="1">
      <c r="A28" s="28"/>
      <c r="B28" s="28"/>
      <c r="C28" s="2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.75" customHeight="1">
      <c r="A29" s="28"/>
      <c r="B29" s="11" t="s">
        <v>90</v>
      </c>
      <c r="C29" s="2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6.5" customHeight="1">
      <c r="A30" s="118" t="s">
        <v>63</v>
      </c>
      <c r="B30" s="119"/>
      <c r="C30" s="119"/>
      <c r="D30" s="119"/>
      <c r="E30" s="119"/>
      <c r="F30" s="119" t="s">
        <v>64</v>
      </c>
      <c r="G30" s="196"/>
      <c r="H30" s="196"/>
      <c r="I30" s="119" t="s">
        <v>65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5"/>
      <c r="U30" s="28"/>
    </row>
    <row r="31" spans="1:21" ht="16.5" customHeight="1">
      <c r="A31" s="126"/>
      <c r="B31" s="127"/>
      <c r="C31" s="127"/>
      <c r="D31" s="127"/>
      <c r="E31" s="127"/>
      <c r="F31" s="197"/>
      <c r="G31" s="197"/>
      <c r="H31" s="197"/>
      <c r="I31" s="127" t="s">
        <v>66</v>
      </c>
      <c r="J31" s="127"/>
      <c r="K31" s="127" t="s">
        <v>67</v>
      </c>
      <c r="L31" s="127"/>
      <c r="M31" s="127" t="s">
        <v>68</v>
      </c>
      <c r="N31" s="127"/>
      <c r="O31" s="127" t="s">
        <v>69</v>
      </c>
      <c r="P31" s="127"/>
      <c r="Q31" s="127" t="s">
        <v>70</v>
      </c>
      <c r="R31" s="127"/>
      <c r="S31" s="127" t="s">
        <v>71</v>
      </c>
      <c r="T31" s="128"/>
      <c r="U31" s="28"/>
    </row>
    <row r="32" spans="1:21" ht="16.5" customHeight="1">
      <c r="A32" s="151" t="s">
        <v>85</v>
      </c>
      <c r="B32" s="152"/>
      <c r="C32" s="152"/>
      <c r="D32" s="152"/>
      <c r="E32" s="152"/>
      <c r="F32" s="198">
        <f>SUM(I32:T32)</f>
        <v>51823</v>
      </c>
      <c r="G32" s="199"/>
      <c r="H32" s="199"/>
      <c r="I32" s="223">
        <v>12905</v>
      </c>
      <c r="J32" s="216"/>
      <c r="K32" s="223">
        <v>12116</v>
      </c>
      <c r="L32" s="216"/>
      <c r="M32" s="223">
        <v>8603</v>
      </c>
      <c r="N32" s="216"/>
      <c r="O32" s="223">
        <v>3715</v>
      </c>
      <c r="P32" s="216"/>
      <c r="Q32" s="223">
        <v>6221</v>
      </c>
      <c r="R32" s="216"/>
      <c r="S32" s="223">
        <v>8263</v>
      </c>
      <c r="T32" s="217"/>
      <c r="U32" s="28"/>
    </row>
    <row r="33" spans="1:21" ht="16.5" customHeight="1">
      <c r="A33" s="236" t="s">
        <v>88</v>
      </c>
      <c r="B33" s="237"/>
      <c r="C33" s="237"/>
      <c r="D33" s="237"/>
      <c r="E33" s="237"/>
      <c r="F33" s="191">
        <f>SUM(I33:T33)</f>
        <v>51171</v>
      </c>
      <c r="G33" s="192"/>
      <c r="H33" s="192"/>
      <c r="I33" s="215">
        <f>I35+I46</f>
        <v>12766</v>
      </c>
      <c r="J33" s="216"/>
      <c r="K33" s="215">
        <f>K35+K46</f>
        <v>11950</v>
      </c>
      <c r="L33" s="216"/>
      <c r="M33" s="215">
        <f>M35+M46</f>
        <v>8489</v>
      </c>
      <c r="N33" s="216"/>
      <c r="O33" s="215">
        <f>O35+O46</f>
        <v>3670</v>
      </c>
      <c r="P33" s="216"/>
      <c r="Q33" s="215">
        <f>Q35+Q46</f>
        <v>6131</v>
      </c>
      <c r="R33" s="216"/>
      <c r="S33" s="215">
        <f>S35+S46</f>
        <v>8165</v>
      </c>
      <c r="T33" s="217"/>
      <c r="U33" s="28"/>
    </row>
    <row r="34" spans="1:21" ht="16.5" customHeight="1">
      <c r="A34" s="229" t="s">
        <v>72</v>
      </c>
      <c r="B34" s="228"/>
      <c r="C34" s="228"/>
      <c r="D34" s="228"/>
      <c r="E34" s="228"/>
      <c r="F34" s="193">
        <f>-(F33/F32*100)</f>
        <v>-98.74187136985509</v>
      </c>
      <c r="G34" s="194"/>
      <c r="H34" s="194"/>
      <c r="I34" s="218">
        <f>-(I33/I32*100)</f>
        <v>-98.92289810151105</v>
      </c>
      <c r="J34" s="221"/>
      <c r="K34" s="218">
        <f>-(K33/K32*100)</f>
        <v>-98.62991086167052</v>
      </c>
      <c r="L34" s="221"/>
      <c r="M34" s="218">
        <f>-(M33/M32*100)</f>
        <v>-98.67488085551553</v>
      </c>
      <c r="N34" s="221"/>
      <c r="O34" s="218">
        <f>-(O33/O32*100)</f>
        <v>-98.78869448183042</v>
      </c>
      <c r="P34" s="221"/>
      <c r="Q34" s="218">
        <f>-(Q33/Q32*100)</f>
        <v>-98.55328725285324</v>
      </c>
      <c r="R34" s="221"/>
      <c r="S34" s="218">
        <f>-(S33/S32*100)</f>
        <v>-98.8139900762435</v>
      </c>
      <c r="T34" s="222"/>
      <c r="U34" s="28"/>
    </row>
    <row r="35" spans="1:21" ht="16.5" customHeight="1">
      <c r="A35" s="225" t="s">
        <v>56</v>
      </c>
      <c r="B35" s="227" t="s">
        <v>8</v>
      </c>
      <c r="C35" s="227"/>
      <c r="D35" s="227"/>
      <c r="E35" s="227"/>
      <c r="F35" s="191">
        <f>SUM(F37:H45)</f>
        <v>47775</v>
      </c>
      <c r="G35" s="192"/>
      <c r="H35" s="192"/>
      <c r="I35" s="215">
        <f>SUM(I37:J45)</f>
        <v>11408</v>
      </c>
      <c r="J35" s="216"/>
      <c r="K35" s="215">
        <f>SUM(K37:L45)</f>
        <v>10550</v>
      </c>
      <c r="L35" s="216"/>
      <c r="M35" s="215">
        <f>SUM(M37:N45)</f>
        <v>8250</v>
      </c>
      <c r="N35" s="216"/>
      <c r="O35" s="215">
        <f>SUM(O37:P45)</f>
        <v>3625</v>
      </c>
      <c r="P35" s="216"/>
      <c r="Q35" s="215">
        <f>SUM(Q37:R45)</f>
        <v>6066</v>
      </c>
      <c r="R35" s="216"/>
      <c r="S35" s="215">
        <f>SUM(S37:T45)</f>
        <v>7876</v>
      </c>
      <c r="T35" s="217"/>
      <c r="U35" s="28"/>
    </row>
    <row r="36" spans="1:21" ht="16.5" customHeight="1">
      <c r="A36" s="225"/>
      <c r="B36" s="228" t="s">
        <v>73</v>
      </c>
      <c r="C36" s="228"/>
      <c r="D36" s="228"/>
      <c r="E36" s="228"/>
      <c r="F36" s="193">
        <f>-(F35/F33*100)</f>
        <v>-93.36342850442634</v>
      </c>
      <c r="G36" s="194"/>
      <c r="H36" s="194"/>
      <c r="I36" s="218">
        <f>-(I35/I33*100)</f>
        <v>-89.36236879210404</v>
      </c>
      <c r="J36" s="219"/>
      <c r="K36" s="218">
        <f>-(K35/K33*100)</f>
        <v>-88.28451882845188</v>
      </c>
      <c r="L36" s="219"/>
      <c r="M36" s="218">
        <f>-(M35/M33*100)</f>
        <v>-97.18459182471435</v>
      </c>
      <c r="N36" s="219"/>
      <c r="O36" s="218">
        <f>-(O35/O33*100)</f>
        <v>-98.77384196185287</v>
      </c>
      <c r="P36" s="219"/>
      <c r="Q36" s="218">
        <f>-(Q35/Q33*100)</f>
        <v>-98.93981405969663</v>
      </c>
      <c r="R36" s="219"/>
      <c r="S36" s="218">
        <f>-(S35/S33*100)</f>
        <v>-96.46050214329455</v>
      </c>
      <c r="T36" s="220"/>
      <c r="U36" s="28"/>
    </row>
    <row r="37" spans="1:21" ht="16.5" customHeight="1">
      <c r="A37" s="225"/>
      <c r="B37" s="152" t="s">
        <v>57</v>
      </c>
      <c r="C37" s="152"/>
      <c r="D37" s="152" t="s">
        <v>12</v>
      </c>
      <c r="E37" s="152"/>
      <c r="F37" s="195">
        <f>SUM(I37:T37)</f>
        <v>33478</v>
      </c>
      <c r="G37" s="191"/>
      <c r="H37" s="191"/>
      <c r="I37" s="212">
        <v>7925</v>
      </c>
      <c r="J37" s="213"/>
      <c r="K37" s="212">
        <v>7739</v>
      </c>
      <c r="L37" s="213"/>
      <c r="M37" s="212">
        <v>5915</v>
      </c>
      <c r="N37" s="213"/>
      <c r="O37" s="212">
        <v>2730</v>
      </c>
      <c r="P37" s="213"/>
      <c r="Q37" s="212">
        <v>3943</v>
      </c>
      <c r="R37" s="213"/>
      <c r="S37" s="212">
        <v>5226</v>
      </c>
      <c r="T37" s="214"/>
      <c r="U37" s="28"/>
    </row>
    <row r="38" spans="1:21" ht="16.5" customHeight="1">
      <c r="A38" s="225"/>
      <c r="B38" s="152"/>
      <c r="C38" s="152"/>
      <c r="D38" s="152" t="s">
        <v>13</v>
      </c>
      <c r="E38" s="152"/>
      <c r="F38" s="189">
        <f aca="true" t="shared" si="6" ref="F38:F45">SUM(I38:T38)</f>
        <v>772</v>
      </c>
      <c r="G38" s="190"/>
      <c r="H38" s="190"/>
      <c r="I38" s="203">
        <v>143</v>
      </c>
      <c r="J38" s="210"/>
      <c r="K38" s="203">
        <v>216</v>
      </c>
      <c r="L38" s="210"/>
      <c r="M38" s="203">
        <v>91</v>
      </c>
      <c r="N38" s="210"/>
      <c r="O38" s="203">
        <v>29</v>
      </c>
      <c r="P38" s="210"/>
      <c r="Q38" s="203">
        <v>140</v>
      </c>
      <c r="R38" s="210"/>
      <c r="S38" s="203">
        <v>153</v>
      </c>
      <c r="T38" s="211"/>
      <c r="U38" s="28"/>
    </row>
    <row r="39" spans="1:21" ht="16.5" customHeight="1">
      <c r="A39" s="225"/>
      <c r="B39" s="152"/>
      <c r="C39" s="152"/>
      <c r="D39" s="152" t="s">
        <v>74</v>
      </c>
      <c r="E39" s="152"/>
      <c r="F39" s="187">
        <f t="shared" si="6"/>
        <v>77</v>
      </c>
      <c r="G39" s="188"/>
      <c r="H39" s="188"/>
      <c r="I39" s="212">
        <v>11</v>
      </c>
      <c r="J39" s="213"/>
      <c r="K39" s="212">
        <v>4</v>
      </c>
      <c r="L39" s="213"/>
      <c r="M39" s="212">
        <v>20</v>
      </c>
      <c r="N39" s="213"/>
      <c r="O39" s="212">
        <v>13</v>
      </c>
      <c r="P39" s="213"/>
      <c r="Q39" s="212">
        <v>11</v>
      </c>
      <c r="R39" s="213"/>
      <c r="S39" s="212">
        <v>18</v>
      </c>
      <c r="T39" s="214"/>
      <c r="U39" s="28"/>
    </row>
    <row r="40" spans="1:21" ht="16.5" customHeight="1">
      <c r="A40" s="225"/>
      <c r="B40" s="152" t="s">
        <v>58</v>
      </c>
      <c r="C40" s="152"/>
      <c r="D40" s="152" t="s">
        <v>12</v>
      </c>
      <c r="E40" s="152"/>
      <c r="F40" s="189">
        <f t="shared" si="6"/>
        <v>12070</v>
      </c>
      <c r="G40" s="190"/>
      <c r="H40" s="190"/>
      <c r="I40" s="203">
        <v>3062</v>
      </c>
      <c r="J40" s="210"/>
      <c r="K40" s="203">
        <v>2249</v>
      </c>
      <c r="L40" s="210"/>
      <c r="M40" s="203">
        <v>2018</v>
      </c>
      <c r="N40" s="210"/>
      <c r="O40" s="203">
        <v>748</v>
      </c>
      <c r="P40" s="210"/>
      <c r="Q40" s="203">
        <v>1742</v>
      </c>
      <c r="R40" s="210"/>
      <c r="S40" s="203">
        <v>2251</v>
      </c>
      <c r="T40" s="211"/>
      <c r="U40" s="28"/>
    </row>
    <row r="41" spans="1:21" ht="16.5" customHeight="1">
      <c r="A41" s="225"/>
      <c r="B41" s="152"/>
      <c r="C41" s="152"/>
      <c r="D41" s="152" t="s">
        <v>13</v>
      </c>
      <c r="E41" s="152"/>
      <c r="F41" s="189">
        <f t="shared" si="6"/>
        <v>0</v>
      </c>
      <c r="G41" s="190"/>
      <c r="H41" s="190"/>
      <c r="I41" s="212">
        <v>0</v>
      </c>
      <c r="J41" s="213"/>
      <c r="K41" s="212">
        <v>0</v>
      </c>
      <c r="L41" s="213"/>
      <c r="M41" s="212">
        <v>0</v>
      </c>
      <c r="N41" s="213"/>
      <c r="O41" s="212">
        <v>0</v>
      </c>
      <c r="P41" s="213"/>
      <c r="Q41" s="212">
        <v>0</v>
      </c>
      <c r="R41" s="213"/>
      <c r="S41" s="212">
        <v>0</v>
      </c>
      <c r="T41" s="214"/>
      <c r="U41" s="28"/>
    </row>
    <row r="42" spans="1:21" ht="16.5" customHeight="1">
      <c r="A42" s="225"/>
      <c r="B42" s="152"/>
      <c r="C42" s="152"/>
      <c r="D42" s="152" t="s">
        <v>74</v>
      </c>
      <c r="E42" s="152"/>
      <c r="F42" s="189">
        <f t="shared" si="6"/>
        <v>506</v>
      </c>
      <c r="G42" s="190"/>
      <c r="H42" s="190"/>
      <c r="I42" s="203">
        <v>97</v>
      </c>
      <c r="J42" s="210"/>
      <c r="K42" s="203">
        <v>160</v>
      </c>
      <c r="L42" s="210"/>
      <c r="M42" s="203">
        <v>87</v>
      </c>
      <c r="N42" s="210"/>
      <c r="O42" s="203">
        <v>31</v>
      </c>
      <c r="P42" s="210"/>
      <c r="Q42" s="203">
        <v>45</v>
      </c>
      <c r="R42" s="210"/>
      <c r="S42" s="203">
        <v>86</v>
      </c>
      <c r="T42" s="211"/>
      <c r="U42" s="28"/>
    </row>
    <row r="43" spans="1:21" ht="16.5" customHeight="1">
      <c r="A43" s="225"/>
      <c r="B43" s="152" t="s">
        <v>75</v>
      </c>
      <c r="C43" s="152"/>
      <c r="D43" s="152"/>
      <c r="E43" s="152"/>
      <c r="F43" s="189">
        <f t="shared" si="6"/>
        <v>674</v>
      </c>
      <c r="G43" s="190"/>
      <c r="H43" s="190"/>
      <c r="I43" s="212">
        <v>145</v>
      </c>
      <c r="J43" s="213"/>
      <c r="K43" s="212">
        <v>174</v>
      </c>
      <c r="L43" s="213"/>
      <c r="M43" s="212">
        <v>106</v>
      </c>
      <c r="N43" s="213"/>
      <c r="O43" s="212">
        <v>55</v>
      </c>
      <c r="P43" s="213"/>
      <c r="Q43" s="212">
        <v>77</v>
      </c>
      <c r="R43" s="213"/>
      <c r="S43" s="212">
        <v>117</v>
      </c>
      <c r="T43" s="214"/>
      <c r="U43" s="28"/>
    </row>
    <row r="44" spans="1:21" ht="16.5" customHeight="1">
      <c r="A44" s="225"/>
      <c r="B44" s="152" t="s">
        <v>81</v>
      </c>
      <c r="C44" s="152"/>
      <c r="D44" s="152"/>
      <c r="E44" s="152"/>
      <c r="F44" s="189">
        <f t="shared" si="6"/>
        <v>0</v>
      </c>
      <c r="G44" s="190"/>
      <c r="H44" s="190"/>
      <c r="I44" s="203">
        <v>0</v>
      </c>
      <c r="J44" s="210"/>
      <c r="K44" s="203"/>
      <c r="L44" s="210"/>
      <c r="M44" s="203"/>
      <c r="N44" s="210"/>
      <c r="O44" s="203">
        <v>0</v>
      </c>
      <c r="P44" s="210"/>
      <c r="Q44" s="203"/>
      <c r="R44" s="210"/>
      <c r="S44" s="203">
        <v>0</v>
      </c>
      <c r="T44" s="211"/>
      <c r="U44" s="28"/>
    </row>
    <row r="45" spans="1:21" ht="16.5" customHeight="1">
      <c r="A45" s="225"/>
      <c r="B45" s="152" t="s">
        <v>16</v>
      </c>
      <c r="C45" s="152"/>
      <c r="D45" s="152"/>
      <c r="E45" s="152"/>
      <c r="F45" s="189">
        <f t="shared" si="6"/>
        <v>198</v>
      </c>
      <c r="G45" s="190"/>
      <c r="H45" s="190"/>
      <c r="I45" s="212">
        <v>25</v>
      </c>
      <c r="J45" s="213"/>
      <c r="K45" s="212">
        <v>8</v>
      </c>
      <c r="L45" s="213"/>
      <c r="M45" s="212">
        <v>13</v>
      </c>
      <c r="N45" s="213"/>
      <c r="O45" s="212">
        <v>19</v>
      </c>
      <c r="P45" s="213"/>
      <c r="Q45" s="212">
        <v>108</v>
      </c>
      <c r="R45" s="213"/>
      <c r="S45" s="212">
        <v>25</v>
      </c>
      <c r="T45" s="214"/>
      <c r="U45" s="28"/>
    </row>
    <row r="46" spans="1:21" ht="16.5" customHeight="1">
      <c r="A46" s="225" t="s">
        <v>61</v>
      </c>
      <c r="B46" s="227" t="s">
        <v>8</v>
      </c>
      <c r="C46" s="227"/>
      <c r="D46" s="227"/>
      <c r="E46" s="227"/>
      <c r="F46" s="191">
        <f>SUM(F48:H56)</f>
        <v>3396</v>
      </c>
      <c r="G46" s="192"/>
      <c r="H46" s="192"/>
      <c r="I46" s="215">
        <f>SUM(I48:J56)</f>
        <v>1358</v>
      </c>
      <c r="J46" s="216"/>
      <c r="K46" s="215">
        <f>SUM(K48:L56)</f>
        <v>1400</v>
      </c>
      <c r="L46" s="216"/>
      <c r="M46" s="215">
        <f>SUM(M48:N56)</f>
        <v>239</v>
      </c>
      <c r="N46" s="216"/>
      <c r="O46" s="215">
        <f>SUM(O48:P56)</f>
        <v>45</v>
      </c>
      <c r="P46" s="216"/>
      <c r="Q46" s="215">
        <f>SUM(Q48:R56)</f>
        <v>65</v>
      </c>
      <c r="R46" s="216"/>
      <c r="S46" s="215">
        <f>SUM(S48:T56)</f>
        <v>289</v>
      </c>
      <c r="T46" s="217"/>
      <c r="U46" s="28"/>
    </row>
    <row r="47" spans="1:21" ht="16.5" customHeight="1">
      <c r="A47" s="225"/>
      <c r="B47" s="228" t="s">
        <v>76</v>
      </c>
      <c r="C47" s="228"/>
      <c r="D47" s="228"/>
      <c r="E47" s="228"/>
      <c r="F47" s="193">
        <f>-(F46/F33*100)</f>
        <v>-6.636571495573665</v>
      </c>
      <c r="G47" s="194"/>
      <c r="H47" s="194"/>
      <c r="I47" s="218">
        <f>-(I46/I33*100)</f>
        <v>-10.637631207895975</v>
      </c>
      <c r="J47" s="219"/>
      <c r="K47" s="218">
        <f>-(K46/K33*100)</f>
        <v>-11.715481171548117</v>
      </c>
      <c r="L47" s="219"/>
      <c r="M47" s="218">
        <f>-(M46/M33*100)</f>
        <v>-2.815408175285664</v>
      </c>
      <c r="N47" s="219"/>
      <c r="O47" s="218">
        <f>-(O46/O33*100)</f>
        <v>-1.226158038147139</v>
      </c>
      <c r="P47" s="219"/>
      <c r="Q47" s="218">
        <f>-(Q46/Q33*100)</f>
        <v>-1.0601859403033762</v>
      </c>
      <c r="R47" s="219"/>
      <c r="S47" s="218">
        <f>-(S46/S33*100)</f>
        <v>-3.53949785670545</v>
      </c>
      <c r="T47" s="220"/>
      <c r="U47" s="28"/>
    </row>
    <row r="48" spans="1:21" ht="16.5" customHeight="1">
      <c r="A48" s="225"/>
      <c r="B48" s="152" t="s">
        <v>77</v>
      </c>
      <c r="C48" s="152"/>
      <c r="D48" s="152" t="s">
        <v>12</v>
      </c>
      <c r="E48" s="152"/>
      <c r="F48" s="189">
        <f aca="true" t="shared" si="7" ref="F48:F56">SUM(I48:T48)</f>
        <v>391</v>
      </c>
      <c r="G48" s="190"/>
      <c r="H48" s="190"/>
      <c r="I48" s="212">
        <v>71</v>
      </c>
      <c r="J48" s="213"/>
      <c r="K48" s="212">
        <v>201</v>
      </c>
      <c r="L48" s="213"/>
      <c r="M48" s="212">
        <v>76</v>
      </c>
      <c r="N48" s="213"/>
      <c r="O48" s="212">
        <v>5</v>
      </c>
      <c r="P48" s="213"/>
      <c r="Q48" s="212">
        <v>15</v>
      </c>
      <c r="R48" s="213"/>
      <c r="S48" s="212">
        <v>23</v>
      </c>
      <c r="T48" s="214"/>
      <c r="U48" s="28"/>
    </row>
    <row r="49" spans="1:21" ht="16.5" customHeight="1">
      <c r="A49" s="225"/>
      <c r="B49" s="152"/>
      <c r="C49" s="152"/>
      <c r="D49" s="152" t="s">
        <v>13</v>
      </c>
      <c r="E49" s="152"/>
      <c r="F49" s="189">
        <f t="shared" si="7"/>
        <v>16</v>
      </c>
      <c r="G49" s="190"/>
      <c r="H49" s="190"/>
      <c r="I49" s="203">
        <v>4</v>
      </c>
      <c r="J49" s="210"/>
      <c r="K49" s="203">
        <v>11</v>
      </c>
      <c r="L49" s="210"/>
      <c r="M49" s="203">
        <v>0</v>
      </c>
      <c r="N49" s="210"/>
      <c r="O49" s="203">
        <v>1</v>
      </c>
      <c r="P49" s="210"/>
      <c r="Q49" s="203">
        <v>0</v>
      </c>
      <c r="R49" s="210"/>
      <c r="S49" s="203">
        <v>0</v>
      </c>
      <c r="T49" s="211"/>
      <c r="U49" s="28"/>
    </row>
    <row r="50" spans="1:21" ht="16.5" customHeight="1">
      <c r="A50" s="225"/>
      <c r="B50" s="152"/>
      <c r="C50" s="152"/>
      <c r="D50" s="152" t="s">
        <v>74</v>
      </c>
      <c r="E50" s="152"/>
      <c r="F50" s="189">
        <f t="shared" si="7"/>
        <v>2</v>
      </c>
      <c r="G50" s="190"/>
      <c r="H50" s="190"/>
      <c r="I50" s="212">
        <v>1</v>
      </c>
      <c r="J50" s="213"/>
      <c r="K50" s="212">
        <v>0</v>
      </c>
      <c r="L50" s="213"/>
      <c r="M50" s="212">
        <v>0</v>
      </c>
      <c r="N50" s="213"/>
      <c r="O50" s="212">
        <v>1</v>
      </c>
      <c r="P50" s="213"/>
      <c r="Q50" s="212">
        <v>0</v>
      </c>
      <c r="R50" s="213"/>
      <c r="S50" s="212">
        <v>0</v>
      </c>
      <c r="T50" s="214"/>
      <c r="U50" s="28"/>
    </row>
    <row r="51" spans="1:21" ht="16.5" customHeight="1">
      <c r="A51" s="225"/>
      <c r="B51" s="152" t="s">
        <v>58</v>
      </c>
      <c r="C51" s="152"/>
      <c r="D51" s="152" t="s">
        <v>12</v>
      </c>
      <c r="E51" s="152"/>
      <c r="F51" s="189">
        <f>SUM(I51:T51)</f>
        <v>2790</v>
      </c>
      <c r="G51" s="190"/>
      <c r="H51" s="190"/>
      <c r="I51" s="203">
        <v>1197</v>
      </c>
      <c r="J51" s="210"/>
      <c r="K51" s="203">
        <v>1142</v>
      </c>
      <c r="L51" s="210"/>
      <c r="M51" s="203">
        <v>141</v>
      </c>
      <c r="N51" s="210"/>
      <c r="O51" s="203">
        <v>27</v>
      </c>
      <c r="P51" s="210"/>
      <c r="Q51" s="203">
        <v>39</v>
      </c>
      <c r="R51" s="210"/>
      <c r="S51" s="203">
        <v>244</v>
      </c>
      <c r="T51" s="211"/>
      <c r="U51" s="28"/>
    </row>
    <row r="52" spans="1:21" ht="16.5" customHeight="1">
      <c r="A52" s="225"/>
      <c r="B52" s="152"/>
      <c r="C52" s="152"/>
      <c r="D52" s="152" t="s">
        <v>13</v>
      </c>
      <c r="E52" s="152"/>
      <c r="F52" s="189">
        <f t="shared" si="7"/>
        <v>8</v>
      </c>
      <c r="G52" s="190"/>
      <c r="H52" s="190"/>
      <c r="I52" s="212">
        <v>4</v>
      </c>
      <c r="J52" s="213"/>
      <c r="K52" s="212">
        <v>3</v>
      </c>
      <c r="L52" s="213"/>
      <c r="M52" s="212">
        <v>0</v>
      </c>
      <c r="N52" s="213"/>
      <c r="O52" s="212">
        <v>0</v>
      </c>
      <c r="P52" s="213"/>
      <c r="Q52" s="212">
        <v>0</v>
      </c>
      <c r="R52" s="213"/>
      <c r="S52" s="212">
        <v>1</v>
      </c>
      <c r="T52" s="214"/>
      <c r="U52" s="28"/>
    </row>
    <row r="53" spans="1:21" ht="16.5" customHeight="1">
      <c r="A53" s="225"/>
      <c r="B53" s="152"/>
      <c r="C53" s="152"/>
      <c r="D53" s="152" t="s">
        <v>74</v>
      </c>
      <c r="E53" s="152"/>
      <c r="F53" s="189">
        <f t="shared" si="7"/>
        <v>155</v>
      </c>
      <c r="G53" s="190"/>
      <c r="H53" s="190"/>
      <c r="I53" s="203">
        <v>71</v>
      </c>
      <c r="J53" s="210"/>
      <c r="K53" s="203">
        <v>33</v>
      </c>
      <c r="L53" s="210"/>
      <c r="M53" s="203">
        <v>14</v>
      </c>
      <c r="N53" s="210"/>
      <c r="O53" s="203">
        <v>10</v>
      </c>
      <c r="P53" s="210"/>
      <c r="Q53" s="203">
        <v>11</v>
      </c>
      <c r="R53" s="210"/>
      <c r="S53" s="203">
        <v>16</v>
      </c>
      <c r="T53" s="211"/>
      <c r="U53" s="28"/>
    </row>
    <row r="54" spans="1:21" ht="16.5" customHeight="1">
      <c r="A54" s="225"/>
      <c r="B54" s="152" t="s">
        <v>75</v>
      </c>
      <c r="C54" s="152"/>
      <c r="D54" s="152"/>
      <c r="E54" s="152"/>
      <c r="F54" s="189">
        <f t="shared" si="7"/>
        <v>10</v>
      </c>
      <c r="G54" s="190"/>
      <c r="H54" s="190"/>
      <c r="I54" s="203">
        <v>3</v>
      </c>
      <c r="J54" s="204"/>
      <c r="K54" s="203">
        <v>1</v>
      </c>
      <c r="L54" s="204"/>
      <c r="M54" s="203">
        <v>4</v>
      </c>
      <c r="N54" s="204"/>
      <c r="O54" s="203">
        <v>0</v>
      </c>
      <c r="P54" s="204"/>
      <c r="Q54" s="203">
        <v>0</v>
      </c>
      <c r="R54" s="204"/>
      <c r="S54" s="203">
        <v>2</v>
      </c>
      <c r="T54" s="205"/>
      <c r="U54" s="28"/>
    </row>
    <row r="55" spans="1:21" ht="16.5" customHeight="1">
      <c r="A55" s="225"/>
      <c r="B55" s="152" t="s">
        <v>81</v>
      </c>
      <c r="C55" s="152"/>
      <c r="D55" s="152"/>
      <c r="E55" s="152"/>
      <c r="F55" s="189">
        <f t="shared" si="7"/>
        <v>0</v>
      </c>
      <c r="G55" s="190"/>
      <c r="H55" s="190"/>
      <c r="I55" s="207">
        <v>0</v>
      </c>
      <c r="J55" s="209"/>
      <c r="K55" s="206"/>
      <c r="L55" s="206"/>
      <c r="M55" s="206">
        <v>0</v>
      </c>
      <c r="N55" s="206"/>
      <c r="O55" s="206">
        <v>0</v>
      </c>
      <c r="P55" s="206"/>
      <c r="Q55" s="206">
        <v>0</v>
      </c>
      <c r="R55" s="206"/>
      <c r="S55" s="207">
        <v>0</v>
      </c>
      <c r="T55" s="208"/>
      <c r="U55" s="28"/>
    </row>
    <row r="56" spans="1:21" ht="16.5" customHeight="1">
      <c r="A56" s="226"/>
      <c r="B56" s="224" t="s">
        <v>16</v>
      </c>
      <c r="C56" s="224"/>
      <c r="D56" s="224"/>
      <c r="E56" s="224"/>
      <c r="F56" s="185">
        <f t="shared" si="7"/>
        <v>24</v>
      </c>
      <c r="G56" s="186"/>
      <c r="H56" s="186"/>
      <c r="I56" s="200">
        <v>7</v>
      </c>
      <c r="J56" s="202"/>
      <c r="K56" s="200">
        <v>9</v>
      </c>
      <c r="L56" s="202"/>
      <c r="M56" s="200">
        <v>4</v>
      </c>
      <c r="N56" s="202"/>
      <c r="O56" s="200">
        <v>1</v>
      </c>
      <c r="P56" s="202"/>
      <c r="Q56" s="200">
        <v>0</v>
      </c>
      <c r="R56" s="202"/>
      <c r="S56" s="200">
        <v>3</v>
      </c>
      <c r="T56" s="201"/>
      <c r="U56" s="28"/>
    </row>
    <row r="57" ht="18.75" customHeight="1"/>
  </sheetData>
  <sheetProtection/>
  <mergeCells count="233"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  <mergeCell ref="B17:C17"/>
    <mergeCell ref="A32:E32"/>
    <mergeCell ref="A33:E33"/>
    <mergeCell ref="K33:L33"/>
    <mergeCell ref="I33:J33"/>
    <mergeCell ref="I32:J32"/>
    <mergeCell ref="K32:L32"/>
    <mergeCell ref="B18:C18"/>
    <mergeCell ref="B19:B21"/>
    <mergeCell ref="B22:B24"/>
    <mergeCell ref="M33:N33"/>
    <mergeCell ref="O33:P33"/>
    <mergeCell ref="S33:T33"/>
    <mergeCell ref="Q32:R32"/>
    <mergeCell ref="S32:T32"/>
    <mergeCell ref="A18:A27"/>
    <mergeCell ref="A30:E31"/>
    <mergeCell ref="B25:C25"/>
    <mergeCell ref="B27:C27"/>
    <mergeCell ref="B26:C26"/>
    <mergeCell ref="A34:E34"/>
    <mergeCell ref="I30:T30"/>
    <mergeCell ref="I31:J31"/>
    <mergeCell ref="K31:L31"/>
    <mergeCell ref="M31:N31"/>
    <mergeCell ref="B35:E35"/>
    <mergeCell ref="S31:T31"/>
    <mergeCell ref="Q33:R33"/>
    <mergeCell ref="O31:P31"/>
    <mergeCell ref="Q31:R31"/>
    <mergeCell ref="A35:A45"/>
    <mergeCell ref="D40:E40"/>
    <mergeCell ref="D41:E41"/>
    <mergeCell ref="D42:E42"/>
    <mergeCell ref="B40:C42"/>
    <mergeCell ref="B36:E36"/>
    <mergeCell ref="D37:E37"/>
    <mergeCell ref="D38:E38"/>
    <mergeCell ref="B37:C39"/>
    <mergeCell ref="D39:E39"/>
    <mergeCell ref="A46:A56"/>
    <mergeCell ref="B46:E46"/>
    <mergeCell ref="B47:E47"/>
    <mergeCell ref="B48:C50"/>
    <mergeCell ref="D48:E48"/>
    <mergeCell ref="D49:E49"/>
    <mergeCell ref="D50:E50"/>
    <mergeCell ref="B51:C53"/>
    <mergeCell ref="D51:E51"/>
    <mergeCell ref="D52:E52"/>
    <mergeCell ref="D53:E53"/>
    <mergeCell ref="B54:E54"/>
    <mergeCell ref="B55:E55"/>
    <mergeCell ref="B56:E56"/>
    <mergeCell ref="B43:E43"/>
    <mergeCell ref="B44:E44"/>
    <mergeCell ref="B45:E45"/>
    <mergeCell ref="Q34:R34"/>
    <mergeCell ref="S34:T34"/>
    <mergeCell ref="M36:N36"/>
    <mergeCell ref="O32:P32"/>
    <mergeCell ref="O34:P34"/>
    <mergeCell ref="O36:P36"/>
    <mergeCell ref="M32:N32"/>
    <mergeCell ref="M34:N34"/>
    <mergeCell ref="Q35:R35"/>
    <mergeCell ref="S35:T35"/>
    <mergeCell ref="I34:J34"/>
    <mergeCell ref="K34:L34"/>
    <mergeCell ref="I35:J35"/>
    <mergeCell ref="K35:L35"/>
    <mergeCell ref="M35:N35"/>
    <mergeCell ref="O35:P35"/>
    <mergeCell ref="Q36:R36"/>
    <mergeCell ref="S36:T36"/>
    <mergeCell ref="I37:J37"/>
    <mergeCell ref="K37:L37"/>
    <mergeCell ref="M37:N37"/>
    <mergeCell ref="O37:P37"/>
    <mergeCell ref="Q37:R37"/>
    <mergeCell ref="S37:T37"/>
    <mergeCell ref="I36:J36"/>
    <mergeCell ref="K36:L36"/>
    <mergeCell ref="I39:J39"/>
    <mergeCell ref="K39:L39"/>
    <mergeCell ref="M39:N39"/>
    <mergeCell ref="O39:P39"/>
    <mergeCell ref="I38:J38"/>
    <mergeCell ref="K38:L38"/>
    <mergeCell ref="M38:N38"/>
    <mergeCell ref="O38:P38"/>
    <mergeCell ref="Q38:R38"/>
    <mergeCell ref="S38:T38"/>
    <mergeCell ref="Q39:R39"/>
    <mergeCell ref="S39:T39"/>
    <mergeCell ref="Q40:R40"/>
    <mergeCell ref="S40:T40"/>
    <mergeCell ref="Q41:R41"/>
    <mergeCell ref="S41:T41"/>
    <mergeCell ref="I40:J40"/>
    <mergeCell ref="K40:L40"/>
    <mergeCell ref="I41:J41"/>
    <mergeCell ref="K41:L41"/>
    <mergeCell ref="M41:N41"/>
    <mergeCell ref="O41:P41"/>
    <mergeCell ref="M40:N40"/>
    <mergeCell ref="O40:P40"/>
    <mergeCell ref="I43:J43"/>
    <mergeCell ref="K43:L43"/>
    <mergeCell ref="M43:N43"/>
    <mergeCell ref="O43:P43"/>
    <mergeCell ref="I42:J42"/>
    <mergeCell ref="K42:L42"/>
    <mergeCell ref="M42:N42"/>
    <mergeCell ref="O42:P42"/>
    <mergeCell ref="Q42:R42"/>
    <mergeCell ref="S42:T42"/>
    <mergeCell ref="Q43:R43"/>
    <mergeCell ref="S43:T43"/>
    <mergeCell ref="Q44:R44"/>
    <mergeCell ref="S44:T44"/>
    <mergeCell ref="Q45:R45"/>
    <mergeCell ref="S45:T45"/>
    <mergeCell ref="I44:J44"/>
    <mergeCell ref="K44:L44"/>
    <mergeCell ref="I45:J45"/>
    <mergeCell ref="K45:L45"/>
    <mergeCell ref="M45:N45"/>
    <mergeCell ref="O45:P45"/>
    <mergeCell ref="M44:N44"/>
    <mergeCell ref="O44:P44"/>
    <mergeCell ref="I47:J47"/>
    <mergeCell ref="K47:L47"/>
    <mergeCell ref="M47:N47"/>
    <mergeCell ref="O47:P47"/>
    <mergeCell ref="I46:J46"/>
    <mergeCell ref="K46:L46"/>
    <mergeCell ref="M46:N46"/>
    <mergeCell ref="O46:P46"/>
    <mergeCell ref="Q46:R46"/>
    <mergeCell ref="S46:T46"/>
    <mergeCell ref="Q47:R47"/>
    <mergeCell ref="S47:T47"/>
    <mergeCell ref="Q48:R48"/>
    <mergeCell ref="S48:T48"/>
    <mergeCell ref="Q49:R49"/>
    <mergeCell ref="S49:T49"/>
    <mergeCell ref="I48:J48"/>
    <mergeCell ref="K48:L48"/>
    <mergeCell ref="I49:J49"/>
    <mergeCell ref="K49:L49"/>
    <mergeCell ref="M49:N49"/>
    <mergeCell ref="O49:P49"/>
    <mergeCell ref="M48:N48"/>
    <mergeCell ref="O48:P48"/>
    <mergeCell ref="I51:J51"/>
    <mergeCell ref="K51:L51"/>
    <mergeCell ref="M51:N51"/>
    <mergeCell ref="O51:P51"/>
    <mergeCell ref="I50:J50"/>
    <mergeCell ref="K50:L50"/>
    <mergeCell ref="M50:N50"/>
    <mergeCell ref="O50:P50"/>
    <mergeCell ref="Q50:R50"/>
    <mergeCell ref="S50:T50"/>
    <mergeCell ref="Q51:R51"/>
    <mergeCell ref="S51:T51"/>
    <mergeCell ref="Q52:R52"/>
    <mergeCell ref="S52:T52"/>
    <mergeCell ref="Q53:R53"/>
    <mergeCell ref="S53:T53"/>
    <mergeCell ref="I52:J52"/>
    <mergeCell ref="K52:L52"/>
    <mergeCell ref="I53:J53"/>
    <mergeCell ref="K53:L53"/>
    <mergeCell ref="M53:N53"/>
    <mergeCell ref="O53:P53"/>
    <mergeCell ref="M52:N52"/>
    <mergeCell ref="O52:P52"/>
    <mergeCell ref="Q55:R55"/>
    <mergeCell ref="S55:T55"/>
    <mergeCell ref="I54:J54"/>
    <mergeCell ref="K54:L54"/>
    <mergeCell ref="M54:N54"/>
    <mergeCell ref="I55:J55"/>
    <mergeCell ref="K55:L55"/>
    <mergeCell ref="M55:N55"/>
    <mergeCell ref="O55:P55"/>
    <mergeCell ref="F43:H43"/>
    <mergeCell ref="S56:T56"/>
    <mergeCell ref="I56:J56"/>
    <mergeCell ref="K56:L56"/>
    <mergeCell ref="M56:N56"/>
    <mergeCell ref="O56:P56"/>
    <mergeCell ref="Q54:R54"/>
    <mergeCell ref="O54:P54"/>
    <mergeCell ref="Q56:R56"/>
    <mergeCell ref="S54:T54"/>
    <mergeCell ref="F48:H48"/>
    <mergeCell ref="F49:H49"/>
    <mergeCell ref="F50:H50"/>
    <mergeCell ref="F44:H44"/>
    <mergeCell ref="F45:H45"/>
    <mergeCell ref="F46:H46"/>
    <mergeCell ref="F47:H47"/>
    <mergeCell ref="F35:H35"/>
    <mergeCell ref="F36:H36"/>
    <mergeCell ref="F37:H37"/>
    <mergeCell ref="F38:H38"/>
    <mergeCell ref="F30:H31"/>
    <mergeCell ref="F32:H32"/>
    <mergeCell ref="F33:H33"/>
    <mergeCell ref="F34:H34"/>
    <mergeCell ref="F56:H56"/>
    <mergeCell ref="F39:H39"/>
    <mergeCell ref="F40:H40"/>
    <mergeCell ref="F41:H41"/>
    <mergeCell ref="F42:H42"/>
    <mergeCell ref="F51:H51"/>
    <mergeCell ref="F52:H52"/>
    <mergeCell ref="F53:H53"/>
    <mergeCell ref="F54:H54"/>
    <mergeCell ref="F55:H55"/>
  </mergeCells>
  <printOptions/>
  <pageMargins left="0.5905511811023623" right="0.5905511811023623" top="0.3937007874015748" bottom="0.3937007874015748" header="0.5118110236220472" footer="0.3937007874015748"/>
  <pageSetup blackAndWhite="1" firstPageNumber="7" useFirstPageNumber="1" horizontalDpi="600" verticalDpi="600" orientation="portrait" paperSize="9" scale="95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2017-01-19T05:00:43Z</cp:lastPrinted>
  <dcterms:created xsi:type="dcterms:W3CDTF">2010-01-04T01:45:37Z</dcterms:created>
  <dcterms:modified xsi:type="dcterms:W3CDTF">2017-01-20T05:06:14Z</dcterms:modified>
  <cp:category/>
  <cp:version/>
  <cp:contentType/>
  <cp:contentStatus/>
</cp:coreProperties>
</file>