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0" windowWidth="14700" windowHeight="8580" activeTab="0"/>
  </bookViews>
  <sheets>
    <sheet name="6" sheetId="1" r:id="rId1"/>
    <sheet name="7" sheetId="2" r:id="rId2"/>
    <sheet name="8～9" sheetId="3" r:id="rId3"/>
    <sheet name="10" sheetId="4" r:id="rId4"/>
    <sheet name="11" sheetId="5" r:id="rId5"/>
    <sheet name="12" sheetId="6" r:id="rId6"/>
  </sheets>
  <definedNames>
    <definedName name="_xlnm.Print_Area" localSheetId="3">'10'!$A$1:$M$50</definedName>
    <definedName name="_xlnm.Print_Area" localSheetId="4">'11'!$A$1:$AF$37</definedName>
    <definedName name="_xlnm.Print_Area" localSheetId="5">'12'!$A$1:$Z$37</definedName>
    <definedName name="_xlnm.Print_Area" localSheetId="0">'6'!$A$1:$Q$62</definedName>
    <definedName name="_xlnm.Print_Area" localSheetId="2">'8～9'!$A$1:$AJ$69</definedName>
  </definedNames>
  <calcPr fullCalcOnLoad="1"/>
</workbook>
</file>

<file path=xl/sharedStrings.xml><?xml version="1.0" encoding="utf-8"?>
<sst xmlns="http://schemas.openxmlformats.org/spreadsheetml/2006/main" count="575" uniqueCount="297">
  <si>
    <t>　　　(1) 卒業後の進路状況（国・公・私立）</t>
  </si>
  <si>
    <t>区分</t>
  </si>
  <si>
    <t>国立</t>
  </si>
  <si>
    <t>公立</t>
  </si>
  <si>
    <t>私立</t>
  </si>
  <si>
    <t>県計
（構成比）</t>
  </si>
  <si>
    <t>男</t>
  </si>
  <si>
    <t>女</t>
  </si>
  <si>
    <t>計</t>
  </si>
  <si>
    <t>卒業者総数　　（Ｔ）</t>
  </si>
  <si>
    <t>計　　　（Ａ）</t>
  </si>
  <si>
    <t>高
等
学
校</t>
  </si>
  <si>
    <t>全日制</t>
  </si>
  <si>
    <t>定時制</t>
  </si>
  <si>
    <t>通信制</t>
  </si>
  <si>
    <t>特別支援学校高等部</t>
  </si>
  <si>
    <t>高等専門学校等</t>
  </si>
  <si>
    <t>専修学校（高等課程）（Ｂ）
進学者</t>
  </si>
  <si>
    <t>専修学校（一般課程）（Ｃ）
入学者</t>
  </si>
  <si>
    <t>就職者（Ｅ）</t>
  </si>
  <si>
    <t>その他(家事手伝い等)</t>
  </si>
  <si>
    <t>家事手伝い</t>
  </si>
  <si>
    <t>明年度進学希望者</t>
  </si>
  <si>
    <t>臨時的な仕事</t>
  </si>
  <si>
    <t>外国の学校に入学</t>
  </si>
  <si>
    <t>施設等に入所</t>
  </si>
  <si>
    <t>その他</t>
  </si>
  <si>
    <t>再
掲</t>
  </si>
  <si>
    <t>（Ａ）のうち
就職者数</t>
  </si>
  <si>
    <t>計　（Ｆ）</t>
  </si>
  <si>
    <t>県内</t>
  </si>
  <si>
    <t>県外</t>
  </si>
  <si>
    <t>（Ｂ）のうち就職者数
（Ｇ）</t>
  </si>
  <si>
    <t>(C)(D)のうち就職者数
（Ｈ）</t>
  </si>
  <si>
    <t>就職率（Ｅ＋Ｆ＋Ｇ＋Ｈ／Ｔ）</t>
  </si>
  <si>
    <t>注　＊（　　）の数値は、構成比（％）である。　　＊「…」  計数を入手していない場合</t>
  </si>
  <si>
    <t>Ⅰ　中　学　校</t>
  </si>
  <si>
    <t>区         分</t>
  </si>
  <si>
    <t>学　　　　　　　　　　科　　　　　　　　　　別　　　　　　　　　　内　　　　　　　　　　訳</t>
  </si>
  <si>
    <t>卒業者</t>
  </si>
  <si>
    <t>普通</t>
  </si>
  <si>
    <t>農業</t>
  </si>
  <si>
    <t>工業</t>
  </si>
  <si>
    <t>商業</t>
  </si>
  <si>
    <t>水産</t>
  </si>
  <si>
    <t>家庭</t>
  </si>
  <si>
    <t>看護</t>
  </si>
  <si>
    <t>理数</t>
  </si>
  <si>
    <t>体育</t>
  </si>
  <si>
    <t>英語</t>
  </si>
  <si>
    <t>国際
関係</t>
  </si>
  <si>
    <t>福祉</t>
  </si>
  <si>
    <t>総合
学科</t>
  </si>
  <si>
    <t>その
他</t>
  </si>
  <si>
    <t>（人数）</t>
  </si>
  <si>
    <t>（比率）</t>
  </si>
  <si>
    <t>県　　　　　内</t>
  </si>
  <si>
    <t>公立高校</t>
  </si>
  <si>
    <t>私立高校</t>
  </si>
  <si>
    <t>特別支援学校
（高等部）　</t>
  </si>
  <si>
    <t>私立中等教育学校</t>
  </si>
  <si>
    <t>県　　　　　外</t>
  </si>
  <si>
    <t>国・公立
高校</t>
  </si>
  <si>
    <t>区 　　　　　　   分</t>
  </si>
  <si>
    <t>合  　　　　 計</t>
  </si>
  <si>
    <t>管       内      別</t>
  </si>
  <si>
    <t>葛　　南</t>
  </si>
  <si>
    <t>東　葛　飾</t>
  </si>
  <si>
    <t>北　　総</t>
  </si>
  <si>
    <t>東　上　総</t>
  </si>
  <si>
    <t>南　房　総</t>
  </si>
  <si>
    <t>千　葉　市</t>
  </si>
  <si>
    <t>(進　学　率）</t>
  </si>
  <si>
    <t>(比　　率）</t>
  </si>
  <si>
    <t>通信制</t>
  </si>
  <si>
    <t>特別支援学校(高等部）</t>
  </si>
  <si>
    <t>(比 率）</t>
  </si>
  <si>
    <t>国・公立高校</t>
  </si>
  <si>
    <t>中学校　　　</t>
  </si>
  <si>
    <t>　中学校</t>
  </si>
  <si>
    <t>中学校　</t>
  </si>
  <si>
    <t>　　２　市町村別進路状況（公立）</t>
  </si>
  <si>
    <t>区　　分</t>
  </si>
  <si>
    <t>卒業者総数（Ｔ）</t>
  </si>
  <si>
    <t>専修学校（高等課程）進学者（Ｂ）</t>
  </si>
  <si>
    <t>専修学校（一般課程）等入学者（Ｃ）</t>
  </si>
  <si>
    <t>公共職業能力開発施設等入学者（Ｄ）</t>
  </si>
  <si>
    <t>家事手伝い等</t>
  </si>
  <si>
    <t>（Ａ）のうち就職者</t>
  </si>
  <si>
    <t>（Ｂ）のうち就職者</t>
  </si>
  <si>
    <t>（Ｃ）（Ｄ）のうち就職者</t>
  </si>
  <si>
    <t>比率（％）</t>
  </si>
  <si>
    <t>（再掲）（Ｆ）</t>
  </si>
  <si>
    <t>（再掲）（Ｇ）</t>
  </si>
  <si>
    <t>（再掲）（Ｈ）</t>
  </si>
  <si>
    <t>進学率</t>
  </si>
  <si>
    <t>就職率</t>
  </si>
  <si>
    <t>葛南管内</t>
  </si>
  <si>
    <t>習志野市</t>
  </si>
  <si>
    <t>八千代市</t>
  </si>
  <si>
    <t>船橋市</t>
  </si>
  <si>
    <t>市川市</t>
  </si>
  <si>
    <t>浦安市</t>
  </si>
  <si>
    <t>東葛飾管内</t>
  </si>
  <si>
    <t>松戸市</t>
  </si>
  <si>
    <t>柏市</t>
  </si>
  <si>
    <t>野田市</t>
  </si>
  <si>
    <t>流山市</t>
  </si>
  <si>
    <t>我孫子市</t>
  </si>
  <si>
    <t>北総管内</t>
  </si>
  <si>
    <t>佐倉市</t>
  </si>
  <si>
    <t>成田市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</si>
  <si>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</si>
  <si>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</si>
  <si>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</si>
  <si>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</si>
  <si>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</si>
  <si>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</si>
  <si>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</si>
  <si>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香取市</t>
  </si>
  <si>
    <t>神崎町</t>
  </si>
  <si>
    <t>東庄町</t>
  </si>
  <si>
    <t>多古町</t>
  </si>
  <si>
    <t>銚子市</t>
  </si>
  <si>
    <t>旭市</t>
  </si>
  <si>
    <t>匝瑳市</t>
  </si>
  <si>
    <t>東上総管内</t>
  </si>
  <si>
    <t>東金市</t>
  </si>
  <si>
    <t>山武市</t>
  </si>
  <si>
    <t>九十九里町</t>
  </si>
  <si>
    <t>横芝光町</t>
  </si>
  <si>
    <t>芝山町</t>
  </si>
  <si>
    <t>茂原市</t>
  </si>
  <si>
    <t>一宮町</t>
  </si>
  <si>
    <t>白子町</t>
  </si>
  <si>
    <t>長柄町</t>
  </si>
  <si>
    <t>長南町</t>
  </si>
  <si>
    <t>睦沢町</t>
  </si>
  <si>
    <t>長生村</t>
  </si>
  <si>
    <t>勝浦市</t>
  </si>
  <si>
    <t>いすみ市</t>
  </si>
  <si>
    <t>大多喜町</t>
  </si>
  <si>
    <t>御宿町</t>
  </si>
  <si>
    <t>南房総管内</t>
  </si>
  <si>
    <t>市原市</t>
  </si>
  <si>
    <t>館山市</t>
  </si>
  <si>
    <t>鴨川市</t>
  </si>
  <si>
    <t>南房総市</t>
  </si>
  <si>
    <t>鋸南町</t>
  </si>
  <si>
    <t>木更津市</t>
  </si>
  <si>
    <t>君津市</t>
  </si>
  <si>
    <t>富津市</t>
  </si>
  <si>
    <t>袖ケ浦市</t>
  </si>
  <si>
    <t>指定都市</t>
  </si>
  <si>
    <t>千葉市</t>
  </si>
  <si>
    <t>　高等学校</t>
  </si>
  <si>
    <t>Ⅱ　高　等　学　校</t>
  </si>
  <si>
    <t>（１）　卒業後の進路状況（公・私立）</t>
  </si>
  <si>
    <t>区　　　　　　分</t>
  </si>
  <si>
    <t>公       立</t>
  </si>
  <si>
    <t>私       立</t>
  </si>
  <si>
    <t>人数</t>
  </si>
  <si>
    <t>構成比</t>
  </si>
  <si>
    <t>卒業者総数</t>
  </si>
  <si>
    <t>専修学校（専門課程）進学者</t>
  </si>
  <si>
    <t>専修学校（一般課程）等入学者</t>
  </si>
  <si>
    <t>公共職業能力開発施設等入学者</t>
  </si>
  <si>
    <t>就職者</t>
  </si>
  <si>
    <t>その他（家事手伝い等・除予備校）</t>
  </si>
  <si>
    <t>再
掲</t>
  </si>
  <si>
    <t>Ａのうち就職している者</t>
  </si>
  <si>
    <t>Ｂのうち就職している者</t>
  </si>
  <si>
    <t>Ｃ、Ｄのうち就職している者</t>
  </si>
  <si>
    <t>（２）　課程別進路状況（公立）</t>
  </si>
  <si>
    <t>全  日  制</t>
  </si>
  <si>
    <t>定  時  制</t>
  </si>
  <si>
    <t>大学</t>
  </si>
  <si>
    <t>短期大学</t>
  </si>
  <si>
    <t>大学・短大の通信教育部</t>
  </si>
  <si>
    <t xml:space="preserve">
そ
の
他
</t>
  </si>
  <si>
    <t>進学希望者（予備校）</t>
  </si>
  <si>
    <t>進学希望者（在家庭）</t>
  </si>
  <si>
    <t>施設等に入所</t>
  </si>
  <si>
    <t>その他（上記以外）</t>
  </si>
  <si>
    <t>高等学校　</t>
  </si>
  <si>
    <t>区　　　　分</t>
  </si>
  <si>
    <t>合　　　　計</t>
  </si>
  <si>
    <t>人文科学</t>
  </si>
  <si>
    <t>社会科学</t>
  </si>
  <si>
    <t>理学</t>
  </si>
  <si>
    <t>工学</t>
  </si>
  <si>
    <t>商船</t>
  </si>
  <si>
    <t>農学</t>
  </si>
  <si>
    <t>保　　　　健</t>
  </si>
  <si>
    <t>家政</t>
  </si>
  <si>
    <t>教育</t>
  </si>
  <si>
    <t>芸術</t>
  </si>
  <si>
    <t>医歯</t>
  </si>
  <si>
    <t>薬学</t>
  </si>
  <si>
    <t>保健</t>
  </si>
  <si>
    <t>合　　計</t>
  </si>
  <si>
    <t>全
日
制
高
校
か
ら</t>
  </si>
  <si>
    <t>大学</t>
  </si>
  <si>
    <t>国・公立</t>
  </si>
  <si>
    <t>短期大学</t>
  </si>
  <si>
    <t>大学・短大の通信
教育部及びその他</t>
  </si>
  <si>
    <t>定
時
制
高
校
か
ら</t>
  </si>
  <si>
    <t>（４）　学科別進路状況（公立）</t>
  </si>
  <si>
    <t>合計</t>
  </si>
  <si>
    <t>前年度
卒業者</t>
  </si>
  <si>
    <t>国際</t>
  </si>
  <si>
    <t>総合</t>
  </si>
  <si>
    <t>情報</t>
  </si>
  <si>
    <t>進学志願者</t>
  </si>
  <si>
    <t>進学者計</t>
  </si>
  <si>
    <t>大学
（学部）</t>
  </si>
  <si>
    <t>私　　立</t>
  </si>
  <si>
    <t>短大
（本科）</t>
  </si>
  <si>
    <t>大学・短大の通信教育部</t>
  </si>
  <si>
    <t>(Ｅ)</t>
  </si>
  <si>
    <t>そ
の
他</t>
  </si>
  <si>
    <t>進学希望者
（予備校）</t>
  </si>
  <si>
    <t>進学希望者
（在家庭）</t>
  </si>
  <si>
    <t>外国の学校に
入学</t>
  </si>
  <si>
    <t>その他
（上記以外）</t>
  </si>
  <si>
    <t>Ａのうち就職者</t>
  </si>
  <si>
    <t>大学  （学部）</t>
  </si>
  <si>
    <t>短大  （本科）</t>
  </si>
  <si>
    <t>大学、短大の通信教育部</t>
  </si>
  <si>
    <t>Bのうち就職している者（再掲）</t>
  </si>
  <si>
    <t>C,Dのうち就職している者（再掲）</t>
  </si>
  <si>
    <t>就職率(E+H+I+J/T)</t>
  </si>
  <si>
    <t>中等教育学校</t>
  </si>
  <si>
    <t>不詳・死亡</t>
  </si>
  <si>
    <t>（不詳・死亡）</t>
  </si>
  <si>
    <t>私立中等教育学校</t>
  </si>
  <si>
    <t>(Ｔ)</t>
  </si>
  <si>
    <t>(Ａ)</t>
  </si>
  <si>
    <t>(Ｂ)</t>
  </si>
  <si>
    <t>(Ｃ)</t>
  </si>
  <si>
    <t>(Ｄ)</t>
  </si>
  <si>
    <t>(Ｆ)</t>
  </si>
  <si>
    <t>(Ｇ)</t>
  </si>
  <si>
    <t>(Ｈ)</t>
  </si>
  <si>
    <t>(Ｉ)</t>
  </si>
  <si>
    <t>(Ｊ)</t>
  </si>
  <si>
    <t>公共職業能力開発
施設等入学者（Ｄ）</t>
  </si>
  <si>
    <t>２５年３月卒業者</t>
  </si>
  <si>
    <t>25年
3月</t>
  </si>
  <si>
    <t>　</t>
  </si>
  <si>
    <t>A/T</t>
  </si>
  <si>
    <t>（E,F,G,H）
/T</t>
  </si>
  <si>
    <t>平成25年3月卒業</t>
  </si>
  <si>
    <t>鎌ケ谷市</t>
  </si>
  <si>
    <t>大網白里市</t>
  </si>
  <si>
    <t>（Ｔ）</t>
  </si>
  <si>
    <t>（Ａ）</t>
  </si>
  <si>
    <t>（Ｂ）</t>
  </si>
  <si>
    <t>（Ｃ）</t>
  </si>
  <si>
    <t>（Ｄ）</t>
  </si>
  <si>
    <t>（Ｅ）</t>
  </si>
  <si>
    <t>（Ｆ）</t>
  </si>
  <si>
    <t>（Ｇ）</t>
  </si>
  <si>
    <t>（Ｈ）</t>
  </si>
  <si>
    <t>（I）</t>
  </si>
  <si>
    <t>（Ｊ）</t>
  </si>
  <si>
    <t>（J)</t>
  </si>
  <si>
    <t>　中学校</t>
  </si>
  <si>
    <t>…</t>
  </si>
  <si>
    <t>卒　業　者　総　数</t>
  </si>
  <si>
    <t>　　１　卒業後の状況（平成２６年３月卒業者）</t>
  </si>
  <si>
    <t>２５年３月
卒業者</t>
  </si>
  <si>
    <t>２６年３月卒業者</t>
  </si>
  <si>
    <t>高等学校等進学者</t>
  </si>
  <si>
    <t>２５年３月</t>
  </si>
  <si>
    <t>高等学校等
進学者合計</t>
  </si>
  <si>
    <t>高等学校等進　学　者</t>
  </si>
  <si>
    <t>高等学校等進学者（Ａ）</t>
  </si>
  <si>
    <t>平成26年3月卒業</t>
  </si>
  <si>
    <t>　　卒業後の状況（平成２６年３月卒業者）</t>
  </si>
  <si>
    <t>大学等進学者</t>
  </si>
  <si>
    <t>大学等進
学
者</t>
  </si>
  <si>
    <t>（２）　学校種別高等学校等進学状況(公立）</t>
  </si>
  <si>
    <t>（３）　地区別高等学校等進学状況(公立）</t>
  </si>
  <si>
    <t>（３）　専攻分野別大学等進学者数（公立）</t>
  </si>
  <si>
    <t>大学等進
学
状
況</t>
  </si>
  <si>
    <t>＊公立の専修学校（一般課程）等入学者（C)には、予備校入学者２，１６６人を含む。</t>
  </si>
  <si>
    <t>大学等の別科、高校等の専攻科等</t>
  </si>
  <si>
    <t>大学等の別科、高校等の専攻科等</t>
  </si>
  <si>
    <t>大学の別科、高校等の専攻科等</t>
  </si>
  <si>
    <t>大学・短大の通信教育部及びその他</t>
  </si>
  <si>
    <t>26年
3月</t>
  </si>
  <si>
    <t>大学等進学率(A／T)</t>
  </si>
  <si>
    <t>高等学校等進学率（Ａ／Ｔ）</t>
  </si>
  <si>
    <t>大　　学　　等　　進　　学　　率　　（Ａ／Ｔ）</t>
  </si>
  <si>
    <t>就　　　　　職　　　　　率　　（Ｅ＋Ｈ＋Ｉ＋Ｊ／Ｔ）</t>
  </si>
  <si>
    <t>　　就　　　職　　　率　　　（Ｅ＋Ｈ＋Ｉ＋Ｊ／Ｔ）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</si>
</sst>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;[Red]#,##0"/>
    <numFmt numFmtId="179" formatCode="#,##0.0_ "/>
    <numFmt numFmtId="180" formatCode="0.0_ "/>
    <numFmt numFmtId="181" formatCode="0_);\(0\)"/>
    <numFmt numFmtId="182" formatCode="\(0\)"/>
    <numFmt numFmtId="183" formatCode="\(0.0\)"/>
    <numFmt numFmtId="184" formatCode="\("/>
    <numFmt numFmtId="185" formatCode="0.0_);[Red]\(0.0\)"/>
    <numFmt numFmtId="186" formatCode="0.0%"/>
    <numFmt numFmtId="187" formatCode="0_ "/>
    <numFmt numFmtId="188" formatCode="General&quot;(1)&quot;"/>
    <numFmt numFmtId="189" formatCode="#,##0_);[Red]\(#,##0\)"/>
    <numFmt numFmtId="190" formatCode="0\(\1\)"/>
    <numFmt numFmtId="191" formatCode="[$-FFFF]g/&quot;標&quot;&quot;準&quot;"/>
    <numFmt numFmtId="192" formatCode="\(General\)"/>
    <numFmt numFmtId="193" formatCode="#,##0.0_);[Red]\(#,##0.0\)"/>
    <numFmt numFmtId="194" formatCode="\(0.0_)"/>
    <numFmt numFmtId="195" formatCode="\(0.0_ \)"/>
    <numFmt numFmtId="196" formatCode="\(#,##0.0_)\ "/>
    <numFmt numFmtId="197" formatCode="\(#,##0.0\)"/>
    <numFmt numFmtId="198" formatCode="General&quot;歳&quot;"/>
    <numFmt numFmtId="199" formatCode="&quot;(&quot;General&quot;)&quot;"/>
    <numFmt numFmtId="200" formatCode="000"/>
    <numFmt numFmtId="201" formatCode="00"/>
    <numFmt numFmtId="202" formatCode="0000"/>
    <numFmt numFmtId="203" formatCode="#,##0.0_);\(#,##0.0\)"/>
    <numFmt numFmtId="204" formatCode="0;[Red]0"/>
    <numFmt numFmtId="205" formatCode="[&lt;=99999999]####\-####;\(00\)\ ####\-####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0.0;[Red]0.0"/>
    <numFmt numFmtId="211" formatCode="0.0"/>
    <numFmt numFmtId="212" formatCode="#,##0.0;[Red]#,##0.0"/>
    <numFmt numFmtId="213" formatCode="#,##0.00;[Red]#,##0.00"/>
    <numFmt numFmtId="214" formatCode="[&lt;=999]000;[&lt;=9999]000\-00;000\-0000"/>
    <numFmt numFmtId="215" formatCode="0_);[Red]\(0\)"/>
    <numFmt numFmtId="216" formatCode="#,##0_);\(#,##0\)"/>
    <numFmt numFmtId="217" formatCode="#,##0;;\-"/>
  </numFmts>
  <fonts count="5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8"/>
      <name val="HG創英角ｺﾞｼｯｸUB"/>
      <family val="3"/>
    </font>
    <font>
      <sz val="8"/>
      <name val="ＭＳ 明朝"/>
      <family val="1"/>
    </font>
    <font>
      <sz val="7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1"/>
      <name val="HG創英角ｺﾞｼｯｸUB"/>
      <family val="3"/>
    </font>
    <font>
      <sz val="7.5"/>
      <name val="ＭＳ Ｐゴシック"/>
      <family val="3"/>
    </font>
    <font>
      <sz val="8"/>
      <name val="ＭＳ Ｐ明朝"/>
      <family val="1"/>
    </font>
    <font>
      <sz val="7.5"/>
      <name val="ＭＳ 明朝"/>
      <family val="1"/>
    </font>
    <font>
      <sz val="7.5"/>
      <name val="HG創英角ｺﾞｼｯｸUB"/>
      <family val="3"/>
    </font>
    <font>
      <sz val="7"/>
      <name val="HG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0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2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546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distributed" vertical="center"/>
    </xf>
    <xf numFmtId="0" fontId="5" fillId="0" borderId="0" xfId="0" applyFont="1" applyFill="1" applyAlignment="1">
      <alignment vertical="center"/>
    </xf>
    <xf numFmtId="0" fontId="10" fillId="0" borderId="0" xfId="0" applyFont="1" applyFill="1" applyAlignment="1">
      <alignment vertical="center" shrinkToFit="1"/>
    </xf>
    <xf numFmtId="0" fontId="6" fillId="0" borderId="0" xfId="0" applyFont="1" applyFill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10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vertical="center" textRotation="255"/>
    </xf>
    <xf numFmtId="0" fontId="13" fillId="0" borderId="18" xfId="0" applyFont="1" applyFill="1" applyBorder="1" applyAlignment="1">
      <alignment vertical="center" textRotation="255"/>
    </xf>
    <xf numFmtId="0" fontId="13" fillId="0" borderId="21" xfId="0" applyFont="1" applyFill="1" applyBorder="1" applyAlignment="1">
      <alignment vertical="center" textRotation="255"/>
    </xf>
    <xf numFmtId="0" fontId="13" fillId="0" borderId="22" xfId="0" applyFont="1" applyFill="1" applyBorder="1" applyAlignment="1">
      <alignment vertical="center" textRotation="255"/>
    </xf>
    <xf numFmtId="0" fontId="4" fillId="0" borderId="16" xfId="0" applyFont="1" applyFill="1" applyBorder="1" applyAlignment="1">
      <alignment horizontal="center" vertical="center" textRotation="255"/>
    </xf>
    <xf numFmtId="0" fontId="4" fillId="0" borderId="17" xfId="0" applyFont="1" applyFill="1" applyBorder="1" applyAlignment="1">
      <alignment horizontal="center" vertical="center" textRotation="255"/>
    </xf>
    <xf numFmtId="0" fontId="4" fillId="0" borderId="10" xfId="0" applyFont="1" applyFill="1" applyBorder="1" applyAlignment="1">
      <alignment horizontal="center" vertical="center" textRotation="255"/>
    </xf>
    <xf numFmtId="0" fontId="4" fillId="0" borderId="23" xfId="0" applyFont="1" applyFill="1" applyBorder="1" applyAlignment="1">
      <alignment horizontal="center" vertical="center" textRotation="255" wrapText="1"/>
    </xf>
    <xf numFmtId="0" fontId="4" fillId="0" borderId="18" xfId="0" applyFont="1" applyFill="1" applyBorder="1" applyAlignment="1">
      <alignment horizontal="center" vertical="center" textRotation="255"/>
    </xf>
    <xf numFmtId="199" fontId="4" fillId="0" borderId="24" xfId="0" applyNumberFormat="1" applyFont="1" applyFill="1" applyBorder="1" applyAlignment="1">
      <alignment horizontal="center" vertical="center"/>
    </xf>
    <xf numFmtId="192" fontId="4" fillId="0" borderId="0" xfId="0" applyNumberFormat="1" applyFont="1" applyFill="1" applyBorder="1" applyAlignment="1">
      <alignment horizontal="center" vertical="center"/>
    </xf>
    <xf numFmtId="192" fontId="4" fillId="0" borderId="13" xfId="0" applyNumberFormat="1" applyFont="1" applyFill="1" applyBorder="1" applyAlignment="1">
      <alignment horizontal="center" vertical="center"/>
    </xf>
    <xf numFmtId="192" fontId="4" fillId="0" borderId="25" xfId="0" applyNumberFormat="1" applyFont="1" applyFill="1" applyBorder="1" applyAlignment="1">
      <alignment horizontal="center" vertical="center"/>
    </xf>
    <xf numFmtId="192" fontId="4" fillId="0" borderId="26" xfId="0" applyNumberFormat="1" applyFont="1" applyFill="1" applyBorder="1" applyAlignment="1">
      <alignment horizontal="center" vertical="center"/>
    </xf>
    <xf numFmtId="192" fontId="4" fillId="0" borderId="27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55" fontId="3" fillId="0" borderId="29" xfId="0" applyNumberFormat="1" applyFont="1" applyFill="1" applyBorder="1" applyAlignment="1" quotePrefix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78" fontId="7" fillId="0" borderId="12" xfId="0" applyNumberFormat="1" applyFont="1" applyFill="1" applyBorder="1" applyAlignment="1">
      <alignment horizontal="right" vertical="center"/>
    </xf>
    <xf numFmtId="178" fontId="7" fillId="0" borderId="20" xfId="0" applyNumberFormat="1" applyFont="1" applyFill="1" applyBorder="1" applyAlignment="1">
      <alignment horizontal="right" vertical="center"/>
    </xf>
    <xf numFmtId="178" fontId="7" fillId="0" borderId="14" xfId="0" applyNumberFormat="1" applyFont="1" applyFill="1" applyBorder="1" applyAlignment="1">
      <alignment horizontal="right" vertical="center"/>
    </xf>
    <xf numFmtId="186" fontId="14" fillId="0" borderId="12" xfId="0" applyNumberFormat="1" applyFont="1" applyFill="1" applyBorder="1" applyAlignment="1">
      <alignment horizontal="right" vertical="center"/>
    </xf>
    <xf numFmtId="186" fontId="15" fillId="0" borderId="28" xfId="0" applyNumberFormat="1" applyFont="1" applyFill="1" applyBorder="1" applyAlignment="1">
      <alignment horizontal="right" vertical="center"/>
    </xf>
    <xf numFmtId="186" fontId="15" fillId="0" borderId="22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 shrinkToFit="1"/>
    </xf>
    <xf numFmtId="178" fontId="7" fillId="0" borderId="12" xfId="62" applyNumberFormat="1" applyFont="1" applyFill="1" applyBorder="1" applyAlignment="1">
      <alignment horizontal="right" vertical="center"/>
      <protection/>
    </xf>
    <xf numFmtId="178" fontId="7" fillId="0" borderId="20" xfId="62" applyNumberFormat="1" applyFont="1" applyFill="1" applyBorder="1" applyAlignment="1">
      <alignment horizontal="right" vertical="center"/>
      <protection/>
    </xf>
    <xf numFmtId="178" fontId="14" fillId="0" borderId="15" xfId="0" applyNumberFormat="1" applyFont="1" applyFill="1" applyBorder="1" applyAlignment="1">
      <alignment horizontal="right" vertical="center"/>
    </xf>
    <xf numFmtId="178" fontId="15" fillId="0" borderId="14" xfId="0" applyNumberFormat="1" applyFont="1" applyFill="1" applyBorder="1" applyAlignment="1">
      <alignment horizontal="right" vertical="center"/>
    </xf>
    <xf numFmtId="178" fontId="8" fillId="0" borderId="15" xfId="62" applyNumberFormat="1" applyFont="1" applyFill="1" applyBorder="1" applyAlignment="1">
      <alignment horizontal="right" vertical="center"/>
      <protection/>
    </xf>
    <xf numFmtId="178" fontId="8" fillId="0" borderId="0" xfId="62" applyNumberFormat="1" applyFont="1" applyFill="1" applyBorder="1" applyAlignment="1">
      <alignment horizontal="right" vertical="center"/>
      <protection/>
    </xf>
    <xf numFmtId="178" fontId="8" fillId="0" borderId="30" xfId="62" applyNumberFormat="1" applyFont="1" applyFill="1" applyBorder="1" applyAlignment="1">
      <alignment horizontal="right" vertical="center"/>
      <protection/>
    </xf>
    <xf numFmtId="178" fontId="14" fillId="0" borderId="12" xfId="0" applyNumberFormat="1" applyFont="1" applyFill="1" applyBorder="1" applyAlignment="1">
      <alignment horizontal="right" vertical="center"/>
    </xf>
    <xf numFmtId="178" fontId="15" fillId="0" borderId="12" xfId="0" applyNumberFormat="1" applyFont="1" applyFill="1" applyBorder="1" applyAlignment="1">
      <alignment horizontal="right" vertical="center"/>
    </xf>
    <xf numFmtId="178" fontId="8" fillId="0" borderId="12" xfId="62" applyNumberFormat="1" applyFont="1" applyFill="1" applyBorder="1" applyAlignment="1">
      <alignment horizontal="right" vertical="center"/>
      <protection/>
    </xf>
    <xf numFmtId="178" fontId="8" fillId="0" borderId="13" xfId="62" applyNumberFormat="1" applyFont="1" applyFill="1" applyBorder="1" applyAlignment="1">
      <alignment horizontal="right" vertical="center"/>
      <protection/>
    </xf>
    <xf numFmtId="178" fontId="8" fillId="0" borderId="20" xfId="62" applyNumberFormat="1" applyFont="1" applyFill="1" applyBorder="1" applyAlignment="1">
      <alignment horizontal="right" vertical="center"/>
      <protection/>
    </xf>
    <xf numFmtId="178" fontId="15" fillId="0" borderId="15" xfId="0" applyNumberFormat="1" applyFont="1" applyFill="1" applyBorder="1" applyAlignment="1">
      <alignment horizontal="right" vertical="center"/>
    </xf>
    <xf numFmtId="178" fontId="15" fillId="0" borderId="28" xfId="0" applyNumberFormat="1" applyFont="1" applyFill="1" applyBorder="1" applyAlignment="1">
      <alignment horizontal="right" vertical="center"/>
    </xf>
    <xf numFmtId="205" fontId="15" fillId="0" borderId="12" xfId="0" applyNumberFormat="1" applyFont="1" applyFill="1" applyBorder="1" applyAlignment="1">
      <alignment horizontal="right" vertical="center"/>
    </xf>
    <xf numFmtId="205" fontId="15" fillId="0" borderId="31" xfId="0" applyNumberFormat="1" applyFont="1" applyFill="1" applyBorder="1" applyAlignment="1">
      <alignment horizontal="right" vertical="center"/>
    </xf>
    <xf numFmtId="204" fontId="15" fillId="0" borderId="32" xfId="0" applyNumberFormat="1" applyFont="1" applyFill="1" applyBorder="1" applyAlignment="1">
      <alignment horizontal="right" vertical="center"/>
    </xf>
    <xf numFmtId="204" fontId="15" fillId="0" borderId="33" xfId="0" applyNumberFormat="1" applyFont="1" applyFill="1" applyBorder="1" applyAlignment="1">
      <alignment horizontal="right" vertical="center"/>
    </xf>
    <xf numFmtId="178" fontId="14" fillId="0" borderId="28" xfId="0" applyNumberFormat="1" applyFont="1" applyFill="1" applyBorder="1" applyAlignment="1">
      <alignment horizontal="right" vertical="center"/>
    </xf>
    <xf numFmtId="178" fontId="14" fillId="0" borderId="17" xfId="0" applyNumberFormat="1" applyFont="1" applyFill="1" applyBorder="1" applyAlignment="1">
      <alignment horizontal="right" vertical="center"/>
    </xf>
    <xf numFmtId="178" fontId="15" fillId="0" borderId="17" xfId="0" applyNumberFormat="1" applyFont="1" applyFill="1" applyBorder="1" applyAlignment="1">
      <alignment horizontal="right" vertical="center"/>
    </xf>
    <xf numFmtId="178" fontId="8" fillId="0" borderId="17" xfId="62" applyNumberFormat="1" applyFont="1" applyFill="1" applyBorder="1" applyAlignment="1">
      <alignment horizontal="right" vertical="center"/>
      <protection/>
    </xf>
    <xf numFmtId="178" fontId="8" fillId="0" borderId="27" xfId="62" applyNumberFormat="1" applyFont="1" applyFill="1" applyBorder="1" applyAlignment="1">
      <alignment horizontal="right" vertical="center"/>
      <protection/>
    </xf>
    <xf numFmtId="178" fontId="8" fillId="0" borderId="18" xfId="62" applyNumberFormat="1" applyFont="1" applyFill="1" applyBorder="1" applyAlignment="1">
      <alignment horizontal="right" vertical="center"/>
      <protection/>
    </xf>
    <xf numFmtId="178" fontId="8" fillId="0" borderId="12" xfId="0" applyNumberFormat="1" applyFont="1" applyFill="1" applyBorder="1" applyAlignment="1">
      <alignment vertical="center"/>
    </xf>
    <xf numFmtId="178" fontId="8" fillId="0" borderId="20" xfId="0" applyNumberFormat="1" applyFont="1" applyFill="1" applyBorder="1" applyAlignment="1">
      <alignment vertical="center"/>
    </xf>
    <xf numFmtId="178" fontId="8" fillId="0" borderId="17" xfId="0" applyNumberFormat="1" applyFont="1" applyFill="1" applyBorder="1" applyAlignment="1">
      <alignment vertical="center"/>
    </xf>
    <xf numFmtId="178" fontId="8" fillId="0" borderId="18" xfId="0" applyNumberFormat="1" applyFont="1" applyFill="1" applyBorder="1" applyAlignment="1">
      <alignment vertical="center"/>
    </xf>
    <xf numFmtId="178" fontId="8" fillId="0" borderId="34" xfId="0" applyNumberFormat="1" applyFont="1" applyFill="1" applyBorder="1" applyAlignment="1">
      <alignment vertical="center"/>
    </xf>
    <xf numFmtId="178" fontId="8" fillId="0" borderId="21" xfId="0" applyNumberFormat="1" applyFont="1" applyFill="1" applyBorder="1" applyAlignment="1">
      <alignment vertical="center"/>
    </xf>
    <xf numFmtId="178" fontId="8" fillId="0" borderId="28" xfId="0" applyNumberFormat="1" applyFont="1" applyFill="1" applyBorder="1" applyAlignment="1">
      <alignment vertical="center"/>
    </xf>
    <xf numFmtId="178" fontId="8" fillId="0" borderId="35" xfId="0" applyNumberFormat="1" applyFont="1" applyFill="1" applyBorder="1" applyAlignment="1">
      <alignment vertical="center"/>
    </xf>
    <xf numFmtId="178" fontId="8" fillId="0" borderId="36" xfId="0" applyNumberFormat="1" applyFont="1" applyFill="1" applyBorder="1" applyAlignment="1">
      <alignment vertical="center"/>
    </xf>
    <xf numFmtId="178" fontId="8" fillId="0" borderId="37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78" fontId="15" fillId="0" borderId="13" xfId="0" applyNumberFormat="1" applyFont="1" applyFill="1" applyBorder="1" applyAlignment="1">
      <alignment vertical="center"/>
    </xf>
    <xf numFmtId="178" fontId="15" fillId="0" borderId="12" xfId="0" applyNumberFormat="1" applyFont="1" applyFill="1" applyBorder="1" applyAlignment="1">
      <alignment vertical="center"/>
    </xf>
    <xf numFmtId="178" fontId="15" fillId="0" borderId="38" xfId="0" applyNumberFormat="1" applyFont="1" applyFill="1" applyBorder="1" applyAlignment="1">
      <alignment vertical="center"/>
    </xf>
    <xf numFmtId="178" fontId="15" fillId="0" borderId="39" xfId="0" applyNumberFormat="1" applyFont="1" applyFill="1" applyBorder="1" applyAlignment="1">
      <alignment vertical="center"/>
    </xf>
    <xf numFmtId="178" fontId="15" fillId="0" borderId="0" xfId="0" applyNumberFormat="1" applyFont="1" applyFill="1" applyBorder="1" applyAlignment="1">
      <alignment vertical="center"/>
    </xf>
    <xf numFmtId="178" fontId="15" fillId="0" borderId="15" xfId="0" applyNumberFormat="1" applyFont="1" applyFill="1" applyBorder="1" applyAlignment="1">
      <alignment vertical="center"/>
    </xf>
    <xf numFmtId="178" fontId="15" fillId="0" borderId="40" xfId="0" applyNumberFormat="1" applyFont="1" applyFill="1" applyBorder="1" applyAlignment="1">
      <alignment vertical="center"/>
    </xf>
    <xf numFmtId="178" fontId="15" fillId="0" borderId="41" xfId="0" applyNumberFormat="1" applyFont="1" applyFill="1" applyBorder="1" applyAlignment="1">
      <alignment vertical="center"/>
    </xf>
    <xf numFmtId="178" fontId="15" fillId="0" borderId="27" xfId="0" applyNumberFormat="1" applyFont="1" applyFill="1" applyBorder="1" applyAlignment="1">
      <alignment vertical="center"/>
    </xf>
    <xf numFmtId="178" fontId="15" fillId="0" borderId="17" xfId="0" applyNumberFormat="1" applyFont="1" applyFill="1" applyBorder="1" applyAlignment="1">
      <alignment vertical="center"/>
    </xf>
    <xf numFmtId="178" fontId="15" fillId="0" borderId="16" xfId="0" applyNumberFormat="1" applyFont="1" applyFill="1" applyBorder="1" applyAlignment="1">
      <alignment vertical="center"/>
    </xf>
    <xf numFmtId="178" fontId="15" fillId="0" borderId="42" xfId="0" applyNumberFormat="1" applyFont="1" applyFill="1" applyBorder="1" applyAlignment="1">
      <alignment vertical="center"/>
    </xf>
    <xf numFmtId="178" fontId="15" fillId="0" borderId="33" xfId="0" applyNumberFormat="1" applyFont="1" applyFill="1" applyBorder="1" applyAlignment="1">
      <alignment vertical="center"/>
    </xf>
    <xf numFmtId="178" fontId="15" fillId="0" borderId="43" xfId="0" applyNumberFormat="1" applyFont="1" applyFill="1" applyBorder="1" applyAlignment="1">
      <alignment vertical="center"/>
    </xf>
    <xf numFmtId="178" fontId="15" fillId="0" borderId="28" xfId="0" applyNumberFormat="1" applyFont="1" applyFill="1" applyBorder="1" applyAlignment="1">
      <alignment vertical="center"/>
    </xf>
    <xf numFmtId="178" fontId="15" fillId="0" borderId="44" xfId="0" applyNumberFormat="1" applyFont="1" applyFill="1" applyBorder="1" applyAlignment="1">
      <alignment vertical="center"/>
    </xf>
    <xf numFmtId="178" fontId="15" fillId="0" borderId="45" xfId="0" applyNumberFormat="1" applyFont="1" applyFill="1" applyBorder="1" applyAlignment="1">
      <alignment vertical="center"/>
    </xf>
    <xf numFmtId="178" fontId="15" fillId="0" borderId="46" xfId="0" applyNumberFormat="1" applyFont="1" applyFill="1" applyBorder="1" applyAlignment="1">
      <alignment vertical="center"/>
    </xf>
    <xf numFmtId="178" fontId="15" fillId="0" borderId="47" xfId="0" applyNumberFormat="1" applyFont="1" applyFill="1" applyBorder="1" applyAlignment="1">
      <alignment vertical="center"/>
    </xf>
    <xf numFmtId="178" fontId="15" fillId="0" borderId="48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178" fontId="16" fillId="0" borderId="49" xfId="0" applyNumberFormat="1" applyFont="1" applyFill="1" applyBorder="1" applyAlignment="1">
      <alignment vertical="center"/>
    </xf>
    <xf numFmtId="178" fontId="16" fillId="0" borderId="34" xfId="0" applyNumberFormat="1" applyFont="1" applyFill="1" applyBorder="1" applyAlignment="1">
      <alignment vertical="center"/>
    </xf>
    <xf numFmtId="178" fontId="16" fillId="0" borderId="28" xfId="0" applyNumberFormat="1" applyFont="1" applyFill="1" applyBorder="1" applyAlignment="1">
      <alignment vertical="center"/>
    </xf>
    <xf numFmtId="178" fontId="16" fillId="0" borderId="22" xfId="0" applyNumberFormat="1" applyFont="1" applyFill="1" applyBorder="1" applyAlignment="1">
      <alignment vertical="center"/>
    </xf>
    <xf numFmtId="178" fontId="16" fillId="0" borderId="38" xfId="0" applyNumberFormat="1" applyFont="1" applyFill="1" applyBorder="1" applyAlignment="1">
      <alignment vertical="center"/>
    </xf>
    <xf numFmtId="178" fontId="16" fillId="0" borderId="12" xfId="0" applyNumberFormat="1" applyFont="1" applyFill="1" applyBorder="1" applyAlignment="1">
      <alignment vertical="center"/>
    </xf>
    <xf numFmtId="178" fontId="16" fillId="0" borderId="33" xfId="0" applyNumberFormat="1" applyFont="1" applyFill="1" applyBorder="1" applyAlignment="1">
      <alignment vertical="center"/>
    </xf>
    <xf numFmtId="178" fontId="16" fillId="0" borderId="13" xfId="0" applyNumberFormat="1" applyFont="1" applyFill="1" applyBorder="1" applyAlignment="1">
      <alignment vertical="center"/>
    </xf>
    <xf numFmtId="178" fontId="16" fillId="0" borderId="20" xfId="0" applyNumberFormat="1" applyFont="1" applyFill="1" applyBorder="1" applyAlignment="1">
      <alignment vertical="center"/>
    </xf>
    <xf numFmtId="178" fontId="15" fillId="0" borderId="10" xfId="0" applyNumberFormat="1" applyFont="1" applyFill="1" applyBorder="1" applyAlignment="1">
      <alignment vertical="center"/>
    </xf>
    <xf numFmtId="178" fontId="16" fillId="0" borderId="50" xfId="0" applyNumberFormat="1" applyFont="1" applyFill="1" applyBorder="1" applyAlignment="1">
      <alignment vertical="center"/>
    </xf>
    <xf numFmtId="178" fontId="16" fillId="0" borderId="21" xfId="0" applyNumberFormat="1" applyFont="1" applyFill="1" applyBorder="1" applyAlignment="1">
      <alignment vertical="center"/>
    </xf>
    <xf numFmtId="178" fontId="16" fillId="0" borderId="40" xfId="0" applyNumberFormat="1" applyFont="1" applyFill="1" applyBorder="1" applyAlignment="1">
      <alignment vertical="center"/>
    </xf>
    <xf numFmtId="178" fontId="16" fillId="0" borderId="0" xfId="0" applyNumberFormat="1" applyFont="1" applyFill="1" applyBorder="1" applyAlignment="1">
      <alignment vertical="center"/>
    </xf>
    <xf numFmtId="178" fontId="16" fillId="0" borderId="15" xfId="0" applyNumberFormat="1" applyFont="1" applyFill="1" applyBorder="1" applyAlignment="1">
      <alignment vertical="center"/>
    </xf>
    <xf numFmtId="178" fontId="16" fillId="0" borderId="41" xfId="0" applyNumberFormat="1" applyFont="1" applyFill="1" applyBorder="1" applyAlignment="1">
      <alignment vertical="center"/>
    </xf>
    <xf numFmtId="178" fontId="16" fillId="0" borderId="44" xfId="0" applyNumberFormat="1" applyFont="1" applyFill="1" applyBorder="1" applyAlignment="1">
      <alignment vertical="center"/>
    </xf>
    <xf numFmtId="178" fontId="16" fillId="0" borderId="43" xfId="0" applyNumberFormat="1" applyFont="1" applyFill="1" applyBorder="1" applyAlignment="1">
      <alignment vertical="center"/>
    </xf>
    <xf numFmtId="178" fontId="16" fillId="0" borderId="51" xfId="0" applyNumberFormat="1" applyFont="1" applyFill="1" applyBorder="1" applyAlignment="1">
      <alignment vertical="center"/>
    </xf>
    <xf numFmtId="178" fontId="16" fillId="0" borderId="39" xfId="0" applyNumberFormat="1" applyFont="1" applyFill="1" applyBorder="1" applyAlignment="1">
      <alignment vertical="center"/>
    </xf>
    <xf numFmtId="178" fontId="8" fillId="0" borderId="38" xfId="0" applyNumberFormat="1" applyFont="1" applyFill="1" applyBorder="1" applyAlignment="1">
      <alignment vertical="center"/>
    </xf>
    <xf numFmtId="178" fontId="8" fillId="0" borderId="33" xfId="0" applyNumberFormat="1" applyFont="1" applyFill="1" applyBorder="1" applyAlignment="1">
      <alignment vertical="center"/>
    </xf>
    <xf numFmtId="178" fontId="8" fillId="0" borderId="45" xfId="0" applyNumberFormat="1" applyFont="1" applyFill="1" applyBorder="1" applyAlignment="1">
      <alignment vertical="center"/>
    </xf>
    <xf numFmtId="178" fontId="8" fillId="0" borderId="52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78" fontId="7" fillId="0" borderId="53" xfId="0" applyNumberFormat="1" applyFont="1" applyFill="1" applyBorder="1" applyAlignment="1">
      <alignment vertical="center"/>
    </xf>
    <xf numFmtId="178" fontId="8" fillId="0" borderId="54" xfId="0" applyNumberFormat="1" applyFont="1" applyFill="1" applyBorder="1" applyAlignment="1">
      <alignment vertical="center"/>
    </xf>
    <xf numFmtId="178" fontId="7" fillId="0" borderId="26" xfId="0" applyNumberFormat="1" applyFont="1" applyFill="1" applyBorder="1" applyAlignment="1">
      <alignment vertical="center"/>
    </xf>
    <xf numFmtId="178" fontId="7" fillId="0" borderId="55" xfId="0" applyNumberFormat="1" applyFont="1" applyFill="1" applyBorder="1" applyAlignment="1">
      <alignment vertical="center"/>
    </xf>
    <xf numFmtId="178" fontId="7" fillId="0" borderId="39" xfId="0" applyNumberFormat="1" applyFont="1" applyFill="1" applyBorder="1" applyAlignment="1">
      <alignment vertical="center"/>
    </xf>
    <xf numFmtId="178" fontId="7" fillId="0" borderId="56" xfId="0" applyNumberFormat="1" applyFont="1" applyFill="1" applyBorder="1" applyAlignment="1">
      <alignment vertical="center"/>
    </xf>
    <xf numFmtId="178" fontId="7" fillId="0" borderId="57" xfId="0" applyNumberFormat="1" applyFont="1" applyFill="1" applyBorder="1" applyAlignment="1">
      <alignment vertical="center"/>
    </xf>
    <xf numFmtId="178" fontId="7" fillId="0" borderId="42" xfId="0" applyNumberFormat="1" applyFont="1" applyFill="1" applyBorder="1" applyAlignment="1">
      <alignment vertical="center"/>
    </xf>
    <xf numFmtId="178" fontId="7" fillId="0" borderId="58" xfId="0" applyNumberFormat="1" applyFont="1" applyFill="1" applyBorder="1" applyAlignment="1">
      <alignment vertical="center"/>
    </xf>
    <xf numFmtId="178" fontId="8" fillId="0" borderId="49" xfId="0" applyNumberFormat="1" applyFont="1" applyFill="1" applyBorder="1" applyAlignment="1">
      <alignment vertical="center"/>
    </xf>
    <xf numFmtId="178" fontId="14" fillId="0" borderId="55" xfId="0" applyNumberFormat="1" applyFont="1" applyFill="1" applyBorder="1" applyAlignment="1">
      <alignment vertical="center"/>
    </xf>
    <xf numFmtId="178" fontId="7" fillId="0" borderId="59" xfId="0" applyNumberFormat="1" applyFont="1" applyFill="1" applyBorder="1" applyAlignment="1">
      <alignment vertical="center"/>
    </xf>
    <xf numFmtId="178" fontId="8" fillId="0" borderId="40" xfId="0" applyNumberFormat="1" applyFont="1" applyFill="1" applyBorder="1" applyAlignment="1">
      <alignment vertical="center"/>
    </xf>
    <xf numFmtId="210" fontId="17" fillId="0" borderId="53" xfId="0" applyNumberFormat="1" applyFont="1" applyFill="1" applyBorder="1" applyAlignment="1">
      <alignment vertical="center"/>
    </xf>
    <xf numFmtId="210" fontId="17" fillId="0" borderId="60" xfId="0" applyNumberFormat="1" applyFont="1" applyFill="1" applyBorder="1" applyAlignment="1">
      <alignment vertical="center"/>
    </xf>
    <xf numFmtId="210" fontId="17" fillId="0" borderId="29" xfId="0" applyNumberFormat="1" applyFont="1" applyFill="1" applyBorder="1" applyAlignment="1">
      <alignment vertical="center"/>
    </xf>
    <xf numFmtId="210" fontId="17" fillId="0" borderId="61" xfId="0" applyNumberFormat="1" applyFont="1" applyFill="1" applyBorder="1" applyAlignment="1">
      <alignment vertical="center"/>
    </xf>
    <xf numFmtId="210" fontId="17" fillId="0" borderId="62" xfId="0" applyNumberFormat="1" applyFont="1" applyFill="1" applyBorder="1" applyAlignment="1">
      <alignment vertical="center"/>
    </xf>
    <xf numFmtId="210" fontId="17" fillId="0" borderId="63" xfId="0" applyNumberFormat="1" applyFont="1" applyFill="1" applyBorder="1" applyAlignment="1">
      <alignment vertical="center"/>
    </xf>
    <xf numFmtId="210" fontId="17" fillId="0" borderId="64" xfId="0" applyNumberFormat="1" applyFont="1" applyFill="1" applyBorder="1" applyAlignment="1">
      <alignment vertical="center"/>
    </xf>
    <xf numFmtId="210" fontId="17" fillId="0" borderId="65" xfId="0" applyNumberFormat="1" applyFont="1" applyFill="1" applyBorder="1" applyAlignment="1">
      <alignment horizontal="right" vertical="center"/>
    </xf>
    <xf numFmtId="210" fontId="17" fillId="0" borderId="65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distributed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54" xfId="0" applyFont="1" applyFill="1" applyBorder="1" applyAlignment="1">
      <alignment horizontal="distributed" vertical="center"/>
    </xf>
    <xf numFmtId="0" fontId="4" fillId="0" borderId="66" xfId="0" applyFont="1" applyFill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4" fillId="0" borderId="26" xfId="0" applyFont="1" applyFill="1" applyBorder="1" applyAlignment="1">
      <alignment vertical="center"/>
    </xf>
    <xf numFmtId="0" fontId="4" fillId="0" borderId="39" xfId="0" applyFont="1" applyFill="1" applyBorder="1" applyAlignment="1">
      <alignment vertical="center"/>
    </xf>
    <xf numFmtId="0" fontId="4" fillId="0" borderId="42" xfId="0" applyFont="1" applyFill="1" applyBorder="1" applyAlignment="1">
      <alignment vertical="center"/>
    </xf>
    <xf numFmtId="0" fontId="4" fillId="0" borderId="6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178" fontId="8" fillId="0" borderId="15" xfId="0" applyNumberFormat="1" applyFont="1" applyFill="1" applyBorder="1" applyAlignment="1">
      <alignment vertical="center"/>
    </xf>
    <xf numFmtId="178" fontId="8" fillId="0" borderId="30" xfId="0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178" fontId="7" fillId="0" borderId="35" xfId="0" applyNumberFormat="1" applyFont="1" applyFill="1" applyBorder="1" applyAlignment="1">
      <alignment vertical="center"/>
    </xf>
    <xf numFmtId="210" fontId="7" fillId="0" borderId="54" xfId="0" applyNumberFormat="1" applyFont="1" applyFill="1" applyBorder="1" applyAlignment="1">
      <alignment vertical="center"/>
    </xf>
    <xf numFmtId="210" fontId="7" fillId="0" borderId="21" xfId="0" applyNumberFormat="1" applyFont="1" applyFill="1" applyBorder="1" applyAlignment="1">
      <alignment vertical="center"/>
    </xf>
    <xf numFmtId="178" fontId="7" fillId="0" borderId="36" xfId="0" applyNumberFormat="1" applyFont="1" applyFill="1" applyBorder="1" applyAlignment="1">
      <alignment vertical="center"/>
    </xf>
    <xf numFmtId="210" fontId="7" fillId="0" borderId="33" xfId="0" applyNumberFormat="1" applyFont="1" applyFill="1" applyBorder="1" applyAlignment="1">
      <alignment vertical="center"/>
    </xf>
    <xf numFmtId="210" fontId="7" fillId="0" borderId="20" xfId="0" applyNumberFormat="1" applyFont="1" applyFill="1" applyBorder="1" applyAlignment="1">
      <alignment vertical="center"/>
    </xf>
    <xf numFmtId="178" fontId="7" fillId="0" borderId="23" xfId="0" applyNumberFormat="1" applyFont="1" applyFill="1" applyBorder="1" applyAlignment="1">
      <alignment vertical="center"/>
    </xf>
    <xf numFmtId="210" fontId="7" fillId="0" borderId="10" xfId="0" applyNumberFormat="1" applyFont="1" applyFill="1" applyBorder="1" applyAlignment="1" quotePrefix="1">
      <alignment horizontal="right" vertical="center"/>
    </xf>
    <xf numFmtId="178" fontId="8" fillId="0" borderId="66" xfId="0" applyNumberFormat="1" applyFont="1" applyFill="1" applyBorder="1" applyAlignment="1">
      <alignment vertical="center"/>
    </xf>
    <xf numFmtId="178" fontId="8" fillId="0" borderId="23" xfId="0" applyNumberFormat="1" applyFont="1" applyFill="1" applyBorder="1" applyAlignment="1">
      <alignment vertical="center"/>
    </xf>
    <xf numFmtId="178" fontId="8" fillId="0" borderId="69" xfId="0" applyNumberFormat="1" applyFont="1" applyFill="1" applyBorder="1" applyAlignment="1">
      <alignment vertical="center"/>
    </xf>
    <xf numFmtId="212" fontId="8" fillId="0" borderId="37" xfId="0" applyNumberFormat="1" applyFont="1" applyFill="1" applyBorder="1" applyAlignment="1">
      <alignment horizontal="center" vertical="center"/>
    </xf>
    <xf numFmtId="212" fontId="8" fillId="0" borderId="28" xfId="0" applyNumberFormat="1" applyFont="1" applyFill="1" applyBorder="1" applyAlignment="1">
      <alignment horizontal="center" vertical="center"/>
    </xf>
    <xf numFmtId="212" fontId="8" fillId="0" borderId="31" xfId="0" applyNumberFormat="1" applyFont="1" applyFill="1" applyBorder="1" applyAlignment="1">
      <alignment horizontal="center" vertical="center"/>
    </xf>
    <xf numFmtId="212" fontId="8" fillId="0" borderId="35" xfId="0" applyNumberFormat="1" applyFont="1" applyFill="1" applyBorder="1" applyAlignment="1">
      <alignment horizontal="center" vertical="center"/>
    </xf>
    <xf numFmtId="212" fontId="8" fillId="0" borderId="34" xfId="0" applyNumberFormat="1" applyFont="1" applyFill="1" applyBorder="1" applyAlignment="1">
      <alignment horizontal="center" vertical="center"/>
    </xf>
    <xf numFmtId="212" fontId="8" fillId="0" borderId="21" xfId="0" applyNumberFormat="1" applyFont="1" applyFill="1" applyBorder="1" applyAlignment="1">
      <alignment horizontal="center" vertical="center"/>
    </xf>
    <xf numFmtId="212" fontId="8" fillId="0" borderId="23" xfId="0" applyNumberFormat="1" applyFont="1" applyFill="1" applyBorder="1" applyAlignment="1">
      <alignment horizontal="center" vertical="center"/>
    </xf>
    <xf numFmtId="212" fontId="8" fillId="0" borderId="17" xfId="0" applyNumberFormat="1" applyFont="1" applyFill="1" applyBorder="1" applyAlignment="1">
      <alignment horizontal="center" vertical="center"/>
    </xf>
    <xf numFmtId="212" fontId="8" fillId="0" borderId="10" xfId="0" applyNumberFormat="1" applyFont="1" applyFill="1" applyBorder="1" applyAlignment="1">
      <alignment horizontal="center" vertical="center"/>
    </xf>
    <xf numFmtId="212" fontId="8" fillId="0" borderId="18" xfId="0" applyNumberFormat="1" applyFont="1" applyFill="1" applyBorder="1" applyAlignment="1">
      <alignment horizontal="center" vertical="center"/>
    </xf>
    <xf numFmtId="178" fontId="7" fillId="0" borderId="44" xfId="0" applyNumberFormat="1" applyFont="1" applyFill="1" applyBorder="1" applyAlignment="1">
      <alignment vertical="center"/>
    </xf>
    <xf numFmtId="211" fontId="7" fillId="0" borderId="31" xfId="0" applyNumberFormat="1" applyFont="1" applyFill="1" applyBorder="1" applyAlignment="1">
      <alignment vertical="center"/>
    </xf>
    <xf numFmtId="178" fontId="8" fillId="0" borderId="22" xfId="0" applyNumberFormat="1" applyFont="1" applyFill="1" applyBorder="1" applyAlignment="1">
      <alignment vertical="center"/>
    </xf>
    <xf numFmtId="211" fontId="7" fillId="0" borderId="20" xfId="0" applyNumberFormat="1" applyFont="1" applyFill="1" applyBorder="1" applyAlignment="1">
      <alignment vertical="center"/>
    </xf>
    <xf numFmtId="211" fontId="7" fillId="0" borderId="22" xfId="0" applyNumberFormat="1" applyFont="1" applyFill="1" applyBorder="1" applyAlignment="1">
      <alignment vertical="center"/>
    </xf>
    <xf numFmtId="211" fontId="7" fillId="0" borderId="18" xfId="0" applyNumberFormat="1" applyFont="1" applyFill="1" applyBorder="1" applyAlignment="1">
      <alignment vertical="center"/>
    </xf>
    <xf numFmtId="178" fontId="8" fillId="0" borderId="70" xfId="0" applyNumberFormat="1" applyFont="1" applyFill="1" applyBorder="1" applyAlignment="1">
      <alignment vertical="center"/>
    </xf>
    <xf numFmtId="178" fontId="8" fillId="0" borderId="71" xfId="0" applyNumberFormat="1" applyFont="1" applyFill="1" applyBorder="1" applyAlignment="1">
      <alignment vertical="center"/>
    </xf>
    <xf numFmtId="203" fontId="8" fillId="0" borderId="35" xfId="0" applyNumberFormat="1" applyFont="1" applyFill="1" applyBorder="1" applyAlignment="1">
      <alignment vertical="center"/>
    </xf>
    <xf numFmtId="203" fontId="8" fillId="0" borderId="34" xfId="0" applyNumberFormat="1" applyFont="1" applyFill="1" applyBorder="1" applyAlignment="1">
      <alignment vertical="center"/>
    </xf>
    <xf numFmtId="203" fontId="8" fillId="0" borderId="21" xfId="0" applyNumberFormat="1" applyFont="1" applyFill="1" applyBorder="1" applyAlignment="1">
      <alignment vertical="center"/>
    </xf>
    <xf numFmtId="179" fontId="8" fillId="0" borderId="23" xfId="0" applyNumberFormat="1" applyFont="1" applyFill="1" applyBorder="1" applyAlignment="1">
      <alignment vertical="center"/>
    </xf>
    <xf numFmtId="179" fontId="8" fillId="0" borderId="17" xfId="0" applyNumberFormat="1" applyFont="1" applyFill="1" applyBorder="1" applyAlignment="1">
      <alignment vertical="center"/>
    </xf>
    <xf numFmtId="179" fontId="8" fillId="0" borderId="18" xfId="0" applyNumberFormat="1" applyFont="1" applyFill="1" applyBorder="1" applyAlignment="1">
      <alignment vertical="center"/>
    </xf>
    <xf numFmtId="210" fontId="7" fillId="0" borderId="67" xfId="0" applyNumberFormat="1" applyFont="1" applyFill="1" applyBorder="1" applyAlignment="1" quotePrefix="1">
      <alignment horizontal="right" vertical="center"/>
    </xf>
    <xf numFmtId="210" fontId="7" fillId="0" borderId="52" xfId="0" applyNumberFormat="1" applyFont="1" applyFill="1" applyBorder="1" applyAlignment="1" quotePrefix="1">
      <alignment horizontal="right" vertical="center"/>
    </xf>
    <xf numFmtId="210" fontId="7" fillId="0" borderId="20" xfId="0" applyNumberFormat="1" applyFont="1" applyFill="1" applyBorder="1" applyAlignment="1" quotePrefix="1">
      <alignment horizontal="right" vertical="center"/>
    </xf>
    <xf numFmtId="178" fontId="7" fillId="0" borderId="16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horizontal="distributed" vertical="center"/>
    </xf>
    <xf numFmtId="178" fontId="7" fillId="0" borderId="37" xfId="0" applyNumberFormat="1" applyFont="1" applyFill="1" applyBorder="1" applyAlignment="1">
      <alignment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211" fontId="7" fillId="0" borderId="21" xfId="0" applyNumberFormat="1" applyFont="1" applyFill="1" applyBorder="1" applyAlignment="1">
      <alignment vertical="center"/>
    </xf>
    <xf numFmtId="0" fontId="4" fillId="0" borderId="58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 wrapText="1"/>
    </xf>
    <xf numFmtId="176" fontId="7" fillId="0" borderId="44" xfId="0" applyNumberFormat="1" applyFont="1" applyFill="1" applyBorder="1" applyAlignment="1">
      <alignment vertical="center"/>
    </xf>
    <xf numFmtId="183" fontId="7" fillId="0" borderId="38" xfId="0" applyNumberFormat="1" applyFont="1" applyFill="1" applyBorder="1" applyAlignment="1">
      <alignment vertical="center"/>
    </xf>
    <xf numFmtId="176" fontId="8" fillId="0" borderId="38" xfId="0" applyNumberFormat="1" applyFont="1" applyFill="1" applyBorder="1" applyAlignment="1">
      <alignment vertical="center"/>
    </xf>
    <xf numFmtId="183" fontId="8" fillId="0" borderId="38" xfId="0" applyNumberFormat="1" applyFont="1" applyFill="1" applyBorder="1" applyAlignment="1">
      <alignment vertical="center"/>
    </xf>
    <xf numFmtId="183" fontId="8" fillId="0" borderId="38" xfId="0" applyNumberFormat="1" applyFont="1" applyFill="1" applyBorder="1" applyAlignment="1">
      <alignment horizontal="right" vertical="center"/>
    </xf>
    <xf numFmtId="0" fontId="4" fillId="0" borderId="57" xfId="0" applyFont="1" applyFill="1" applyBorder="1" applyAlignment="1">
      <alignment horizontal="center" vertical="center" wrapText="1"/>
    </xf>
    <xf numFmtId="176" fontId="7" fillId="0" borderId="72" xfId="0" applyNumberFormat="1" applyFont="1" applyFill="1" applyBorder="1" applyAlignment="1">
      <alignment vertical="center"/>
    </xf>
    <xf numFmtId="183" fontId="7" fillId="0" borderId="55" xfId="0" applyNumberFormat="1" applyFont="1" applyFill="1" applyBorder="1" applyAlignment="1">
      <alignment vertical="center"/>
    </xf>
    <xf numFmtId="176" fontId="8" fillId="0" borderId="55" xfId="0" applyNumberFormat="1" applyFont="1" applyFill="1" applyBorder="1" applyAlignment="1">
      <alignment vertical="center"/>
    </xf>
    <xf numFmtId="183" fontId="8" fillId="0" borderId="55" xfId="0" applyNumberFormat="1" applyFont="1" applyFill="1" applyBorder="1" applyAlignment="1">
      <alignment vertical="center"/>
    </xf>
    <xf numFmtId="183" fontId="8" fillId="0" borderId="55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4" fillId="0" borderId="12" xfId="0" applyFont="1" applyFill="1" applyBorder="1" applyAlignment="1">
      <alignment vertical="center" shrinkToFit="1"/>
    </xf>
    <xf numFmtId="0" fontId="4" fillId="0" borderId="20" xfId="0" applyFont="1" applyFill="1" applyBorder="1" applyAlignment="1">
      <alignment vertical="center" shrinkToFit="1"/>
    </xf>
    <xf numFmtId="0" fontId="4" fillId="0" borderId="73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shrinkToFit="1"/>
    </xf>
    <xf numFmtId="0" fontId="3" fillId="0" borderId="68" xfId="0" applyFont="1" applyFill="1" applyBorder="1" applyAlignment="1">
      <alignment horizontal="center" vertical="center" wrapText="1" shrinkToFit="1"/>
    </xf>
    <xf numFmtId="0" fontId="7" fillId="0" borderId="63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37" xfId="0" applyFont="1" applyFill="1" applyBorder="1" applyAlignment="1">
      <alignment horizontal="left"/>
    </xf>
    <xf numFmtId="0" fontId="8" fillId="0" borderId="36" xfId="0" applyFont="1" applyFill="1" applyBorder="1" applyAlignment="1">
      <alignment horizontal="left" indent="1"/>
    </xf>
    <xf numFmtId="0" fontId="8" fillId="0" borderId="66" xfId="0" applyFont="1" applyFill="1" applyBorder="1" applyAlignment="1">
      <alignment horizontal="left" indent="1"/>
    </xf>
    <xf numFmtId="0" fontId="7" fillId="0" borderId="36" xfId="0" applyFont="1" applyFill="1" applyBorder="1" applyAlignment="1">
      <alignment/>
    </xf>
    <xf numFmtId="0" fontId="8" fillId="0" borderId="37" xfId="0" applyFont="1" applyFill="1" applyBorder="1" applyAlignment="1">
      <alignment horizontal="left" indent="1"/>
    </xf>
    <xf numFmtId="0" fontId="8" fillId="0" borderId="23" xfId="0" applyFont="1" applyFill="1" applyBorder="1" applyAlignment="1">
      <alignment horizontal="left" indent="1"/>
    </xf>
    <xf numFmtId="176" fontId="7" fillId="0" borderId="74" xfId="0" applyNumberFormat="1" applyFont="1" applyFill="1" applyBorder="1" applyAlignment="1">
      <alignment horizontal="right"/>
    </xf>
    <xf numFmtId="176" fontId="7" fillId="0" borderId="64" xfId="0" applyNumberFormat="1" applyFont="1" applyFill="1" applyBorder="1" applyAlignment="1">
      <alignment horizontal="right"/>
    </xf>
    <xf numFmtId="176" fontId="7" fillId="0" borderId="75" xfId="0" applyNumberFormat="1" applyFont="1" applyFill="1" applyBorder="1" applyAlignment="1">
      <alignment horizontal="right"/>
    </xf>
    <xf numFmtId="193" fontId="7" fillId="0" borderId="64" xfId="0" applyNumberFormat="1" applyFont="1" applyFill="1" applyBorder="1" applyAlignment="1">
      <alignment horizontal="right"/>
    </xf>
    <xf numFmtId="193" fontId="7" fillId="0" borderId="65" xfId="0" applyNumberFormat="1" applyFont="1" applyFill="1" applyBorder="1" applyAlignment="1">
      <alignment horizontal="right"/>
    </xf>
    <xf numFmtId="176" fontId="7" fillId="0" borderId="31" xfId="0" applyNumberFormat="1" applyFont="1" applyFill="1" applyBorder="1" applyAlignment="1">
      <alignment horizontal="right"/>
    </xf>
    <xf numFmtId="176" fontId="7" fillId="0" borderId="28" xfId="0" applyNumberFormat="1" applyFont="1" applyFill="1" applyBorder="1" applyAlignment="1">
      <alignment horizontal="right"/>
    </xf>
    <xf numFmtId="176" fontId="7" fillId="0" borderId="43" xfId="0" applyNumberFormat="1" applyFont="1" applyFill="1" applyBorder="1" applyAlignment="1">
      <alignment horizontal="right"/>
    </xf>
    <xf numFmtId="193" fontId="7" fillId="0" borderId="28" xfId="0" applyNumberFormat="1" applyFont="1" applyFill="1" applyBorder="1" applyAlignment="1">
      <alignment horizontal="right"/>
    </xf>
    <xf numFmtId="193" fontId="7" fillId="0" borderId="22" xfId="0" applyNumberFormat="1" applyFont="1" applyFill="1" applyBorder="1" applyAlignment="1">
      <alignment horizontal="right"/>
    </xf>
    <xf numFmtId="176" fontId="8" fillId="0" borderId="0" xfId="0" applyNumberFormat="1" applyFont="1" applyFill="1" applyBorder="1" applyAlignment="1">
      <alignment horizontal="right"/>
    </xf>
    <xf numFmtId="176" fontId="8" fillId="0" borderId="15" xfId="0" applyNumberFormat="1" applyFont="1" applyFill="1" applyBorder="1" applyAlignment="1">
      <alignment horizontal="right"/>
    </xf>
    <xf numFmtId="176" fontId="8" fillId="0" borderId="13" xfId="0" applyNumberFormat="1" applyFont="1" applyFill="1" applyBorder="1" applyAlignment="1">
      <alignment horizontal="right"/>
    </xf>
    <xf numFmtId="176" fontId="8" fillId="0" borderId="12" xfId="0" applyNumberFormat="1" applyFont="1" applyFill="1" applyBorder="1" applyAlignment="1">
      <alignment horizontal="right"/>
    </xf>
    <xf numFmtId="193" fontId="8" fillId="0" borderId="14" xfId="0" applyNumberFormat="1" applyFont="1" applyFill="1" applyBorder="1" applyAlignment="1">
      <alignment horizontal="right"/>
    </xf>
    <xf numFmtId="193" fontId="8" fillId="0" borderId="20" xfId="0" applyNumberFormat="1" applyFont="1" applyFill="1" applyBorder="1" applyAlignment="1">
      <alignment horizontal="right"/>
    </xf>
    <xf numFmtId="193" fontId="8" fillId="0" borderId="12" xfId="0" applyNumberFormat="1" applyFont="1" applyFill="1" applyBorder="1" applyAlignment="1">
      <alignment horizontal="right"/>
    </xf>
    <xf numFmtId="176" fontId="8" fillId="0" borderId="31" xfId="0" applyNumberFormat="1" applyFont="1" applyFill="1" applyBorder="1" applyAlignment="1">
      <alignment horizontal="right"/>
    </xf>
    <xf numFmtId="176" fontId="8" fillId="0" borderId="28" xfId="0" applyNumberFormat="1" applyFont="1" applyFill="1" applyBorder="1" applyAlignment="1">
      <alignment horizontal="right"/>
    </xf>
    <xf numFmtId="176" fontId="8" fillId="0" borderId="43" xfId="0" applyNumberFormat="1" applyFont="1" applyFill="1" applyBorder="1" applyAlignment="1">
      <alignment horizontal="right"/>
    </xf>
    <xf numFmtId="193" fontId="8" fillId="0" borderId="15" xfId="0" applyNumberFormat="1" applyFont="1" applyFill="1" applyBorder="1" applyAlignment="1">
      <alignment horizontal="right"/>
    </xf>
    <xf numFmtId="176" fontId="8" fillId="0" borderId="67" xfId="0" applyNumberFormat="1" applyFont="1" applyFill="1" applyBorder="1" applyAlignment="1">
      <alignment horizontal="right"/>
    </xf>
    <xf numFmtId="176" fontId="8" fillId="0" borderId="14" xfId="0" applyNumberFormat="1" applyFont="1" applyFill="1" applyBorder="1" applyAlignment="1">
      <alignment horizontal="right"/>
    </xf>
    <xf numFmtId="176" fontId="8" fillId="0" borderId="73" xfId="0" applyNumberFormat="1" applyFont="1" applyFill="1" applyBorder="1" applyAlignment="1">
      <alignment horizontal="right"/>
    </xf>
    <xf numFmtId="176" fontId="7" fillId="0" borderId="12" xfId="0" applyNumberFormat="1" applyFont="1" applyFill="1" applyBorder="1" applyAlignment="1">
      <alignment horizontal="right"/>
    </xf>
    <xf numFmtId="176" fontId="7" fillId="0" borderId="13" xfId="0" applyNumberFormat="1" applyFont="1" applyFill="1" applyBorder="1" applyAlignment="1">
      <alignment horizontal="right"/>
    </xf>
    <xf numFmtId="193" fontId="7" fillId="0" borderId="12" xfId="0" applyNumberFormat="1" applyFont="1" applyFill="1" applyBorder="1" applyAlignment="1">
      <alignment horizontal="right"/>
    </xf>
    <xf numFmtId="193" fontId="7" fillId="0" borderId="20" xfId="0" applyNumberFormat="1" applyFont="1" applyFill="1" applyBorder="1" applyAlignment="1">
      <alignment horizontal="right"/>
    </xf>
    <xf numFmtId="193" fontId="8" fillId="0" borderId="28" xfId="0" applyNumberFormat="1" applyFont="1" applyFill="1" applyBorder="1" applyAlignment="1">
      <alignment horizontal="right"/>
    </xf>
    <xf numFmtId="193" fontId="8" fillId="0" borderId="28" xfId="0" applyNumberFormat="1" applyFont="1" applyFill="1" applyBorder="1" applyAlignment="1">
      <alignment horizontal="right" shrinkToFit="1"/>
    </xf>
    <xf numFmtId="193" fontId="8" fillId="0" borderId="22" xfId="0" applyNumberFormat="1" applyFont="1" applyFill="1" applyBorder="1" applyAlignment="1">
      <alignment horizontal="right"/>
    </xf>
    <xf numFmtId="193" fontId="8" fillId="0" borderId="15" xfId="0" applyNumberFormat="1" applyFont="1" applyFill="1" applyBorder="1" applyAlignment="1">
      <alignment horizontal="right" shrinkToFit="1"/>
    </xf>
    <xf numFmtId="193" fontId="8" fillId="0" borderId="12" xfId="0" applyNumberFormat="1" applyFont="1" applyFill="1" applyBorder="1" applyAlignment="1">
      <alignment horizontal="right" shrinkToFit="1"/>
    </xf>
    <xf numFmtId="176" fontId="8" fillId="0" borderId="46" xfId="0" applyNumberFormat="1" applyFont="1" applyFill="1" applyBorder="1" applyAlignment="1">
      <alignment horizontal="right"/>
    </xf>
    <xf numFmtId="176" fontId="8" fillId="0" borderId="45" xfId="0" applyNumberFormat="1" applyFont="1" applyFill="1" applyBorder="1" applyAlignment="1">
      <alignment horizontal="right"/>
    </xf>
    <xf numFmtId="193" fontId="8" fillId="0" borderId="17" xfId="0" applyNumberFormat="1" applyFont="1" applyFill="1" applyBorder="1" applyAlignment="1">
      <alignment horizontal="right"/>
    </xf>
    <xf numFmtId="193" fontId="8" fillId="0" borderId="18" xfId="0" applyNumberFormat="1" applyFont="1" applyFill="1" applyBorder="1" applyAlignment="1">
      <alignment horizontal="right"/>
    </xf>
    <xf numFmtId="178" fontId="8" fillId="0" borderId="33" xfId="0" applyNumberFormat="1" applyFont="1" applyFill="1" applyBorder="1" applyAlignment="1">
      <alignment horizontal="right" vertical="center"/>
    </xf>
    <xf numFmtId="178" fontId="8" fillId="0" borderId="36" xfId="0" applyNumberFormat="1" applyFont="1" applyFill="1" applyBorder="1" applyAlignment="1">
      <alignment horizontal="right" vertical="center"/>
    </xf>
    <xf numFmtId="178" fontId="8" fillId="0" borderId="14" xfId="0" applyNumberFormat="1" applyFont="1" applyFill="1" applyBorder="1" applyAlignment="1">
      <alignment horizontal="right" vertical="center"/>
    </xf>
    <xf numFmtId="178" fontId="8" fillId="0" borderId="28" xfId="0" applyNumberFormat="1" applyFont="1" applyFill="1" applyBorder="1" applyAlignment="1">
      <alignment horizontal="right" vertical="center"/>
    </xf>
    <xf numFmtId="178" fontId="8" fillId="0" borderId="12" xfId="0" applyNumberFormat="1" applyFont="1" applyFill="1" applyBorder="1" applyAlignment="1">
      <alignment horizontal="right" vertical="center"/>
    </xf>
    <xf numFmtId="178" fontId="8" fillId="0" borderId="20" xfId="0" applyNumberFormat="1" applyFont="1" applyFill="1" applyBorder="1" applyAlignment="1">
      <alignment horizontal="right" vertical="center"/>
    </xf>
    <xf numFmtId="186" fontId="8" fillId="0" borderId="76" xfId="0" applyNumberFormat="1" applyFont="1" applyFill="1" applyBorder="1" applyAlignment="1">
      <alignment horizontal="center" vertical="center"/>
    </xf>
    <xf numFmtId="186" fontId="8" fillId="0" borderId="59" xfId="0" applyNumberFormat="1" applyFont="1" applyFill="1" applyBorder="1" applyAlignment="1">
      <alignment horizontal="center" vertical="center"/>
    </xf>
    <xf numFmtId="186" fontId="8" fillId="0" borderId="72" xfId="0" applyNumberFormat="1" applyFont="1" applyFill="1" applyBorder="1" applyAlignment="1">
      <alignment horizontal="center" vertical="center"/>
    </xf>
    <xf numFmtId="186" fontId="8" fillId="0" borderId="33" xfId="0" applyNumberFormat="1" applyFont="1" applyFill="1" applyBorder="1" applyAlignment="1">
      <alignment horizontal="right" vertical="center"/>
    </xf>
    <xf numFmtId="186" fontId="8" fillId="0" borderId="66" xfId="0" applyNumberFormat="1" applyFont="1" applyFill="1" applyBorder="1" applyAlignment="1">
      <alignment horizontal="right" vertical="center"/>
    </xf>
    <xf numFmtId="186" fontId="8" fillId="0" borderId="37" xfId="0" applyNumberFormat="1" applyFont="1" applyFill="1" applyBorder="1" applyAlignment="1">
      <alignment horizontal="right" vertical="center"/>
    </xf>
    <xf numFmtId="186" fontId="8" fillId="0" borderId="38" xfId="0" applyNumberFormat="1" applyFont="1" applyFill="1" applyBorder="1" applyAlignment="1">
      <alignment horizontal="right" vertical="center"/>
    </xf>
    <xf numFmtId="186" fontId="8" fillId="0" borderId="16" xfId="0" applyNumberFormat="1" applyFont="1" applyFill="1" applyBorder="1" applyAlignment="1">
      <alignment horizontal="right" vertical="center"/>
    </xf>
    <xf numFmtId="178" fontId="8" fillId="0" borderId="68" xfId="0" applyNumberFormat="1" applyFont="1" applyFill="1" applyBorder="1" applyAlignment="1">
      <alignment horizontal="right" vertical="center"/>
    </xf>
    <xf numFmtId="178" fontId="8" fillId="0" borderId="22" xfId="0" applyNumberFormat="1" applyFont="1" applyFill="1" applyBorder="1" applyAlignment="1">
      <alignment horizontal="right" vertical="center"/>
    </xf>
    <xf numFmtId="178" fontId="7" fillId="0" borderId="21" xfId="0" applyNumberFormat="1" applyFont="1" applyFill="1" applyBorder="1" applyAlignment="1">
      <alignment horizontal="right" vertical="center"/>
    </xf>
    <xf numFmtId="178" fontId="7" fillId="0" borderId="20" xfId="0" applyNumberFormat="1" applyFont="1" applyFill="1" applyBorder="1" applyAlignment="1">
      <alignment horizontal="right" vertical="center"/>
    </xf>
    <xf numFmtId="178" fontId="8" fillId="0" borderId="67" xfId="0" applyNumberFormat="1" applyFont="1" applyFill="1" applyBorder="1" applyAlignment="1">
      <alignment horizontal="right" vertical="center"/>
    </xf>
    <xf numFmtId="178" fontId="8" fillId="0" borderId="31" xfId="0" applyNumberFormat="1" applyFont="1" applyFill="1" applyBorder="1" applyAlignment="1">
      <alignment horizontal="right" vertical="center"/>
    </xf>
    <xf numFmtId="186" fontId="8" fillId="0" borderId="20" xfId="0" applyNumberFormat="1" applyFont="1" applyFill="1" applyBorder="1" applyAlignment="1">
      <alignment horizontal="right" vertical="center"/>
    </xf>
    <xf numFmtId="186" fontId="8" fillId="0" borderId="18" xfId="0" applyNumberFormat="1" applyFont="1" applyFill="1" applyBorder="1" applyAlignment="1">
      <alignment horizontal="right" vertical="center"/>
    </xf>
    <xf numFmtId="186" fontId="8" fillId="0" borderId="14" xfId="0" applyNumberFormat="1" applyFont="1" applyFill="1" applyBorder="1" applyAlignment="1">
      <alignment horizontal="right" vertical="center"/>
    </xf>
    <xf numFmtId="186" fontId="8" fillId="0" borderId="45" xfId="0" applyNumberFormat="1" applyFont="1" applyFill="1" applyBorder="1" applyAlignment="1">
      <alignment horizontal="right" vertical="center"/>
    </xf>
    <xf numFmtId="186" fontId="8" fillId="0" borderId="10" xfId="0" applyNumberFormat="1" applyFont="1" applyFill="1" applyBorder="1" applyAlignment="1">
      <alignment horizontal="right" vertical="center"/>
    </xf>
    <xf numFmtId="186" fontId="8" fillId="0" borderId="36" xfId="0" applyNumberFormat="1" applyFont="1" applyFill="1" applyBorder="1" applyAlignment="1">
      <alignment horizontal="right" vertical="center"/>
    </xf>
    <xf numFmtId="186" fontId="8" fillId="0" borderId="23" xfId="0" applyNumberFormat="1" applyFont="1" applyFill="1" applyBorder="1" applyAlignment="1">
      <alignment horizontal="right" vertical="center"/>
    </xf>
    <xf numFmtId="0" fontId="4" fillId="0" borderId="73" xfId="0" applyFont="1" applyFill="1" applyBorder="1" applyAlignment="1">
      <alignment horizontal="distributed" vertical="center"/>
    </xf>
    <xf numFmtId="0" fontId="0" fillId="0" borderId="73" xfId="0" applyFont="1" applyFill="1" applyBorder="1" applyAlignment="1">
      <alignment horizontal="distributed" vertical="center"/>
    </xf>
    <xf numFmtId="0" fontId="0" fillId="0" borderId="25" xfId="0" applyFont="1" applyFill="1" applyBorder="1" applyAlignment="1">
      <alignment horizontal="distributed" vertical="center"/>
    </xf>
    <xf numFmtId="0" fontId="0" fillId="0" borderId="43" xfId="0" applyFont="1" applyFill="1" applyBorder="1" applyAlignment="1">
      <alignment horizontal="distributed" vertical="center"/>
    </xf>
    <xf numFmtId="0" fontId="0" fillId="0" borderId="51" xfId="0" applyFont="1" applyFill="1" applyBorder="1" applyAlignment="1">
      <alignment horizontal="distributed" vertical="center"/>
    </xf>
    <xf numFmtId="186" fontId="8" fillId="0" borderId="28" xfId="0" applyNumberFormat="1" applyFont="1" applyFill="1" applyBorder="1" applyAlignment="1">
      <alignment horizontal="right" vertical="center"/>
    </xf>
    <xf numFmtId="178" fontId="8" fillId="0" borderId="77" xfId="0" applyNumberFormat="1" applyFont="1" applyFill="1" applyBorder="1" applyAlignment="1">
      <alignment horizontal="right" vertical="center"/>
    </xf>
    <xf numFmtId="0" fontId="0" fillId="0" borderId="73" xfId="0" applyFont="1" applyFill="1" applyBorder="1" applyAlignment="1">
      <alignment horizontal="right" vertical="center"/>
    </xf>
    <xf numFmtId="0" fontId="0" fillId="0" borderId="25" xfId="0" applyFont="1" applyFill="1" applyBorder="1" applyAlignment="1">
      <alignment horizontal="right" vertical="center"/>
    </xf>
    <xf numFmtId="178" fontId="8" fillId="0" borderId="11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41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78" xfId="0" applyFont="1" applyFill="1" applyBorder="1" applyAlignment="1">
      <alignment horizontal="right" vertical="center"/>
    </xf>
    <xf numFmtId="0" fontId="0" fillId="0" borderId="43" xfId="0" applyFont="1" applyFill="1" applyBorder="1" applyAlignment="1">
      <alignment horizontal="right" vertical="center"/>
    </xf>
    <xf numFmtId="0" fontId="0" fillId="0" borderId="51" xfId="0" applyFont="1" applyFill="1" applyBorder="1" applyAlignment="1">
      <alignment horizontal="right" vertical="center"/>
    </xf>
    <xf numFmtId="186" fontId="8" fillId="0" borderId="12" xfId="0" applyNumberFormat="1" applyFont="1" applyFill="1" applyBorder="1" applyAlignment="1">
      <alignment horizontal="right" vertical="center"/>
    </xf>
    <xf numFmtId="186" fontId="8" fillId="0" borderId="71" xfId="0" applyNumberFormat="1" applyFont="1" applyFill="1" applyBorder="1" applyAlignment="1">
      <alignment horizontal="right" vertical="center"/>
    </xf>
    <xf numFmtId="186" fontId="8" fillId="0" borderId="17" xfId="0" applyNumberFormat="1" applyFont="1" applyFill="1" applyBorder="1" applyAlignment="1">
      <alignment horizontal="right" vertical="center"/>
    </xf>
    <xf numFmtId="186" fontId="8" fillId="0" borderId="14" xfId="0" applyNumberFormat="1" applyFont="1" applyFill="1" applyBorder="1" applyAlignment="1">
      <alignment horizontal="right" vertical="center" shrinkToFit="1"/>
    </xf>
    <xf numFmtId="186" fontId="8" fillId="0" borderId="28" xfId="0" applyNumberFormat="1" applyFont="1" applyFill="1" applyBorder="1" applyAlignment="1">
      <alignment horizontal="right" vertical="center" shrinkToFit="1"/>
    </xf>
    <xf numFmtId="186" fontId="8" fillId="0" borderId="68" xfId="0" applyNumberFormat="1" applyFont="1" applyFill="1" applyBorder="1" applyAlignment="1">
      <alignment horizontal="right" vertical="center" shrinkToFit="1"/>
    </xf>
    <xf numFmtId="186" fontId="8" fillId="0" borderId="22" xfId="0" applyNumberFormat="1" applyFont="1" applyFill="1" applyBorder="1" applyAlignment="1">
      <alignment horizontal="right" vertical="center" shrinkToFit="1"/>
    </xf>
    <xf numFmtId="0" fontId="4" fillId="0" borderId="12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178" fontId="7" fillId="0" borderId="31" xfId="0" applyNumberFormat="1" applyFont="1" applyFill="1" applyBorder="1" applyAlignment="1">
      <alignment horizontal="right" vertical="center"/>
    </xf>
    <xf numFmtId="178" fontId="7" fillId="0" borderId="33" xfId="0" applyNumberFormat="1" applyFont="1" applyFill="1" applyBorder="1" applyAlignment="1">
      <alignment horizontal="right" vertical="center"/>
    </xf>
    <xf numFmtId="186" fontId="8" fillId="0" borderId="68" xfId="0" applyNumberFormat="1" applyFont="1" applyFill="1" applyBorder="1" applyAlignment="1">
      <alignment horizontal="right" vertical="center"/>
    </xf>
    <xf numFmtId="186" fontId="8" fillId="0" borderId="69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center" vertical="center" wrapText="1" shrinkToFit="1"/>
    </xf>
    <xf numFmtId="0" fontId="4" fillId="0" borderId="20" xfId="0" applyFont="1" applyFill="1" applyBorder="1" applyAlignment="1">
      <alignment horizontal="center" vertical="center" wrapText="1" shrinkToFit="1"/>
    </xf>
    <xf numFmtId="0" fontId="9" fillId="0" borderId="12" xfId="0" applyFont="1" applyFill="1" applyBorder="1" applyAlignment="1">
      <alignment horizontal="center" vertical="center" wrapText="1" shrinkToFit="1"/>
    </xf>
    <xf numFmtId="0" fontId="9" fillId="0" borderId="20" xfId="0" applyFont="1" applyFill="1" applyBorder="1" applyAlignment="1">
      <alignment horizontal="center" vertical="center" wrapText="1" shrinkToFit="1"/>
    </xf>
    <xf numFmtId="0" fontId="4" fillId="0" borderId="36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36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distributed" vertical="center" wrapText="1"/>
    </xf>
    <xf numFmtId="0" fontId="4" fillId="0" borderId="12" xfId="0" applyFont="1" applyFill="1" applyBorder="1" applyAlignment="1">
      <alignment horizontal="distributed" vertical="center" wrapText="1"/>
    </xf>
    <xf numFmtId="0" fontId="4" fillId="0" borderId="20" xfId="0" applyFont="1" applyFill="1" applyBorder="1" applyAlignment="1">
      <alignment horizontal="distributed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79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67" xfId="0" applyFont="1" applyFill="1" applyBorder="1" applyAlignment="1">
      <alignment horizontal="distributed" vertical="center"/>
    </xf>
    <xf numFmtId="0" fontId="0" fillId="0" borderId="31" xfId="0" applyFont="1" applyFill="1" applyBorder="1" applyAlignment="1">
      <alignment horizontal="distributed" vertical="center"/>
    </xf>
    <xf numFmtId="0" fontId="4" fillId="0" borderId="33" xfId="0" applyFont="1" applyFill="1" applyBorder="1" applyAlignment="1">
      <alignment horizontal="center" vertical="center" textRotation="255" wrapText="1"/>
    </xf>
    <xf numFmtId="0" fontId="4" fillId="0" borderId="12" xfId="0" applyFont="1" applyFill="1" applyBorder="1" applyAlignment="1">
      <alignment horizontal="center" vertical="center" textRotation="255" wrapText="1"/>
    </xf>
    <xf numFmtId="0" fontId="4" fillId="0" borderId="77" xfId="0" applyFont="1" applyFill="1" applyBorder="1" applyAlignment="1">
      <alignment horizontal="distributed" vertical="center" textRotation="255"/>
    </xf>
    <xf numFmtId="0" fontId="4" fillId="0" borderId="11" xfId="0" applyFont="1" applyFill="1" applyBorder="1" applyAlignment="1">
      <alignment horizontal="distributed" vertical="center" textRotation="255"/>
    </xf>
    <xf numFmtId="0" fontId="4" fillId="0" borderId="70" xfId="0" applyFont="1" applyFill="1" applyBorder="1" applyAlignment="1">
      <alignment horizontal="distributed" vertical="center" textRotation="255"/>
    </xf>
    <xf numFmtId="0" fontId="4" fillId="0" borderId="37" xfId="0" applyFont="1" applyFill="1" applyBorder="1" applyAlignment="1">
      <alignment horizontal="distributed" vertical="center" textRotation="255"/>
    </xf>
    <xf numFmtId="178" fontId="7" fillId="0" borderId="60" xfId="0" applyNumberFormat="1" applyFont="1" applyFill="1" applyBorder="1" applyAlignment="1">
      <alignment horizontal="right" vertical="center"/>
    </xf>
    <xf numFmtId="178" fontId="7" fillId="0" borderId="37" xfId="0" applyNumberFormat="1" applyFont="1" applyFill="1" applyBorder="1" applyAlignment="1">
      <alignment horizontal="right" vertical="center"/>
    </xf>
    <xf numFmtId="178" fontId="7" fillId="0" borderId="29" xfId="0" applyNumberFormat="1" applyFont="1" applyFill="1" applyBorder="1" applyAlignment="1">
      <alignment horizontal="right" vertical="center"/>
    </xf>
    <xf numFmtId="178" fontId="7" fillId="0" borderId="28" xfId="0" applyNumberFormat="1" applyFont="1" applyFill="1" applyBorder="1" applyAlignment="1">
      <alignment horizontal="right" vertical="center"/>
    </xf>
    <xf numFmtId="178" fontId="7" fillId="0" borderId="61" xfId="0" applyNumberFormat="1" applyFont="1" applyFill="1" applyBorder="1" applyAlignment="1">
      <alignment horizontal="right" vertical="center"/>
    </xf>
    <xf numFmtId="178" fontId="7" fillId="0" borderId="22" xfId="0" applyNumberFormat="1" applyFont="1" applyFill="1" applyBorder="1" applyAlignment="1">
      <alignment horizontal="right" vertical="center"/>
    </xf>
    <xf numFmtId="178" fontId="7" fillId="0" borderId="36" xfId="0" applyNumberFormat="1" applyFont="1" applyFill="1" applyBorder="1" applyAlignment="1">
      <alignment horizontal="right" vertical="center"/>
    </xf>
    <xf numFmtId="178" fontId="7" fillId="0" borderId="12" xfId="0" applyNumberFormat="1" applyFont="1" applyFill="1" applyBorder="1" applyAlignment="1">
      <alignment horizontal="right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 textRotation="255"/>
    </xf>
    <xf numFmtId="0" fontId="9" fillId="0" borderId="33" xfId="0" applyFont="1" applyFill="1" applyBorder="1" applyAlignment="1">
      <alignment horizontal="distributed" vertical="center" wrapText="1" shrinkToFit="1"/>
    </xf>
    <xf numFmtId="0" fontId="9" fillId="0" borderId="44" xfId="0" applyFont="1" applyFill="1" applyBorder="1" applyAlignment="1">
      <alignment horizontal="distributed" vertical="center" shrinkToFit="1"/>
    </xf>
    <xf numFmtId="0" fontId="4" fillId="0" borderId="33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textRotation="255"/>
    </xf>
    <xf numFmtId="0" fontId="9" fillId="0" borderId="38" xfId="0" applyFont="1" applyFill="1" applyBorder="1" applyAlignment="1">
      <alignment horizontal="distributed" vertical="center" shrinkToFit="1"/>
    </xf>
    <xf numFmtId="0" fontId="4" fillId="0" borderId="17" xfId="0" applyFont="1" applyFill="1" applyBorder="1" applyAlignment="1">
      <alignment horizontal="distributed" vertical="center"/>
    </xf>
    <xf numFmtId="0" fontId="4" fillId="0" borderId="66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178" fontId="8" fillId="0" borderId="67" xfId="62" applyNumberFormat="1" applyFont="1" applyFill="1" applyBorder="1" applyAlignment="1">
      <alignment horizontal="right" vertical="center"/>
      <protection/>
    </xf>
    <xf numFmtId="0" fontId="0" fillId="0" borderId="19" xfId="0" applyFont="1" applyFill="1" applyBorder="1" applyAlignment="1">
      <alignment horizontal="right" vertical="center"/>
    </xf>
    <xf numFmtId="0" fontId="0" fillId="0" borderId="25" xfId="0" applyFont="1" applyFill="1" applyBorder="1" applyAlignment="1">
      <alignment horizontal="right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178" fontId="8" fillId="0" borderId="67" xfId="63" applyNumberFormat="1" applyFont="1" applyFill="1" applyBorder="1" applyAlignment="1">
      <alignment horizontal="right" vertical="center"/>
      <protection/>
    </xf>
    <xf numFmtId="203" fontId="8" fillId="0" borderId="31" xfId="62" applyNumberFormat="1" applyFont="1" applyFill="1" applyBorder="1" applyAlignment="1">
      <alignment horizontal="right" vertical="center"/>
      <protection/>
    </xf>
    <xf numFmtId="203" fontId="8" fillId="0" borderId="44" xfId="62" applyNumberFormat="1" applyFont="1" applyFill="1" applyBorder="1" applyAlignment="1">
      <alignment horizontal="right" vertical="center"/>
      <protection/>
    </xf>
    <xf numFmtId="203" fontId="8" fillId="0" borderId="51" xfId="62" applyNumberFormat="1" applyFont="1" applyFill="1" applyBorder="1" applyAlignment="1">
      <alignment horizontal="right" vertical="center"/>
      <protection/>
    </xf>
    <xf numFmtId="203" fontId="0" fillId="0" borderId="44" xfId="0" applyNumberFormat="1" applyFont="1" applyFill="1" applyBorder="1" applyAlignment="1">
      <alignment horizontal="right" vertical="center"/>
    </xf>
    <xf numFmtId="203" fontId="0" fillId="0" borderId="51" xfId="0" applyNumberFormat="1" applyFont="1" applyFill="1" applyBorder="1" applyAlignment="1">
      <alignment horizontal="right" vertical="center"/>
    </xf>
    <xf numFmtId="178" fontId="8" fillId="0" borderId="32" xfId="62" applyNumberFormat="1" applyFont="1" applyFill="1" applyBorder="1" applyAlignment="1">
      <alignment horizontal="right" vertical="center"/>
      <protection/>
    </xf>
    <xf numFmtId="0" fontId="0" fillId="0" borderId="40" xfId="0" applyFont="1" applyFill="1" applyBorder="1" applyAlignment="1">
      <alignment horizontal="right" vertical="center"/>
    </xf>
    <xf numFmtId="0" fontId="0" fillId="0" borderId="41" xfId="0" applyFont="1" applyFill="1" applyBorder="1" applyAlignment="1">
      <alignment horizontal="right" vertical="center"/>
    </xf>
    <xf numFmtId="178" fontId="8" fillId="0" borderId="33" xfId="62" applyNumberFormat="1" applyFont="1" applyFill="1" applyBorder="1" applyAlignment="1">
      <alignment horizontal="right" vertical="center"/>
      <protection/>
    </xf>
    <xf numFmtId="0" fontId="0" fillId="0" borderId="38" xfId="0" applyFont="1" applyFill="1" applyBorder="1" applyAlignment="1">
      <alignment horizontal="right" vertical="center"/>
    </xf>
    <xf numFmtId="0" fontId="0" fillId="0" borderId="39" xfId="0" applyFont="1" applyFill="1" applyBorder="1" applyAlignment="1">
      <alignment horizontal="right" vertical="center"/>
    </xf>
    <xf numFmtId="176" fontId="8" fillId="0" borderId="12" xfId="62" applyNumberFormat="1" applyFont="1" applyFill="1" applyBorder="1" applyAlignment="1">
      <alignment vertical="center"/>
      <protection/>
    </xf>
    <xf numFmtId="176" fontId="8" fillId="0" borderId="33" xfId="62" applyNumberFormat="1" applyFont="1" applyFill="1" applyBorder="1" applyAlignment="1">
      <alignment vertical="center"/>
      <protection/>
    </xf>
    <xf numFmtId="176" fontId="8" fillId="0" borderId="39" xfId="62" applyNumberFormat="1" applyFont="1" applyFill="1" applyBorder="1" applyAlignment="1">
      <alignment vertical="center"/>
      <protection/>
    </xf>
    <xf numFmtId="178" fontId="8" fillId="0" borderId="38" xfId="62" applyNumberFormat="1" applyFont="1" applyFill="1" applyBorder="1" applyAlignment="1">
      <alignment horizontal="right" vertical="center"/>
      <protection/>
    </xf>
    <xf numFmtId="176" fontId="8" fillId="0" borderId="38" xfId="62" applyNumberFormat="1" applyFont="1" applyFill="1" applyBorder="1" applyAlignment="1">
      <alignment vertical="center"/>
      <protection/>
    </xf>
    <xf numFmtId="176" fontId="7" fillId="0" borderId="12" xfId="61" applyNumberFormat="1" applyFont="1" applyFill="1" applyBorder="1" applyAlignment="1">
      <alignment horizontal="right" vertical="center"/>
      <protection/>
    </xf>
    <xf numFmtId="176" fontId="7" fillId="0" borderId="12" xfId="0" applyNumberFormat="1" applyFont="1" applyFill="1" applyBorder="1" applyAlignment="1">
      <alignment horizontal="right" vertical="center"/>
    </xf>
    <xf numFmtId="178" fontId="8" fillId="0" borderId="10" xfId="62" applyNumberFormat="1" applyFont="1" applyFill="1" applyBorder="1" applyAlignment="1">
      <alignment horizontal="right" vertical="center"/>
      <protection/>
    </xf>
    <xf numFmtId="178" fontId="8" fillId="0" borderId="42" xfId="62" applyNumberFormat="1" applyFont="1" applyFill="1" applyBorder="1" applyAlignment="1">
      <alignment horizontal="right" vertical="center"/>
      <protection/>
    </xf>
    <xf numFmtId="178" fontId="8" fillId="0" borderId="16" xfId="62" applyNumberFormat="1" applyFont="1" applyFill="1" applyBorder="1" applyAlignment="1">
      <alignment horizontal="right" vertical="center"/>
      <protection/>
    </xf>
    <xf numFmtId="178" fontId="8" fillId="0" borderId="39" xfId="62" applyNumberFormat="1" applyFont="1" applyFill="1" applyBorder="1" applyAlignment="1">
      <alignment horizontal="right" vertical="center"/>
      <protection/>
    </xf>
    <xf numFmtId="176" fontId="7" fillId="0" borderId="14" xfId="0" applyNumberFormat="1" applyFont="1" applyFill="1" applyBorder="1" applyAlignment="1">
      <alignment horizontal="right" vertical="center"/>
    </xf>
    <xf numFmtId="0" fontId="7" fillId="0" borderId="14" xfId="0" applyFont="1" applyFill="1" applyBorder="1" applyAlignment="1">
      <alignment vertical="center"/>
    </xf>
    <xf numFmtId="203" fontId="7" fillId="0" borderId="28" xfId="0" applyNumberFormat="1" applyFont="1" applyFill="1" applyBorder="1" applyAlignment="1">
      <alignment horizontal="right" vertical="center"/>
    </xf>
    <xf numFmtId="203" fontId="7" fillId="0" borderId="28" xfId="0" applyNumberFormat="1" applyFont="1" applyFill="1" applyBorder="1" applyAlignment="1">
      <alignment vertical="center"/>
    </xf>
    <xf numFmtId="176" fontId="7" fillId="0" borderId="14" xfId="61" applyNumberFormat="1" applyFont="1" applyFill="1" applyBorder="1" applyAlignment="1">
      <alignment horizontal="right" vertical="center"/>
      <protection/>
    </xf>
    <xf numFmtId="0" fontId="0" fillId="0" borderId="3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89" fontId="7" fillId="0" borderId="14" xfId="0" applyNumberFormat="1" applyFont="1" applyFill="1" applyBorder="1" applyAlignment="1">
      <alignment horizontal="right" vertical="center"/>
    </xf>
    <xf numFmtId="189" fontId="7" fillId="0" borderId="14" xfId="0" applyNumberFormat="1" applyFont="1" applyFill="1" applyBorder="1" applyAlignment="1">
      <alignment vertical="center"/>
    </xf>
    <xf numFmtId="176" fontId="7" fillId="0" borderId="17" xfId="61" applyNumberFormat="1" applyFont="1" applyFill="1" applyBorder="1" applyAlignment="1">
      <alignment horizontal="right" vertical="center"/>
      <protection/>
    </xf>
    <xf numFmtId="176" fontId="7" fillId="0" borderId="17" xfId="0" applyNumberFormat="1" applyFont="1" applyFill="1" applyBorder="1" applyAlignment="1">
      <alignment horizontal="right" vertical="center"/>
    </xf>
    <xf numFmtId="176" fontId="7" fillId="0" borderId="28" xfId="61" applyNumberFormat="1" applyFont="1" applyFill="1" applyBorder="1" applyAlignment="1">
      <alignment horizontal="right" vertical="center"/>
      <protection/>
    </xf>
    <xf numFmtId="176" fontId="7" fillId="0" borderId="28" xfId="0" applyNumberFormat="1" applyFont="1" applyFill="1" applyBorder="1" applyAlignment="1">
      <alignment horizontal="right" vertical="center"/>
    </xf>
    <xf numFmtId="0" fontId="4" fillId="0" borderId="34" xfId="0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80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distributed" vertical="center"/>
    </xf>
    <xf numFmtId="0" fontId="4" fillId="0" borderId="81" xfId="0" applyFont="1" applyFill="1" applyBorder="1" applyAlignment="1">
      <alignment horizontal="left" vertical="center"/>
    </xf>
    <xf numFmtId="0" fontId="4" fillId="0" borderId="27" xfId="0" applyFont="1" applyFill="1" applyBorder="1" applyAlignment="1">
      <alignment horizontal="left" vertical="center"/>
    </xf>
    <xf numFmtId="0" fontId="0" fillId="0" borderId="42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35" xfId="0" applyFont="1" applyFill="1" applyBorder="1" applyAlignment="1">
      <alignment horizontal="distributed" vertical="center" wrapText="1"/>
    </xf>
    <xf numFmtId="0" fontId="4" fillId="0" borderId="35" xfId="0" applyFont="1" applyFill="1" applyBorder="1" applyAlignment="1">
      <alignment horizontal="distributed" vertical="center"/>
    </xf>
    <xf numFmtId="0" fontId="4" fillId="0" borderId="54" xfId="0" applyFont="1" applyFill="1" applyBorder="1" applyAlignment="1">
      <alignment horizontal="distributed" vertical="center"/>
    </xf>
    <xf numFmtId="0" fontId="4" fillId="0" borderId="66" xfId="0" applyFont="1" applyFill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193" fontId="7" fillId="0" borderId="37" xfId="0" applyNumberFormat="1" applyFont="1" applyFill="1" applyBorder="1" applyAlignment="1">
      <alignment horizontal="center" vertical="center"/>
    </xf>
    <xf numFmtId="193" fontId="7" fillId="0" borderId="31" xfId="0" applyNumberFormat="1" applyFont="1" applyFill="1" applyBorder="1" applyAlignment="1">
      <alignment horizontal="center" vertical="center"/>
    </xf>
    <xf numFmtId="193" fontId="7" fillId="0" borderId="35" xfId="0" applyNumberFormat="1" applyFont="1" applyFill="1" applyBorder="1" applyAlignment="1">
      <alignment horizontal="center" vertical="center"/>
    </xf>
    <xf numFmtId="193" fontId="7" fillId="0" borderId="21" xfId="0" applyNumberFormat="1" applyFont="1" applyFill="1" applyBorder="1" applyAlignment="1">
      <alignment horizontal="center" vertical="center"/>
    </xf>
    <xf numFmtId="193" fontId="7" fillId="0" borderId="71" xfId="0" applyNumberFormat="1" applyFont="1" applyFill="1" applyBorder="1" applyAlignment="1">
      <alignment horizontal="center" vertical="center"/>
    </xf>
    <xf numFmtId="193" fontId="7" fillId="0" borderId="69" xfId="0" applyNumberFormat="1" applyFont="1" applyFill="1" applyBorder="1" applyAlignment="1">
      <alignment horizontal="center" vertical="center"/>
    </xf>
    <xf numFmtId="193" fontId="7" fillId="0" borderId="81" xfId="0" applyNumberFormat="1" applyFont="1" applyFill="1" applyBorder="1" applyAlignment="1">
      <alignment horizontal="center" vertical="center"/>
    </xf>
    <xf numFmtId="193" fontId="7" fillId="0" borderId="42" xfId="0" applyNumberFormat="1" applyFont="1" applyFill="1" applyBorder="1" applyAlignment="1">
      <alignment horizontal="center" vertical="center"/>
    </xf>
    <xf numFmtId="180" fontId="7" fillId="0" borderId="44" xfId="0" applyNumberFormat="1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180" fontId="7" fillId="0" borderId="16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80" fontId="7" fillId="0" borderId="37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180" fontId="7" fillId="0" borderId="23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 textRotation="255"/>
    </xf>
    <xf numFmtId="0" fontId="13" fillId="0" borderId="28" xfId="0" applyFont="1" applyFill="1" applyBorder="1" applyAlignment="1">
      <alignment horizontal="center" vertical="center" textRotation="255"/>
    </xf>
    <xf numFmtId="0" fontId="13" fillId="0" borderId="82" xfId="0" applyFont="1" applyFill="1" applyBorder="1" applyAlignment="1">
      <alignment horizontal="center" vertical="center" textRotation="255"/>
    </xf>
    <xf numFmtId="0" fontId="13" fillId="0" borderId="83" xfId="0" applyFont="1" applyFill="1" applyBorder="1" applyAlignment="1">
      <alignment horizontal="center" vertical="center" textRotation="255"/>
    </xf>
    <xf numFmtId="0" fontId="13" fillId="0" borderId="31" xfId="0" applyFont="1" applyFill="1" applyBorder="1" applyAlignment="1">
      <alignment horizontal="center" vertical="center" textRotation="255"/>
    </xf>
    <xf numFmtId="0" fontId="13" fillId="0" borderId="44" xfId="0" applyFont="1" applyFill="1" applyBorder="1" applyAlignment="1">
      <alignment horizontal="center" vertical="center" textRotation="255"/>
    </xf>
    <xf numFmtId="0" fontId="13" fillId="0" borderId="12" xfId="0" applyFont="1" applyFill="1" applyBorder="1" applyAlignment="1">
      <alignment horizontal="center" vertical="center" textRotation="255" wrapText="1"/>
    </xf>
    <xf numFmtId="0" fontId="13" fillId="0" borderId="12" xfId="0" applyFont="1" applyFill="1" applyBorder="1" applyAlignment="1">
      <alignment horizontal="center" vertical="center" textRotation="255"/>
    </xf>
    <xf numFmtId="0" fontId="13" fillId="0" borderId="49" xfId="0" applyFont="1" applyFill="1" applyBorder="1" applyAlignment="1">
      <alignment horizontal="center" vertical="center"/>
    </xf>
    <xf numFmtId="0" fontId="13" fillId="0" borderId="38" xfId="0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distributed" vertical="center"/>
    </xf>
    <xf numFmtId="0" fontId="4" fillId="0" borderId="82" xfId="0" applyFont="1" applyFill="1" applyBorder="1" applyAlignment="1">
      <alignment horizontal="distributed" vertical="center"/>
    </xf>
    <xf numFmtId="0" fontId="4" fillId="0" borderId="28" xfId="0" applyFont="1" applyFill="1" applyBorder="1" applyAlignment="1">
      <alignment horizontal="distributed" vertical="center"/>
    </xf>
    <xf numFmtId="0" fontId="4" fillId="0" borderId="32" xfId="0" applyFont="1" applyFill="1" applyBorder="1" applyAlignment="1">
      <alignment horizontal="distributed" vertical="center"/>
    </xf>
    <xf numFmtId="0" fontId="4" fillId="0" borderId="33" xfId="0" applyFont="1" applyFill="1" applyBorder="1" applyAlignment="1">
      <alignment horizontal="distributed" vertical="center" wrapText="1"/>
    </xf>
    <xf numFmtId="0" fontId="9" fillId="0" borderId="33" xfId="0" applyFont="1" applyFill="1" applyBorder="1" applyAlignment="1">
      <alignment horizontal="distributed" vertical="center"/>
    </xf>
    <xf numFmtId="0" fontId="9" fillId="0" borderId="13" xfId="0" applyFont="1" applyFill="1" applyBorder="1" applyAlignment="1">
      <alignment horizontal="distributed" vertical="center"/>
    </xf>
    <xf numFmtId="0" fontId="9" fillId="0" borderId="39" xfId="0" applyFont="1" applyFill="1" applyBorder="1" applyAlignment="1">
      <alignment horizontal="distributed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distributed" vertical="center"/>
    </xf>
    <xf numFmtId="0" fontId="9" fillId="0" borderId="12" xfId="0" applyFont="1" applyFill="1" applyBorder="1" applyAlignment="1">
      <alignment horizontal="distributed" vertical="center"/>
    </xf>
    <xf numFmtId="0" fontId="4" fillId="0" borderId="38" xfId="0" applyFont="1" applyFill="1" applyBorder="1" applyAlignment="1">
      <alignment horizontal="distributed" vertical="center"/>
    </xf>
    <xf numFmtId="0" fontId="4" fillId="0" borderId="63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/>
    </xf>
    <xf numFmtId="0" fontId="4" fillId="0" borderId="74" xfId="0" applyFont="1" applyFill="1" applyBorder="1" applyAlignment="1">
      <alignment horizontal="center" vertical="center"/>
    </xf>
    <xf numFmtId="0" fontId="13" fillId="0" borderId="71" xfId="0" applyFont="1" applyFill="1" applyBorder="1" applyAlignment="1">
      <alignment horizontal="center" vertical="center"/>
    </xf>
    <xf numFmtId="0" fontId="13" fillId="0" borderId="45" xfId="0" applyFont="1" applyFill="1" applyBorder="1" applyAlignment="1">
      <alignment horizontal="center" vertical="center"/>
    </xf>
    <xf numFmtId="0" fontId="13" fillId="0" borderId="5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distributed" vertical="center" wrapText="1"/>
    </xf>
    <xf numFmtId="0" fontId="4" fillId="0" borderId="53" xfId="0" applyFont="1" applyFill="1" applyBorder="1" applyAlignment="1">
      <alignment horizontal="center" vertical="center" textRotation="255" wrapText="1"/>
    </xf>
    <xf numFmtId="0" fontId="4" fillId="0" borderId="59" xfId="0" applyFont="1" applyFill="1" applyBorder="1" applyAlignment="1">
      <alignment horizontal="center" vertical="center" textRotation="255" wrapText="1"/>
    </xf>
    <xf numFmtId="0" fontId="4" fillId="0" borderId="80" xfId="0" applyFont="1" applyFill="1" applyBorder="1" applyAlignment="1">
      <alignment horizontal="distributed" vertical="center" wrapText="1" indent="1"/>
    </xf>
    <xf numFmtId="0" fontId="4" fillId="0" borderId="50" xfId="0" applyFont="1" applyFill="1" applyBorder="1" applyAlignment="1">
      <alignment horizontal="distributed" vertical="center" wrapText="1" indent="1"/>
    </xf>
    <xf numFmtId="0" fontId="4" fillId="0" borderId="26" xfId="0" applyFont="1" applyFill="1" applyBorder="1" applyAlignment="1">
      <alignment horizontal="distributed" vertical="center" wrapText="1" indent="1"/>
    </xf>
    <xf numFmtId="0" fontId="4" fillId="0" borderId="49" xfId="0" applyFont="1" applyFill="1" applyBorder="1" applyAlignment="1">
      <alignment horizontal="distributed" vertical="center" indent="9"/>
    </xf>
    <xf numFmtId="0" fontId="4" fillId="0" borderId="34" xfId="0" applyFont="1" applyFill="1" applyBorder="1" applyAlignment="1">
      <alignment horizontal="distributed" vertical="center" indent="9"/>
    </xf>
    <xf numFmtId="0" fontId="4" fillId="0" borderId="54" xfId="0" applyFont="1" applyFill="1" applyBorder="1" applyAlignment="1">
      <alignment horizontal="distributed" vertical="center" indent="9"/>
    </xf>
    <xf numFmtId="0" fontId="4" fillId="0" borderId="53" xfId="0" applyFont="1" applyFill="1" applyBorder="1" applyAlignment="1">
      <alignment horizontal="center" vertical="center" textRotation="255"/>
    </xf>
    <xf numFmtId="0" fontId="4" fillId="0" borderId="59" xfId="0" applyFont="1" applyFill="1" applyBorder="1" applyAlignment="1">
      <alignment horizontal="center" vertical="center" textRotation="255"/>
    </xf>
    <xf numFmtId="0" fontId="4" fillId="0" borderId="80" xfId="0" applyFont="1" applyFill="1" applyBorder="1" applyAlignment="1">
      <alignment horizontal="center" vertical="center" textRotation="255" wrapText="1"/>
    </xf>
    <xf numFmtId="186" fontId="8" fillId="0" borderId="22" xfId="0" applyNumberFormat="1" applyFont="1" applyFill="1" applyBorder="1" applyAlignment="1">
      <alignment horizontal="right" vertical="center"/>
    </xf>
    <xf numFmtId="0" fontId="13" fillId="0" borderId="36" xfId="0" applyFont="1" applyFill="1" applyBorder="1" applyAlignment="1">
      <alignment horizontal="distributed" vertical="center"/>
    </xf>
    <xf numFmtId="0" fontId="13" fillId="0" borderId="12" xfId="0" applyFont="1" applyFill="1" applyBorder="1" applyAlignment="1">
      <alignment horizontal="distributed" vertical="center"/>
    </xf>
    <xf numFmtId="0" fontId="13" fillId="0" borderId="20" xfId="0" applyFont="1" applyFill="1" applyBorder="1" applyAlignment="1">
      <alignment horizontal="distributed" vertical="center"/>
    </xf>
    <xf numFmtId="0" fontId="4" fillId="0" borderId="5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0" fillId="0" borderId="26" xfId="0" applyBorder="1" applyAlignment="1">
      <alignment vertical="center"/>
    </xf>
    <xf numFmtId="0" fontId="4" fillId="0" borderId="81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学校調査票マクロ2" xfId="61"/>
    <cellStyle name="標準_中学校進路調査学校種別進学状況" xfId="62"/>
    <cellStyle name="標準_中学校進路調査卒業後の状況" xfId="63"/>
    <cellStyle name="Followed Hyperlink" xfId="64"/>
    <cellStyle name="良い" xfId="65"/>
  </cellStyles>
  <dxfs count="2"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</xdr:colOff>
      <xdr:row>33</xdr:row>
      <xdr:rowOff>28575</xdr:rowOff>
    </xdr:from>
    <xdr:to>
      <xdr:col>16</xdr:col>
      <xdr:colOff>352425</xdr:colOff>
      <xdr:row>45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5534025" y="5753100"/>
          <a:ext cx="1057275" cy="1933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2"/>
  <sheetViews>
    <sheetView showZeros="0" tabSelected="1" zoomScale="115" zoomScaleNormal="115" zoomScaleSheetLayoutView="100" zoomScalePageLayoutView="0" workbookViewId="0" topLeftCell="A1">
      <selection activeCell="E1" sqref="E1"/>
    </sheetView>
  </sheetViews>
  <sheetFormatPr defaultColWidth="9.00390625" defaultRowHeight="13.5"/>
  <cols>
    <col min="1" max="3" width="3.375" style="1" customWidth="1"/>
    <col min="4" max="6" width="6.625" style="1" customWidth="1"/>
    <col min="7" max="8" width="5.625" style="2" customWidth="1"/>
    <col min="9" max="9" width="5.125" style="2" customWidth="1"/>
    <col min="10" max="10" width="4.50390625" style="2" customWidth="1"/>
    <col min="11" max="11" width="4.625" style="2" customWidth="1"/>
    <col min="12" max="14" width="5.625" style="2" customWidth="1"/>
    <col min="15" max="17" width="4.75390625" style="2" customWidth="1"/>
    <col min="18" max="18" width="5.625" style="1" customWidth="1"/>
    <col min="19" max="16384" width="9.00390625" style="1" customWidth="1"/>
  </cols>
  <sheetData>
    <row r="1" spans="1:18" ht="13.5" customHeight="1">
      <c r="A1" s="1" t="s">
        <v>267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</row>
    <row r="2" spans="1:18" ht="13.5" customHeight="1">
      <c r="A2" s="9" t="s">
        <v>36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 s="7"/>
    </row>
    <row r="3" spans="1:18" s="4" customFormat="1" ht="13.5" customHeight="1">
      <c r="A3" s="3" t="s">
        <v>270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229"/>
    </row>
    <row r="4" spans="7:18" s="4" customFormat="1" ht="8.25" customHeight="1"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229"/>
    </row>
    <row r="5" spans="1:18" s="4" customFormat="1" ht="13.5" customHeight="1">
      <c r="A5" s="4" t="s">
        <v>0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229"/>
    </row>
    <row r="6" spans="1:18" ht="28.5" customHeight="1">
      <c r="A6" s="387" t="s">
        <v>1</v>
      </c>
      <c r="B6" s="388"/>
      <c r="C6" s="388"/>
      <c r="D6" s="391"/>
      <c r="E6" s="228" t="s">
        <v>271</v>
      </c>
      <c r="F6" s="390" t="s">
        <v>272</v>
      </c>
      <c r="G6" s="388"/>
      <c r="H6" s="391"/>
      <c r="I6" s="387" t="s">
        <v>2</v>
      </c>
      <c r="J6" s="388"/>
      <c r="K6" s="389"/>
      <c r="L6" s="390" t="s">
        <v>3</v>
      </c>
      <c r="M6" s="388"/>
      <c r="N6" s="391"/>
      <c r="O6" s="387" t="s">
        <v>4</v>
      </c>
      <c r="P6" s="388"/>
      <c r="Q6" s="389"/>
      <c r="R6" s="7"/>
    </row>
    <row r="7" spans="1:18" ht="28.5" customHeight="1">
      <c r="A7" s="392"/>
      <c r="B7" s="393"/>
      <c r="C7" s="393"/>
      <c r="D7" s="394"/>
      <c r="E7" s="237" t="s">
        <v>5</v>
      </c>
      <c r="F7" s="231" t="s">
        <v>5</v>
      </c>
      <c r="G7" s="40" t="s">
        <v>6</v>
      </c>
      <c r="H7" s="6" t="s">
        <v>7</v>
      </c>
      <c r="I7" s="39" t="s">
        <v>8</v>
      </c>
      <c r="J7" s="40" t="s">
        <v>6</v>
      </c>
      <c r="K7" s="44" t="s">
        <v>7</v>
      </c>
      <c r="L7" s="18" t="s">
        <v>8</v>
      </c>
      <c r="M7" s="40" t="s">
        <v>6</v>
      </c>
      <c r="N7" s="6" t="s">
        <v>7</v>
      </c>
      <c r="O7" s="39" t="s">
        <v>8</v>
      </c>
      <c r="P7" s="40" t="s">
        <v>6</v>
      </c>
      <c r="Q7" s="44" t="s">
        <v>7</v>
      </c>
      <c r="R7" s="7"/>
    </row>
    <row r="8" spans="1:18" ht="12.75" customHeight="1">
      <c r="A8" s="387" t="s">
        <v>9</v>
      </c>
      <c r="B8" s="388"/>
      <c r="C8" s="388"/>
      <c r="D8" s="389"/>
      <c r="E8" s="238">
        <v>54860</v>
      </c>
      <c r="F8" s="232">
        <f>SUM(G8:H9)</f>
        <v>55647</v>
      </c>
      <c r="G8" s="347">
        <f>J8+M8+P8</f>
        <v>28426</v>
      </c>
      <c r="H8" s="347">
        <f>K8+N8+Q8</f>
        <v>27221</v>
      </c>
      <c r="I8" s="379">
        <f>SUM(J8:K9)</f>
        <v>173</v>
      </c>
      <c r="J8" s="381">
        <f>SUM(J12:J33)+J46</f>
        <v>88</v>
      </c>
      <c r="K8" s="383">
        <f>SUM(K12:K33)+K46</f>
        <v>85</v>
      </c>
      <c r="L8" s="379">
        <f>SUM(M8:N9)</f>
        <v>51929</v>
      </c>
      <c r="M8" s="381">
        <f>SUM(M12:M33)+M46</f>
        <v>26548</v>
      </c>
      <c r="N8" s="347">
        <f>SUM(N12:N33)+N46</f>
        <v>25381</v>
      </c>
      <c r="O8" s="380">
        <f>SUM(P8:Q9)</f>
        <v>3545</v>
      </c>
      <c r="P8" s="382">
        <f>SUM(P12:P33)+P46</f>
        <v>1790</v>
      </c>
      <c r="Q8" s="311">
        <f>SUM(Q12:Q33)+Q46</f>
        <v>1755</v>
      </c>
      <c r="R8" s="7"/>
    </row>
    <row r="9" spans="1:18" ht="12.75" customHeight="1">
      <c r="A9" s="395"/>
      <c r="B9" s="345"/>
      <c r="C9" s="345"/>
      <c r="D9" s="346"/>
      <c r="E9" s="239">
        <v>100</v>
      </c>
      <c r="F9" s="233">
        <v>100</v>
      </c>
      <c r="G9" s="348"/>
      <c r="H9" s="348"/>
      <c r="I9" s="380"/>
      <c r="J9" s="382"/>
      <c r="K9" s="384"/>
      <c r="L9" s="380"/>
      <c r="M9" s="382"/>
      <c r="N9" s="348"/>
      <c r="O9" s="385"/>
      <c r="P9" s="386"/>
      <c r="Q9" s="312"/>
      <c r="R9" s="7"/>
    </row>
    <row r="10" spans="1:18" ht="12.75" customHeight="1">
      <c r="A10" s="369" t="s">
        <v>273</v>
      </c>
      <c r="B10" s="364" t="s">
        <v>10</v>
      </c>
      <c r="C10" s="345"/>
      <c r="D10" s="346"/>
      <c r="E10" s="240">
        <v>54029</v>
      </c>
      <c r="F10" s="234">
        <f>SUM(G10:H11)</f>
        <v>54845</v>
      </c>
      <c r="G10" s="297">
        <f>J10+M10+P10</f>
        <v>27915</v>
      </c>
      <c r="H10" s="295">
        <f>K10+N10+Q10</f>
        <v>26930</v>
      </c>
      <c r="I10" s="296">
        <f>SUM(J10:K11)</f>
        <v>173</v>
      </c>
      <c r="J10" s="297">
        <f>SUM(J12:J23)</f>
        <v>88</v>
      </c>
      <c r="K10" s="309">
        <f>SUM(K12:K23)</f>
        <v>85</v>
      </c>
      <c r="L10" s="296">
        <f>SUM(M10:N11)</f>
        <v>51135</v>
      </c>
      <c r="M10" s="297">
        <f>SUM(M12:M23)</f>
        <v>26043</v>
      </c>
      <c r="N10" s="309">
        <f>SUM(N12:N23)</f>
        <v>25092</v>
      </c>
      <c r="O10" s="296">
        <f>SUM(P10:Q11)</f>
        <v>3537</v>
      </c>
      <c r="P10" s="297">
        <f>SUM(P12:P23)</f>
        <v>1784</v>
      </c>
      <c r="Q10" s="309">
        <f>SUM(Q12:Q23)</f>
        <v>1753</v>
      </c>
      <c r="R10" s="7"/>
    </row>
    <row r="11" spans="1:18" ht="12.75" customHeight="1">
      <c r="A11" s="369"/>
      <c r="B11" s="364"/>
      <c r="C11" s="345"/>
      <c r="D11" s="346"/>
      <c r="E11" s="241">
        <v>98.48523514400291</v>
      </c>
      <c r="F11" s="235">
        <f>F10/$F$8*100</f>
        <v>98.55877226085863</v>
      </c>
      <c r="G11" s="298"/>
      <c r="H11" s="295"/>
      <c r="I11" s="296"/>
      <c r="J11" s="298"/>
      <c r="K11" s="310"/>
      <c r="L11" s="296"/>
      <c r="M11" s="298"/>
      <c r="N11" s="310"/>
      <c r="O11" s="296"/>
      <c r="P11" s="298"/>
      <c r="Q11" s="310"/>
      <c r="R11" s="7"/>
    </row>
    <row r="12" spans="1:18" ht="12.75" customHeight="1">
      <c r="A12" s="370"/>
      <c r="B12" s="368" t="s">
        <v>11</v>
      </c>
      <c r="C12" s="345" t="s">
        <v>12</v>
      </c>
      <c r="D12" s="346"/>
      <c r="E12" s="240">
        <v>51706</v>
      </c>
      <c r="F12" s="234">
        <f>SUM(G12:H13)</f>
        <v>52501</v>
      </c>
      <c r="G12" s="297">
        <f>J12+M12+P12</f>
        <v>26492</v>
      </c>
      <c r="H12" s="295">
        <f>K12+N12+Q12</f>
        <v>26009</v>
      </c>
      <c r="I12" s="296">
        <f>SUM(J12:K13)</f>
        <v>172</v>
      </c>
      <c r="J12" s="297">
        <v>88</v>
      </c>
      <c r="K12" s="309">
        <v>84</v>
      </c>
      <c r="L12" s="296">
        <f>SUM(M12:N13)</f>
        <v>48806</v>
      </c>
      <c r="M12" s="297">
        <v>24627</v>
      </c>
      <c r="N12" s="309">
        <v>24179</v>
      </c>
      <c r="O12" s="296">
        <f>SUM(P12:Q13)</f>
        <v>3523</v>
      </c>
      <c r="P12" s="299">
        <v>1777</v>
      </c>
      <c r="Q12" s="300">
        <v>1746</v>
      </c>
      <c r="R12" s="7"/>
    </row>
    <row r="13" spans="1:18" ht="12.75" customHeight="1">
      <c r="A13" s="370"/>
      <c r="B13" s="368"/>
      <c r="C13" s="345"/>
      <c r="D13" s="346"/>
      <c r="E13" s="241">
        <v>94.25082026977762</v>
      </c>
      <c r="F13" s="235">
        <f>F12/$F$8*100</f>
        <v>94.34650565169731</v>
      </c>
      <c r="G13" s="298"/>
      <c r="H13" s="295"/>
      <c r="I13" s="296"/>
      <c r="J13" s="298"/>
      <c r="K13" s="310"/>
      <c r="L13" s="296"/>
      <c r="M13" s="298"/>
      <c r="N13" s="310"/>
      <c r="O13" s="296"/>
      <c r="P13" s="299"/>
      <c r="Q13" s="300"/>
      <c r="R13" s="7"/>
    </row>
    <row r="14" spans="1:18" ht="12.75" customHeight="1">
      <c r="A14" s="370"/>
      <c r="B14" s="368"/>
      <c r="C14" s="345" t="s">
        <v>13</v>
      </c>
      <c r="D14" s="346"/>
      <c r="E14" s="240">
        <v>938</v>
      </c>
      <c r="F14" s="234">
        <f>SUM(G14:H15)</f>
        <v>882</v>
      </c>
      <c r="G14" s="297">
        <f>J14+M14+P14</f>
        <v>509</v>
      </c>
      <c r="H14" s="295">
        <f>K14+N14+Q14</f>
        <v>373</v>
      </c>
      <c r="I14" s="296">
        <f>SUM(J14:K15)</f>
        <v>1</v>
      </c>
      <c r="J14" s="297"/>
      <c r="K14" s="309">
        <v>1</v>
      </c>
      <c r="L14" s="296">
        <f>SUM(M14:N15)</f>
        <v>879</v>
      </c>
      <c r="M14" s="297">
        <v>509</v>
      </c>
      <c r="N14" s="309">
        <v>370</v>
      </c>
      <c r="O14" s="296">
        <f>SUM(P14:Q15)</f>
        <v>2</v>
      </c>
      <c r="P14" s="299"/>
      <c r="Q14" s="300">
        <v>2</v>
      </c>
      <c r="R14" s="7"/>
    </row>
    <row r="15" spans="1:18" ht="12.75" customHeight="1">
      <c r="A15" s="370"/>
      <c r="B15" s="368"/>
      <c r="C15" s="345"/>
      <c r="D15" s="346"/>
      <c r="E15" s="241">
        <v>1.7098067808968282</v>
      </c>
      <c r="F15" s="235">
        <f>F14/$F$8*100</f>
        <v>1.5849911046417597</v>
      </c>
      <c r="G15" s="298"/>
      <c r="H15" s="295"/>
      <c r="I15" s="296"/>
      <c r="J15" s="298"/>
      <c r="K15" s="310"/>
      <c r="L15" s="296"/>
      <c r="M15" s="298"/>
      <c r="N15" s="310"/>
      <c r="O15" s="296"/>
      <c r="P15" s="299"/>
      <c r="Q15" s="300"/>
      <c r="R15" s="7"/>
    </row>
    <row r="16" spans="1:18" ht="12.75" customHeight="1">
      <c r="A16" s="370"/>
      <c r="B16" s="368"/>
      <c r="C16" s="345" t="s">
        <v>14</v>
      </c>
      <c r="D16" s="346"/>
      <c r="E16" s="240">
        <v>553</v>
      </c>
      <c r="F16" s="234">
        <f>SUM(G16:H17)</f>
        <v>583</v>
      </c>
      <c r="G16" s="297">
        <f>J16+M16+P16</f>
        <v>300</v>
      </c>
      <c r="H16" s="295">
        <f>K16+N16+Q16</f>
        <v>283</v>
      </c>
      <c r="I16" s="296">
        <f>SUM(J16:K17)</f>
        <v>0</v>
      </c>
      <c r="J16" s="297"/>
      <c r="K16" s="309"/>
      <c r="L16" s="296">
        <f>SUM(M16:N17)</f>
        <v>571</v>
      </c>
      <c r="M16" s="297">
        <v>293</v>
      </c>
      <c r="N16" s="309">
        <v>278</v>
      </c>
      <c r="O16" s="296">
        <f>SUM(P16:Q17)</f>
        <v>12</v>
      </c>
      <c r="P16" s="299">
        <v>7</v>
      </c>
      <c r="Q16" s="300">
        <v>5</v>
      </c>
      <c r="R16" s="7"/>
    </row>
    <row r="17" spans="1:18" ht="12.75" customHeight="1">
      <c r="A17" s="370"/>
      <c r="B17" s="368"/>
      <c r="C17" s="345"/>
      <c r="D17" s="346"/>
      <c r="E17" s="241">
        <v>1.0080204156033539</v>
      </c>
      <c r="F17" s="235">
        <f>F16/$F$8*100</f>
        <v>1.0476755260840656</v>
      </c>
      <c r="G17" s="298"/>
      <c r="H17" s="295"/>
      <c r="I17" s="296"/>
      <c r="J17" s="298"/>
      <c r="K17" s="310"/>
      <c r="L17" s="296"/>
      <c r="M17" s="298"/>
      <c r="N17" s="310"/>
      <c r="O17" s="296"/>
      <c r="P17" s="299"/>
      <c r="Q17" s="300"/>
      <c r="R17" s="7"/>
    </row>
    <row r="18" spans="1:18" ht="12.75" customHeight="1">
      <c r="A18" s="370"/>
      <c r="B18" s="356" t="s">
        <v>232</v>
      </c>
      <c r="C18" s="356"/>
      <c r="D18" s="357"/>
      <c r="E18" s="240">
        <v>0</v>
      </c>
      <c r="F18" s="234">
        <v>0</v>
      </c>
      <c r="G18" s="297">
        <f>J18+M18+P18</f>
        <v>0</v>
      </c>
      <c r="H18" s="295">
        <f>K18+N18+Q18</f>
        <v>0</v>
      </c>
      <c r="I18" s="296">
        <f>SUM(J18:K19)</f>
        <v>0</v>
      </c>
      <c r="J18" s="297"/>
      <c r="K18" s="309"/>
      <c r="L18" s="296">
        <f>SUM(M18:N19)</f>
        <v>0</v>
      </c>
      <c r="M18" s="297">
        <v>0</v>
      </c>
      <c r="N18" s="309">
        <v>0</v>
      </c>
      <c r="O18" s="296">
        <f>SUM(P18:Q19)</f>
        <v>0</v>
      </c>
      <c r="P18" s="299">
        <v>0</v>
      </c>
      <c r="Q18" s="300">
        <v>0</v>
      </c>
      <c r="R18" s="7"/>
    </row>
    <row r="19" spans="1:18" ht="12.75" customHeight="1">
      <c r="A19" s="370"/>
      <c r="B19" s="356"/>
      <c r="C19" s="356"/>
      <c r="D19" s="357"/>
      <c r="E19" s="241">
        <v>0</v>
      </c>
      <c r="F19" s="235">
        <v>0</v>
      </c>
      <c r="G19" s="298"/>
      <c r="H19" s="295"/>
      <c r="I19" s="296"/>
      <c r="J19" s="298"/>
      <c r="K19" s="310"/>
      <c r="L19" s="296"/>
      <c r="M19" s="298"/>
      <c r="N19" s="310"/>
      <c r="O19" s="296"/>
      <c r="P19" s="299"/>
      <c r="Q19" s="300"/>
      <c r="R19" s="7"/>
    </row>
    <row r="20" spans="1:18" ht="12.75" customHeight="1">
      <c r="A20" s="370"/>
      <c r="B20" s="356" t="s">
        <v>15</v>
      </c>
      <c r="C20" s="356"/>
      <c r="D20" s="357"/>
      <c r="E20" s="240">
        <v>594</v>
      </c>
      <c r="F20" s="234">
        <f>SUM(G20:H21)</f>
        <v>644</v>
      </c>
      <c r="G20" s="297">
        <f>J20+M20+P20</f>
        <v>422</v>
      </c>
      <c r="H20" s="295">
        <f>K20+N20+Q20</f>
        <v>222</v>
      </c>
      <c r="I20" s="296">
        <f>SUM(J20:K21)</f>
        <v>0</v>
      </c>
      <c r="J20" s="297"/>
      <c r="K20" s="309"/>
      <c r="L20" s="296">
        <f>SUM(M20:N21)</f>
        <v>644</v>
      </c>
      <c r="M20" s="297">
        <v>422</v>
      </c>
      <c r="N20" s="309">
        <v>222</v>
      </c>
      <c r="O20" s="296">
        <f>SUM(P20:Q21)</f>
        <v>0</v>
      </c>
      <c r="P20" s="299">
        <v>0</v>
      </c>
      <c r="Q20" s="300"/>
      <c r="R20" s="7"/>
    </row>
    <row r="21" spans="1:18" ht="12.75" customHeight="1">
      <c r="A21" s="370"/>
      <c r="B21" s="356"/>
      <c r="C21" s="356"/>
      <c r="D21" s="357"/>
      <c r="E21" s="241">
        <v>1.0827561064527889</v>
      </c>
      <c r="F21" s="235">
        <f>F20/$F$8*100</f>
        <v>1.1572950922781102</v>
      </c>
      <c r="G21" s="298"/>
      <c r="H21" s="295"/>
      <c r="I21" s="296"/>
      <c r="J21" s="298"/>
      <c r="K21" s="310"/>
      <c r="L21" s="296"/>
      <c r="M21" s="298"/>
      <c r="N21" s="310"/>
      <c r="O21" s="296"/>
      <c r="P21" s="299"/>
      <c r="Q21" s="300"/>
      <c r="R21" s="7"/>
    </row>
    <row r="22" spans="1:18" ht="12.75" customHeight="1">
      <c r="A22" s="370"/>
      <c r="B22" s="356" t="s">
        <v>16</v>
      </c>
      <c r="C22" s="356"/>
      <c r="D22" s="357"/>
      <c r="E22" s="240">
        <v>238</v>
      </c>
      <c r="F22" s="234">
        <f>SUM(G22:H23)</f>
        <v>235</v>
      </c>
      <c r="G22" s="297">
        <f>J22+M22+P22</f>
        <v>192</v>
      </c>
      <c r="H22" s="295">
        <f>K22+N22+Q22</f>
        <v>43</v>
      </c>
      <c r="I22" s="296">
        <f>SUM(J22:K23)</f>
        <v>0</v>
      </c>
      <c r="J22" s="297"/>
      <c r="K22" s="309"/>
      <c r="L22" s="296">
        <f>SUM(M22:N23)</f>
        <v>235</v>
      </c>
      <c r="M22" s="297">
        <v>192</v>
      </c>
      <c r="N22" s="309">
        <v>43</v>
      </c>
      <c r="O22" s="296">
        <f>SUM(P22:Q23)</f>
        <v>0</v>
      </c>
      <c r="P22" s="299">
        <v>0</v>
      </c>
      <c r="Q22" s="300"/>
      <c r="R22" s="7"/>
    </row>
    <row r="23" spans="1:18" ht="12.75" customHeight="1">
      <c r="A23" s="370"/>
      <c r="B23" s="356"/>
      <c r="C23" s="356"/>
      <c r="D23" s="357"/>
      <c r="E23" s="241">
        <v>0.4338315712723296</v>
      </c>
      <c r="F23" s="235">
        <f>F22/$F$8*100</f>
        <v>0.422304886157385</v>
      </c>
      <c r="G23" s="298"/>
      <c r="H23" s="295"/>
      <c r="I23" s="296"/>
      <c r="J23" s="298"/>
      <c r="K23" s="310"/>
      <c r="L23" s="296"/>
      <c r="M23" s="298"/>
      <c r="N23" s="310"/>
      <c r="O23" s="296"/>
      <c r="P23" s="299"/>
      <c r="Q23" s="300"/>
      <c r="R23" s="7"/>
    </row>
    <row r="24" spans="1:18" ht="12.75" customHeight="1">
      <c r="A24" s="365" t="s">
        <v>17</v>
      </c>
      <c r="B24" s="366"/>
      <c r="C24" s="366"/>
      <c r="D24" s="367"/>
      <c r="E24" s="240">
        <v>131</v>
      </c>
      <c r="F24" s="234">
        <f>SUM(G24:H25)</f>
        <v>126</v>
      </c>
      <c r="G24" s="297">
        <f>J24+M24+P24</f>
        <v>75</v>
      </c>
      <c r="H24" s="295">
        <f>K24+N24+Q24</f>
        <v>51</v>
      </c>
      <c r="I24" s="296">
        <f>SUM(J24:K25)</f>
        <v>0</v>
      </c>
      <c r="J24" s="297"/>
      <c r="K24" s="309"/>
      <c r="L24" s="296">
        <f>SUM(M24:N25)</f>
        <v>126</v>
      </c>
      <c r="M24" s="297">
        <v>75</v>
      </c>
      <c r="N24" s="309">
        <v>51</v>
      </c>
      <c r="O24" s="296">
        <f>SUM(P24:Q25)</f>
        <v>0</v>
      </c>
      <c r="P24" s="299">
        <v>0</v>
      </c>
      <c r="Q24" s="300"/>
      <c r="R24" s="7"/>
    </row>
    <row r="25" spans="1:18" ht="12.75" customHeight="1">
      <c r="A25" s="365"/>
      <c r="B25" s="366"/>
      <c r="C25" s="366"/>
      <c r="D25" s="367"/>
      <c r="E25" s="241">
        <v>0.23878964637258476</v>
      </c>
      <c r="F25" s="235">
        <f>F24/$F$8*100</f>
        <v>0.2264273006631085</v>
      </c>
      <c r="G25" s="298"/>
      <c r="H25" s="295"/>
      <c r="I25" s="296"/>
      <c r="J25" s="298"/>
      <c r="K25" s="310"/>
      <c r="L25" s="296"/>
      <c r="M25" s="298"/>
      <c r="N25" s="310"/>
      <c r="O25" s="296"/>
      <c r="P25" s="299"/>
      <c r="Q25" s="300"/>
      <c r="R25" s="7"/>
    </row>
    <row r="26" spans="1:18" ht="12.75" customHeight="1">
      <c r="A26" s="365" t="s">
        <v>18</v>
      </c>
      <c r="B26" s="366"/>
      <c r="C26" s="366"/>
      <c r="D26" s="367"/>
      <c r="E26" s="240">
        <v>70</v>
      </c>
      <c r="F26" s="234">
        <f>SUM(G26:H27)</f>
        <v>66</v>
      </c>
      <c r="G26" s="297">
        <f>J26+M26+P26</f>
        <v>41</v>
      </c>
      <c r="H26" s="295">
        <f>K26+N26+Q26</f>
        <v>25</v>
      </c>
      <c r="I26" s="296">
        <f>SUM(J26:K27)</f>
        <v>0</v>
      </c>
      <c r="J26" s="297"/>
      <c r="K26" s="309"/>
      <c r="L26" s="296">
        <f>SUM(M26:N27)</f>
        <v>66</v>
      </c>
      <c r="M26" s="297">
        <v>41</v>
      </c>
      <c r="N26" s="309">
        <v>25</v>
      </c>
      <c r="O26" s="296">
        <f>SUM(P26:Q27)</f>
        <v>0</v>
      </c>
      <c r="P26" s="299">
        <v>0</v>
      </c>
      <c r="Q26" s="300">
        <v>0</v>
      </c>
      <c r="R26" s="7"/>
    </row>
    <row r="27" spans="1:18" ht="12.75" customHeight="1">
      <c r="A27" s="365"/>
      <c r="B27" s="366"/>
      <c r="C27" s="366"/>
      <c r="D27" s="367"/>
      <c r="E27" s="241">
        <v>0.12759752096244986</v>
      </c>
      <c r="F27" s="235">
        <f>F26/$F$8*100</f>
        <v>0.11860477653781874</v>
      </c>
      <c r="G27" s="298"/>
      <c r="H27" s="295"/>
      <c r="I27" s="296"/>
      <c r="J27" s="298"/>
      <c r="K27" s="310"/>
      <c r="L27" s="296"/>
      <c r="M27" s="298"/>
      <c r="N27" s="310"/>
      <c r="O27" s="296"/>
      <c r="P27" s="299"/>
      <c r="Q27" s="300"/>
      <c r="R27" s="7"/>
    </row>
    <row r="28" spans="1:18" ht="12.75" customHeight="1">
      <c r="A28" s="365" t="s">
        <v>246</v>
      </c>
      <c r="B28" s="366"/>
      <c r="C28" s="366"/>
      <c r="D28" s="367"/>
      <c r="E28" s="240">
        <v>28</v>
      </c>
      <c r="F28" s="234">
        <f>SUM(G28:H29)</f>
        <v>24</v>
      </c>
      <c r="G28" s="297">
        <f>J28+M28+P28</f>
        <v>23</v>
      </c>
      <c r="H28" s="295">
        <f>K28+N28+Q28</f>
        <v>1</v>
      </c>
      <c r="I28" s="296">
        <f>SUM(J28:K29)</f>
        <v>0</v>
      </c>
      <c r="J28" s="297"/>
      <c r="K28" s="309"/>
      <c r="L28" s="296">
        <f>SUM(M28:N29)</f>
        <v>24</v>
      </c>
      <c r="M28" s="297">
        <v>23</v>
      </c>
      <c r="N28" s="309">
        <v>1</v>
      </c>
      <c r="O28" s="296">
        <f>SUM(P28:Q29)</f>
        <v>0</v>
      </c>
      <c r="P28" s="299">
        <v>0</v>
      </c>
      <c r="Q28" s="300">
        <v>0</v>
      </c>
      <c r="R28" s="7"/>
    </row>
    <row r="29" spans="1:18" ht="12.75" customHeight="1">
      <c r="A29" s="365"/>
      <c r="B29" s="366"/>
      <c r="C29" s="366"/>
      <c r="D29" s="367"/>
      <c r="E29" s="241">
        <v>0.05103900838497995</v>
      </c>
      <c r="F29" s="235">
        <f>F28/$F$8*100</f>
        <v>0.04312900965011591</v>
      </c>
      <c r="G29" s="298"/>
      <c r="H29" s="295"/>
      <c r="I29" s="296"/>
      <c r="J29" s="298"/>
      <c r="K29" s="310"/>
      <c r="L29" s="296"/>
      <c r="M29" s="298"/>
      <c r="N29" s="310"/>
      <c r="O29" s="296"/>
      <c r="P29" s="299"/>
      <c r="Q29" s="300"/>
      <c r="R29" s="7"/>
    </row>
    <row r="30" spans="1:18" ht="12.75" customHeight="1">
      <c r="A30" s="361" t="s">
        <v>19</v>
      </c>
      <c r="B30" s="362"/>
      <c r="C30" s="362"/>
      <c r="D30" s="363"/>
      <c r="E30" s="240">
        <v>141</v>
      </c>
      <c r="F30" s="234">
        <f>SUM(G30:H31)</f>
        <v>150</v>
      </c>
      <c r="G30" s="297">
        <f>J30+M30+P30</f>
        <v>134</v>
      </c>
      <c r="H30" s="295">
        <f>K30+N30+Q30</f>
        <v>16</v>
      </c>
      <c r="I30" s="296">
        <f>SUM(J30:K31)</f>
        <v>0</v>
      </c>
      <c r="J30" s="297"/>
      <c r="K30" s="309"/>
      <c r="L30" s="296">
        <f>SUM(M30:N31)</f>
        <v>150</v>
      </c>
      <c r="M30" s="297">
        <v>134</v>
      </c>
      <c r="N30" s="313">
        <v>16</v>
      </c>
      <c r="O30" s="296">
        <f>SUM(P30:Q31)</f>
        <v>0</v>
      </c>
      <c r="P30" s="299">
        <v>0</v>
      </c>
      <c r="Q30" s="300">
        <v>0</v>
      </c>
      <c r="R30" s="7"/>
    </row>
    <row r="31" spans="1:18" ht="12.75" customHeight="1">
      <c r="A31" s="361"/>
      <c r="B31" s="362"/>
      <c r="C31" s="362"/>
      <c r="D31" s="363"/>
      <c r="E31" s="241">
        <v>0.2570178636529347</v>
      </c>
      <c r="F31" s="235">
        <f>F30/$F$8*100</f>
        <v>0.2695563103132244</v>
      </c>
      <c r="G31" s="298"/>
      <c r="H31" s="295"/>
      <c r="I31" s="296"/>
      <c r="J31" s="298"/>
      <c r="K31" s="310"/>
      <c r="L31" s="296"/>
      <c r="M31" s="298"/>
      <c r="N31" s="314"/>
      <c r="O31" s="296"/>
      <c r="P31" s="299"/>
      <c r="Q31" s="300"/>
      <c r="R31" s="7"/>
    </row>
    <row r="32" spans="1:18" ht="12.75" customHeight="1">
      <c r="A32" s="375" t="s">
        <v>20</v>
      </c>
      <c r="B32" s="322" t="s">
        <v>8</v>
      </c>
      <c r="C32" s="323"/>
      <c r="D32" s="324"/>
      <c r="E32" s="240">
        <v>460</v>
      </c>
      <c r="F32" s="234">
        <f>SUM(G32:H33)</f>
        <v>429</v>
      </c>
      <c r="G32" s="297">
        <f>J32+M32+P32</f>
        <v>235</v>
      </c>
      <c r="H32" s="295">
        <f>K32+N32+Q32</f>
        <v>194</v>
      </c>
      <c r="I32" s="296">
        <f>SUM(J32:K33)</f>
        <v>0</v>
      </c>
      <c r="J32" s="297">
        <v>0</v>
      </c>
      <c r="K32" s="309"/>
      <c r="L32" s="296">
        <f>SUM(M32:N33)</f>
        <v>421</v>
      </c>
      <c r="M32" s="297">
        <f>SUM(M34:M45)</f>
        <v>229</v>
      </c>
      <c r="N32" s="309">
        <f>SUM(N34:N45)</f>
        <v>192</v>
      </c>
      <c r="O32" s="296">
        <f>SUM(P32:Q33)</f>
        <v>8</v>
      </c>
      <c r="P32" s="299">
        <v>6</v>
      </c>
      <c r="Q32" s="300">
        <v>2</v>
      </c>
      <c r="R32" s="7"/>
    </row>
    <row r="33" spans="1:18" ht="12.75" customHeight="1">
      <c r="A33" s="376"/>
      <c r="B33" s="325"/>
      <c r="C33" s="325"/>
      <c r="D33" s="326"/>
      <c r="E33" s="241">
        <v>0.8384979948960992</v>
      </c>
      <c r="F33" s="235">
        <f>F32/$F$8*100</f>
        <v>0.7709310474958219</v>
      </c>
      <c r="G33" s="298"/>
      <c r="H33" s="295"/>
      <c r="I33" s="296"/>
      <c r="J33" s="298"/>
      <c r="K33" s="310"/>
      <c r="L33" s="296"/>
      <c r="M33" s="298"/>
      <c r="N33" s="310"/>
      <c r="O33" s="296"/>
      <c r="P33" s="299"/>
      <c r="Q33" s="300"/>
      <c r="R33" s="7"/>
    </row>
    <row r="34" spans="1:18" ht="12.75" customHeight="1">
      <c r="A34" s="377"/>
      <c r="B34" s="371" t="s">
        <v>21</v>
      </c>
      <c r="C34" s="323"/>
      <c r="D34" s="324"/>
      <c r="E34" s="242" t="s">
        <v>268</v>
      </c>
      <c r="F34" s="236" t="s">
        <v>268</v>
      </c>
      <c r="G34" s="299" t="s">
        <v>268</v>
      </c>
      <c r="H34" s="300" t="s">
        <v>268</v>
      </c>
      <c r="I34" s="296">
        <f>SUM(J34:K35)</f>
        <v>0</v>
      </c>
      <c r="J34" s="297"/>
      <c r="K34" s="309"/>
      <c r="L34" s="296">
        <f>SUM(M34:N35)</f>
        <v>253</v>
      </c>
      <c r="M34" s="297">
        <v>124</v>
      </c>
      <c r="N34" s="309">
        <v>129</v>
      </c>
      <c r="O34" s="328"/>
      <c r="P34" s="329"/>
      <c r="Q34" s="330"/>
      <c r="R34" s="7"/>
    </row>
    <row r="35" spans="1:18" ht="12.75" customHeight="1">
      <c r="A35" s="377"/>
      <c r="B35" s="372"/>
      <c r="C35" s="325"/>
      <c r="D35" s="326"/>
      <c r="E35" s="242" t="s">
        <v>268</v>
      </c>
      <c r="F35" s="236" t="s">
        <v>268</v>
      </c>
      <c r="G35" s="299"/>
      <c r="H35" s="300"/>
      <c r="I35" s="296"/>
      <c r="J35" s="298"/>
      <c r="K35" s="310"/>
      <c r="L35" s="296"/>
      <c r="M35" s="298"/>
      <c r="N35" s="310"/>
      <c r="O35" s="331"/>
      <c r="P35" s="332"/>
      <c r="Q35" s="333"/>
      <c r="R35" s="7"/>
    </row>
    <row r="36" spans="1:18" ht="12.75" customHeight="1">
      <c r="A36" s="377"/>
      <c r="B36" s="371" t="s">
        <v>22</v>
      </c>
      <c r="C36" s="323"/>
      <c r="D36" s="324"/>
      <c r="E36" s="242" t="s">
        <v>268</v>
      </c>
      <c r="F36" s="236" t="s">
        <v>268</v>
      </c>
      <c r="G36" s="299" t="s">
        <v>268</v>
      </c>
      <c r="H36" s="300" t="s">
        <v>268</v>
      </c>
      <c r="I36" s="296">
        <f>SUM(J36:K37)</f>
        <v>0</v>
      </c>
      <c r="J36" s="297"/>
      <c r="K36" s="309"/>
      <c r="L36" s="296">
        <f>SUM(M36:N37)</f>
        <v>47</v>
      </c>
      <c r="M36" s="297">
        <v>24</v>
      </c>
      <c r="N36" s="309">
        <v>23</v>
      </c>
      <c r="O36" s="334"/>
      <c r="P36" s="332"/>
      <c r="Q36" s="333"/>
      <c r="R36" s="7"/>
    </row>
    <row r="37" spans="1:18" ht="12.75" customHeight="1">
      <c r="A37" s="377"/>
      <c r="B37" s="372"/>
      <c r="C37" s="325"/>
      <c r="D37" s="326"/>
      <c r="E37" s="242" t="s">
        <v>268</v>
      </c>
      <c r="F37" s="236" t="s">
        <v>268</v>
      </c>
      <c r="G37" s="299"/>
      <c r="H37" s="300"/>
      <c r="I37" s="296"/>
      <c r="J37" s="298"/>
      <c r="K37" s="310"/>
      <c r="L37" s="296"/>
      <c r="M37" s="298"/>
      <c r="N37" s="310"/>
      <c r="O37" s="334"/>
      <c r="P37" s="332"/>
      <c r="Q37" s="333"/>
      <c r="R37" s="7"/>
    </row>
    <row r="38" spans="1:18" ht="12.75" customHeight="1">
      <c r="A38" s="377"/>
      <c r="B38" s="371" t="s">
        <v>23</v>
      </c>
      <c r="C38" s="323"/>
      <c r="D38" s="324"/>
      <c r="E38" s="242" t="s">
        <v>268</v>
      </c>
      <c r="F38" s="236" t="s">
        <v>268</v>
      </c>
      <c r="G38" s="299" t="s">
        <v>268</v>
      </c>
      <c r="H38" s="300" t="s">
        <v>268</v>
      </c>
      <c r="I38" s="296">
        <f>SUM(J38:K39)</f>
        <v>0</v>
      </c>
      <c r="J38" s="297"/>
      <c r="K38" s="309"/>
      <c r="L38" s="296">
        <f>SUM(M38:N39)</f>
        <v>30</v>
      </c>
      <c r="M38" s="297">
        <v>22</v>
      </c>
      <c r="N38" s="309">
        <v>8</v>
      </c>
      <c r="O38" s="334"/>
      <c r="P38" s="332"/>
      <c r="Q38" s="333"/>
      <c r="R38" s="7"/>
    </row>
    <row r="39" spans="1:18" ht="12.75" customHeight="1">
      <c r="A39" s="377"/>
      <c r="B39" s="372"/>
      <c r="C39" s="325"/>
      <c r="D39" s="326"/>
      <c r="E39" s="242" t="s">
        <v>268</v>
      </c>
      <c r="F39" s="236" t="s">
        <v>268</v>
      </c>
      <c r="G39" s="299"/>
      <c r="H39" s="300"/>
      <c r="I39" s="296"/>
      <c r="J39" s="298"/>
      <c r="K39" s="310"/>
      <c r="L39" s="296"/>
      <c r="M39" s="298"/>
      <c r="N39" s="310"/>
      <c r="O39" s="334"/>
      <c r="P39" s="332"/>
      <c r="Q39" s="333"/>
      <c r="R39" s="7"/>
    </row>
    <row r="40" spans="1:18" ht="12.75" customHeight="1">
      <c r="A40" s="377"/>
      <c r="B40" s="371" t="s">
        <v>24</v>
      </c>
      <c r="C40" s="323"/>
      <c r="D40" s="324"/>
      <c r="E40" s="242" t="s">
        <v>268</v>
      </c>
      <c r="F40" s="236" t="s">
        <v>268</v>
      </c>
      <c r="G40" s="299" t="s">
        <v>268</v>
      </c>
      <c r="H40" s="300" t="s">
        <v>268</v>
      </c>
      <c r="I40" s="296">
        <f>SUM(J40:K41)</f>
        <v>0</v>
      </c>
      <c r="J40" s="297"/>
      <c r="K40" s="309"/>
      <c r="L40" s="296">
        <f>SUM(M40:N41)</f>
        <v>30</v>
      </c>
      <c r="M40" s="297">
        <v>16</v>
      </c>
      <c r="N40" s="309">
        <v>14</v>
      </c>
      <c r="O40" s="334"/>
      <c r="P40" s="332"/>
      <c r="Q40" s="333"/>
      <c r="R40" s="7"/>
    </row>
    <row r="41" spans="1:18" ht="12.75" customHeight="1">
      <c r="A41" s="377"/>
      <c r="B41" s="372"/>
      <c r="C41" s="325"/>
      <c r="D41" s="326"/>
      <c r="E41" s="242" t="s">
        <v>268</v>
      </c>
      <c r="F41" s="236" t="s">
        <v>268</v>
      </c>
      <c r="G41" s="299"/>
      <c r="H41" s="300"/>
      <c r="I41" s="296"/>
      <c r="J41" s="298"/>
      <c r="K41" s="310"/>
      <c r="L41" s="296"/>
      <c r="M41" s="298"/>
      <c r="N41" s="310"/>
      <c r="O41" s="334"/>
      <c r="P41" s="332"/>
      <c r="Q41" s="333"/>
      <c r="R41" s="7"/>
    </row>
    <row r="42" spans="1:18" ht="12.75" customHeight="1">
      <c r="A42" s="377"/>
      <c r="B42" s="371" t="s">
        <v>25</v>
      </c>
      <c r="C42" s="323"/>
      <c r="D42" s="324"/>
      <c r="E42" s="242" t="s">
        <v>268</v>
      </c>
      <c r="F42" s="236" t="s">
        <v>268</v>
      </c>
      <c r="G42" s="299" t="s">
        <v>268</v>
      </c>
      <c r="H42" s="300" t="s">
        <v>268</v>
      </c>
      <c r="I42" s="296">
        <f>SUM(J42:K43)</f>
        <v>0</v>
      </c>
      <c r="J42" s="297"/>
      <c r="K42" s="309"/>
      <c r="L42" s="296">
        <f>SUM(M42:N43)</f>
        <v>5</v>
      </c>
      <c r="M42" s="297">
        <v>5</v>
      </c>
      <c r="N42" s="309"/>
      <c r="O42" s="334"/>
      <c r="P42" s="332"/>
      <c r="Q42" s="333"/>
      <c r="R42" s="7"/>
    </row>
    <row r="43" spans="1:18" ht="12.75" customHeight="1">
      <c r="A43" s="377"/>
      <c r="B43" s="372"/>
      <c r="C43" s="325"/>
      <c r="D43" s="326"/>
      <c r="E43" s="242" t="s">
        <v>268</v>
      </c>
      <c r="F43" s="236" t="s">
        <v>268</v>
      </c>
      <c r="G43" s="299"/>
      <c r="H43" s="300"/>
      <c r="I43" s="296"/>
      <c r="J43" s="298"/>
      <c r="K43" s="310"/>
      <c r="L43" s="296"/>
      <c r="M43" s="298"/>
      <c r="N43" s="310"/>
      <c r="O43" s="334"/>
      <c r="P43" s="332"/>
      <c r="Q43" s="333"/>
      <c r="R43" s="7"/>
    </row>
    <row r="44" spans="1:18" ht="12.75" customHeight="1">
      <c r="A44" s="377"/>
      <c r="B44" s="371" t="s">
        <v>26</v>
      </c>
      <c r="C44" s="323"/>
      <c r="D44" s="324"/>
      <c r="E44" s="242" t="s">
        <v>268</v>
      </c>
      <c r="F44" s="236" t="s">
        <v>268</v>
      </c>
      <c r="G44" s="299" t="s">
        <v>268</v>
      </c>
      <c r="H44" s="300" t="s">
        <v>268</v>
      </c>
      <c r="I44" s="296">
        <f>SUM(J44:K45)</f>
        <v>0</v>
      </c>
      <c r="J44" s="297"/>
      <c r="K44" s="309"/>
      <c r="L44" s="296">
        <f>SUM(M44:N45)</f>
        <v>56</v>
      </c>
      <c r="M44" s="297">
        <v>38</v>
      </c>
      <c r="N44" s="309">
        <v>18</v>
      </c>
      <c r="O44" s="334"/>
      <c r="P44" s="332"/>
      <c r="Q44" s="333"/>
      <c r="R44" s="7"/>
    </row>
    <row r="45" spans="1:18" ht="12.75" customHeight="1">
      <c r="A45" s="378"/>
      <c r="B45" s="372"/>
      <c r="C45" s="325"/>
      <c r="D45" s="326"/>
      <c r="E45" s="242" t="s">
        <v>268</v>
      </c>
      <c r="F45" s="236" t="s">
        <v>268</v>
      </c>
      <c r="G45" s="299"/>
      <c r="H45" s="300"/>
      <c r="I45" s="296"/>
      <c r="J45" s="298"/>
      <c r="K45" s="310"/>
      <c r="L45" s="296"/>
      <c r="M45" s="298"/>
      <c r="N45" s="310"/>
      <c r="O45" s="335"/>
      <c r="P45" s="336"/>
      <c r="Q45" s="337"/>
      <c r="R45" s="7"/>
    </row>
    <row r="46" spans="1:18" ht="12.75" customHeight="1">
      <c r="A46" s="361" t="s">
        <v>233</v>
      </c>
      <c r="B46" s="362"/>
      <c r="C46" s="362"/>
      <c r="D46" s="363"/>
      <c r="E46" s="240">
        <v>1</v>
      </c>
      <c r="F46" s="234">
        <f>SUM(G46:H47)</f>
        <v>7</v>
      </c>
      <c r="G46" s="297">
        <f>J46+M46+P46</f>
        <v>3</v>
      </c>
      <c r="H46" s="295">
        <f>K46+N46+Q46</f>
        <v>4</v>
      </c>
      <c r="I46" s="296">
        <f>SUM(J46:K47)</f>
        <v>0</v>
      </c>
      <c r="J46" s="297"/>
      <c r="K46" s="309"/>
      <c r="L46" s="296">
        <f>SUM(M46:N47)</f>
        <v>7</v>
      </c>
      <c r="M46" s="297">
        <v>3</v>
      </c>
      <c r="N46" s="309">
        <v>4</v>
      </c>
      <c r="O46" s="296">
        <f aca="true" t="shared" si="0" ref="O46:O56">SUM(P46:Q47)</f>
        <v>0</v>
      </c>
      <c r="P46" s="299"/>
      <c r="Q46" s="300"/>
      <c r="R46" s="230"/>
    </row>
    <row r="47" spans="1:18" ht="12.75" customHeight="1">
      <c r="A47" s="361"/>
      <c r="B47" s="362"/>
      <c r="C47" s="362"/>
      <c r="D47" s="363"/>
      <c r="E47" s="241">
        <v>0.0035991290107793917</v>
      </c>
      <c r="F47" s="235">
        <f>F46/$F$8*100</f>
        <v>0.012579294481283807</v>
      </c>
      <c r="G47" s="298"/>
      <c r="H47" s="295"/>
      <c r="I47" s="296"/>
      <c r="J47" s="298"/>
      <c r="K47" s="310"/>
      <c r="L47" s="296"/>
      <c r="M47" s="298"/>
      <c r="N47" s="310"/>
      <c r="O47" s="296"/>
      <c r="P47" s="299"/>
      <c r="Q47" s="300"/>
      <c r="R47" s="230"/>
    </row>
    <row r="48" spans="1:18" ht="12.75" customHeight="1">
      <c r="A48" s="370" t="s">
        <v>27</v>
      </c>
      <c r="B48" s="373" t="s">
        <v>28</v>
      </c>
      <c r="C48" s="364" t="s">
        <v>29</v>
      </c>
      <c r="D48" s="346"/>
      <c r="E48" s="240">
        <v>4</v>
      </c>
      <c r="F48" s="234">
        <f>SUM(G48:H49)</f>
        <v>8</v>
      </c>
      <c r="G48" s="297">
        <f>J48+M48+P48</f>
        <v>7</v>
      </c>
      <c r="H48" s="295">
        <f>K48+N48+Q48</f>
        <v>1</v>
      </c>
      <c r="I48" s="296">
        <f>SUM(J48:K49)</f>
        <v>0</v>
      </c>
      <c r="J48" s="297"/>
      <c r="K48" s="297"/>
      <c r="L48" s="296">
        <f>SUM(M48:N49)</f>
        <v>8</v>
      </c>
      <c r="M48" s="297">
        <f>SUM(M50:M53)</f>
        <v>7</v>
      </c>
      <c r="N48" s="309">
        <f>SUM(N50:N53)</f>
        <v>1</v>
      </c>
      <c r="O48" s="296">
        <f t="shared" si="0"/>
        <v>0</v>
      </c>
      <c r="P48" s="299">
        <v>0</v>
      </c>
      <c r="Q48" s="300">
        <v>0</v>
      </c>
      <c r="R48" s="230"/>
    </row>
    <row r="49" spans="1:18" ht="12.75" customHeight="1">
      <c r="A49" s="370"/>
      <c r="B49" s="373"/>
      <c r="C49" s="364"/>
      <c r="D49" s="346"/>
      <c r="E49" s="241">
        <v>0.017995645053896957</v>
      </c>
      <c r="F49" s="235">
        <f>F48/$F$8*100</f>
        <v>0.014376336550038638</v>
      </c>
      <c r="G49" s="298"/>
      <c r="H49" s="295"/>
      <c r="I49" s="296"/>
      <c r="J49" s="298"/>
      <c r="K49" s="298"/>
      <c r="L49" s="296"/>
      <c r="M49" s="298"/>
      <c r="N49" s="310"/>
      <c r="O49" s="296"/>
      <c r="P49" s="299"/>
      <c r="Q49" s="300"/>
      <c r="R49" s="230"/>
    </row>
    <row r="50" spans="1:18" ht="12.75" customHeight="1">
      <c r="A50" s="370"/>
      <c r="B50" s="374"/>
      <c r="C50" s="368" t="s">
        <v>11</v>
      </c>
      <c r="D50" s="346" t="s">
        <v>30</v>
      </c>
      <c r="E50" s="240"/>
      <c r="F50" s="234">
        <f>SUM(G50:H51)</f>
        <v>4</v>
      </c>
      <c r="G50" s="297">
        <f>J50+M50+P50</f>
        <v>3</v>
      </c>
      <c r="H50" s="295">
        <f>K50+N50+Q50</f>
        <v>1</v>
      </c>
      <c r="I50" s="296">
        <f>SUM(J50:K51)</f>
        <v>0</v>
      </c>
      <c r="J50" s="297"/>
      <c r="K50" s="309"/>
      <c r="L50" s="296">
        <f>SUM(M50:N51)</f>
        <v>4</v>
      </c>
      <c r="M50" s="297">
        <v>3</v>
      </c>
      <c r="N50" s="313">
        <v>1</v>
      </c>
      <c r="O50" s="296">
        <f t="shared" si="0"/>
        <v>0</v>
      </c>
      <c r="P50" s="299"/>
      <c r="Q50" s="300"/>
      <c r="R50" s="7"/>
    </row>
    <row r="51" spans="1:18" ht="12.75" customHeight="1">
      <c r="A51" s="370"/>
      <c r="B51" s="374"/>
      <c r="C51" s="368"/>
      <c r="D51" s="346"/>
      <c r="E51" s="241"/>
      <c r="F51" s="235">
        <f>F50/$F$8*100</f>
        <v>0.007188168275019319</v>
      </c>
      <c r="G51" s="298"/>
      <c r="H51" s="295"/>
      <c r="I51" s="296"/>
      <c r="J51" s="298"/>
      <c r="K51" s="310"/>
      <c r="L51" s="296"/>
      <c r="M51" s="298"/>
      <c r="N51" s="314"/>
      <c r="O51" s="296"/>
      <c r="P51" s="299"/>
      <c r="Q51" s="300"/>
      <c r="R51" s="7"/>
    </row>
    <row r="52" spans="1:18" ht="12.75" customHeight="1">
      <c r="A52" s="370"/>
      <c r="B52" s="374"/>
      <c r="C52" s="368"/>
      <c r="D52" s="346" t="s">
        <v>31</v>
      </c>
      <c r="E52" s="240">
        <v>4</v>
      </c>
      <c r="F52" s="234">
        <f>SUM(G52:H53)</f>
        <v>4</v>
      </c>
      <c r="G52" s="297">
        <f>J52+M52+P52</f>
        <v>4</v>
      </c>
      <c r="H52" s="295">
        <f>K52+N52+Q52</f>
        <v>0</v>
      </c>
      <c r="I52" s="296">
        <f>SUM(J52:K53)</f>
        <v>0</v>
      </c>
      <c r="J52" s="297"/>
      <c r="K52" s="309"/>
      <c r="L52" s="296">
        <f>SUM(M52:N53)</f>
        <v>4</v>
      </c>
      <c r="M52" s="297">
        <v>4</v>
      </c>
      <c r="N52" s="313">
        <v>0</v>
      </c>
      <c r="O52" s="296">
        <f t="shared" si="0"/>
        <v>0</v>
      </c>
      <c r="P52" s="299"/>
      <c r="Q52" s="300"/>
      <c r="R52" s="7"/>
    </row>
    <row r="53" spans="1:18" ht="12.75" customHeight="1">
      <c r="A53" s="370"/>
      <c r="B53" s="374"/>
      <c r="C53" s="368"/>
      <c r="D53" s="346"/>
      <c r="E53" s="241">
        <v>0.005398693516169087</v>
      </c>
      <c r="F53" s="235">
        <f>F52/$F$8*100</f>
        <v>0.007188168275019319</v>
      </c>
      <c r="G53" s="298"/>
      <c r="H53" s="295"/>
      <c r="I53" s="296"/>
      <c r="J53" s="298"/>
      <c r="K53" s="310"/>
      <c r="L53" s="296"/>
      <c r="M53" s="298"/>
      <c r="N53" s="314"/>
      <c r="O53" s="296"/>
      <c r="P53" s="299"/>
      <c r="Q53" s="300"/>
      <c r="R53" s="7"/>
    </row>
    <row r="54" spans="1:18" ht="12.75" customHeight="1">
      <c r="A54" s="370"/>
      <c r="B54" s="351" t="s">
        <v>32</v>
      </c>
      <c r="C54" s="351"/>
      <c r="D54" s="352"/>
      <c r="E54" s="240">
        <v>0</v>
      </c>
      <c r="F54" s="234">
        <v>0</v>
      </c>
      <c r="G54" s="297">
        <f>J54+M54+P54</f>
        <v>0</v>
      </c>
      <c r="H54" s="295">
        <f>K54+N54+Q54</f>
        <v>0</v>
      </c>
      <c r="I54" s="296">
        <f>SUM(J54:K55)</f>
        <v>0</v>
      </c>
      <c r="J54" s="297"/>
      <c r="K54" s="309"/>
      <c r="L54" s="296">
        <f>SUM(M54:N55)</f>
        <v>0</v>
      </c>
      <c r="M54" s="297">
        <v>0</v>
      </c>
      <c r="N54" s="313">
        <v>0</v>
      </c>
      <c r="O54" s="296">
        <f t="shared" si="0"/>
        <v>0</v>
      </c>
      <c r="P54" s="299"/>
      <c r="Q54" s="300"/>
      <c r="R54" s="7"/>
    </row>
    <row r="55" spans="1:18" ht="12.75" customHeight="1">
      <c r="A55" s="370"/>
      <c r="B55" s="351"/>
      <c r="C55" s="351"/>
      <c r="D55" s="352"/>
      <c r="E55" s="241">
        <v>0</v>
      </c>
      <c r="F55" s="235">
        <v>0</v>
      </c>
      <c r="G55" s="298"/>
      <c r="H55" s="295"/>
      <c r="I55" s="296"/>
      <c r="J55" s="298"/>
      <c r="K55" s="310"/>
      <c r="L55" s="296"/>
      <c r="M55" s="298"/>
      <c r="N55" s="314"/>
      <c r="O55" s="296"/>
      <c r="P55" s="299"/>
      <c r="Q55" s="300"/>
      <c r="R55" s="7"/>
    </row>
    <row r="56" spans="1:18" ht="12.75" customHeight="1">
      <c r="A56" s="370"/>
      <c r="B56" s="353" t="s">
        <v>33</v>
      </c>
      <c r="C56" s="353"/>
      <c r="D56" s="354"/>
      <c r="E56" s="240"/>
      <c r="F56" s="234"/>
      <c r="G56" s="297">
        <f>J56+M56+P56</f>
        <v>0</v>
      </c>
      <c r="H56" s="295">
        <f>K56+N56+Q56</f>
        <v>0</v>
      </c>
      <c r="I56" s="296">
        <f>SUM(J56:K57)</f>
        <v>0</v>
      </c>
      <c r="J56" s="297"/>
      <c r="K56" s="309"/>
      <c r="L56" s="296">
        <f>SUM(M56:N57)</f>
        <v>0</v>
      </c>
      <c r="M56" s="297">
        <v>0</v>
      </c>
      <c r="N56" s="295">
        <v>0</v>
      </c>
      <c r="O56" s="296">
        <f t="shared" si="0"/>
        <v>0</v>
      </c>
      <c r="P56" s="299"/>
      <c r="Q56" s="300"/>
      <c r="R56" s="7"/>
    </row>
    <row r="57" spans="1:18" ht="12.75" customHeight="1">
      <c r="A57" s="370"/>
      <c r="B57" s="353"/>
      <c r="C57" s="353"/>
      <c r="D57" s="354"/>
      <c r="E57" s="241"/>
      <c r="F57" s="235"/>
      <c r="G57" s="298"/>
      <c r="H57" s="295"/>
      <c r="I57" s="296"/>
      <c r="J57" s="298"/>
      <c r="K57" s="310"/>
      <c r="L57" s="296"/>
      <c r="M57" s="298"/>
      <c r="N57" s="295"/>
      <c r="O57" s="296"/>
      <c r="P57" s="299"/>
      <c r="Q57" s="300"/>
      <c r="R57" s="7"/>
    </row>
    <row r="58" spans="1:18" ht="12.75" customHeight="1">
      <c r="A58" s="536" t="s">
        <v>293</v>
      </c>
      <c r="B58" s="537"/>
      <c r="C58" s="537"/>
      <c r="D58" s="538"/>
      <c r="E58" s="301">
        <v>0.985</v>
      </c>
      <c r="F58" s="307">
        <f>F10/F8</f>
        <v>0.9855877226085863</v>
      </c>
      <c r="G58" s="338">
        <f>G10/G8</f>
        <v>0.9820234996130304</v>
      </c>
      <c r="H58" s="349">
        <f>H10/H8</f>
        <v>0.9893097241100621</v>
      </c>
      <c r="I58" s="305">
        <f aca="true" t="shared" si="1" ref="I58:Q58">I10/I8</f>
        <v>1</v>
      </c>
      <c r="J58" s="341">
        <f t="shared" si="1"/>
        <v>1</v>
      </c>
      <c r="K58" s="343">
        <f t="shared" si="1"/>
        <v>1</v>
      </c>
      <c r="L58" s="305">
        <f t="shared" si="1"/>
        <v>0.9847098923530204</v>
      </c>
      <c r="M58" s="317">
        <f t="shared" si="1"/>
        <v>0.9809778514389031</v>
      </c>
      <c r="N58" s="338">
        <f t="shared" si="1"/>
        <v>0.9886135298057602</v>
      </c>
      <c r="O58" s="305">
        <f t="shared" si="1"/>
        <v>0.9977433004231312</v>
      </c>
      <c r="P58" s="317">
        <f t="shared" si="1"/>
        <v>0.9966480446927374</v>
      </c>
      <c r="Q58" s="315">
        <f t="shared" si="1"/>
        <v>0.9988603988603989</v>
      </c>
      <c r="R58" s="7"/>
    </row>
    <row r="59" spans="1:18" ht="12.75" customHeight="1">
      <c r="A59" s="536"/>
      <c r="B59" s="537"/>
      <c r="C59" s="537"/>
      <c r="D59" s="538"/>
      <c r="E59" s="303"/>
      <c r="F59" s="307"/>
      <c r="G59" s="338"/>
      <c r="H59" s="535"/>
      <c r="I59" s="306"/>
      <c r="J59" s="342"/>
      <c r="K59" s="344"/>
      <c r="L59" s="306"/>
      <c r="M59" s="327"/>
      <c r="N59" s="338"/>
      <c r="O59" s="306"/>
      <c r="P59" s="327"/>
      <c r="Q59" s="315"/>
      <c r="R59" s="7"/>
    </row>
    <row r="60" spans="1:18" ht="12.75" customHeight="1">
      <c r="A60" s="355" t="s">
        <v>34</v>
      </c>
      <c r="B60" s="356"/>
      <c r="C60" s="356"/>
      <c r="D60" s="357"/>
      <c r="E60" s="301">
        <v>0.003</v>
      </c>
      <c r="F60" s="307">
        <f>(F30+F48+F54+F56)/F8</f>
        <v>0.0028393264686326306</v>
      </c>
      <c r="G60" s="338">
        <f>(G30+G48+G54+G56)/G8</f>
        <v>0.004960247660592415</v>
      </c>
      <c r="H60" s="304">
        <f>(H30+H48+H54+H56)/H8</f>
        <v>0.0006245178354946549</v>
      </c>
      <c r="I60" s="305">
        <v>0</v>
      </c>
      <c r="J60" s="317">
        <v>0</v>
      </c>
      <c r="K60" s="349">
        <v>0</v>
      </c>
      <c r="L60" s="305">
        <f>(L30+L48+L54+L56)/L8</f>
        <v>0.0030426158793737603</v>
      </c>
      <c r="M60" s="317">
        <f>(M30+M48+M54+M56)/M8</f>
        <v>0.005311134548741901</v>
      </c>
      <c r="N60" s="304">
        <f>(N30+N48+N54+N56)/N8</f>
        <v>0.0006697923643670462</v>
      </c>
      <c r="O60" s="320">
        <v>0</v>
      </c>
      <c r="P60" s="307">
        <v>0</v>
      </c>
      <c r="Q60" s="315">
        <v>0</v>
      </c>
      <c r="R60" s="7"/>
    </row>
    <row r="61" spans="1:18" ht="12.75" customHeight="1">
      <c r="A61" s="358"/>
      <c r="B61" s="359"/>
      <c r="C61" s="359"/>
      <c r="D61" s="360"/>
      <c r="E61" s="302"/>
      <c r="F61" s="308"/>
      <c r="G61" s="340"/>
      <c r="H61" s="319"/>
      <c r="I61" s="339"/>
      <c r="J61" s="318"/>
      <c r="K61" s="350"/>
      <c r="L61" s="339"/>
      <c r="M61" s="318"/>
      <c r="N61" s="319"/>
      <c r="O61" s="321"/>
      <c r="P61" s="308"/>
      <c r="Q61" s="316"/>
      <c r="R61"/>
    </row>
    <row r="62" spans="1:18" ht="12.75" customHeight="1">
      <c r="A62"/>
      <c r="B62" s="1" t="s">
        <v>35</v>
      </c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</row>
  </sheetData>
  <sheetProtection/>
  <mergeCells count="322">
    <mergeCell ref="H42:H43"/>
    <mergeCell ref="G36:G37"/>
    <mergeCell ref="H36:H37"/>
    <mergeCell ref="L38:L39"/>
    <mergeCell ref="M38:M39"/>
    <mergeCell ref="M36:M37"/>
    <mergeCell ref="G40:G41"/>
    <mergeCell ref="H40:H41"/>
    <mergeCell ref="G42:G43"/>
    <mergeCell ref="L40:L41"/>
    <mergeCell ref="L42:L43"/>
    <mergeCell ref="M42:M43"/>
    <mergeCell ref="I42:I43"/>
    <mergeCell ref="J42:J43"/>
    <mergeCell ref="K42:K43"/>
    <mergeCell ref="I40:I41"/>
    <mergeCell ref="J40:J41"/>
    <mergeCell ref="H34:H35"/>
    <mergeCell ref="G38:G39"/>
    <mergeCell ref="H38:H39"/>
    <mergeCell ref="M44:M45"/>
    <mergeCell ref="I38:I39"/>
    <mergeCell ref="J38:J39"/>
    <mergeCell ref="K38:K39"/>
    <mergeCell ref="G34:G35"/>
    <mergeCell ref="G44:G45"/>
    <mergeCell ref="H44:H45"/>
    <mergeCell ref="G46:G47"/>
    <mergeCell ref="H46:H47"/>
    <mergeCell ref="I46:I47"/>
    <mergeCell ref="J46:J47"/>
    <mergeCell ref="K46:K47"/>
    <mergeCell ref="L44:L45"/>
    <mergeCell ref="I44:I45"/>
    <mergeCell ref="J44:J45"/>
    <mergeCell ref="K44:K45"/>
    <mergeCell ref="A6:D7"/>
    <mergeCell ref="F6:H6"/>
    <mergeCell ref="I6:K6"/>
    <mergeCell ref="I34:I35"/>
    <mergeCell ref="J34:J35"/>
    <mergeCell ref="K34:K35"/>
    <mergeCell ref="A8:D9"/>
    <mergeCell ref="J14:J15"/>
    <mergeCell ref="I20:I21"/>
    <mergeCell ref="K20:K21"/>
    <mergeCell ref="M54:M55"/>
    <mergeCell ref="K14:K15"/>
    <mergeCell ref="J22:J23"/>
    <mergeCell ref="G14:G15"/>
    <mergeCell ref="H14:H15"/>
    <mergeCell ref="I14:I15"/>
    <mergeCell ref="G22:G23"/>
    <mergeCell ref="H22:H23"/>
    <mergeCell ref="I22:I23"/>
    <mergeCell ref="G20:G21"/>
    <mergeCell ref="K56:K57"/>
    <mergeCell ref="K52:K53"/>
    <mergeCell ref="H54:H55"/>
    <mergeCell ref="J56:J57"/>
    <mergeCell ref="O56:O57"/>
    <mergeCell ref="I54:I55"/>
    <mergeCell ref="J54:J55"/>
    <mergeCell ref="K54:K55"/>
    <mergeCell ref="N54:N55"/>
    <mergeCell ref="O54:O55"/>
    <mergeCell ref="G52:G53"/>
    <mergeCell ref="H52:H53"/>
    <mergeCell ref="I52:I53"/>
    <mergeCell ref="J52:J53"/>
    <mergeCell ref="G54:G55"/>
    <mergeCell ref="G56:G57"/>
    <mergeCell ref="H56:H57"/>
    <mergeCell ref="I56:I57"/>
    <mergeCell ref="L52:L53"/>
    <mergeCell ref="M52:M53"/>
    <mergeCell ref="K22:K23"/>
    <mergeCell ref="M30:M31"/>
    <mergeCell ref="M28:M29"/>
    <mergeCell ref="K40:K41"/>
    <mergeCell ref="K24:K25"/>
    <mergeCell ref="L26:L27"/>
    <mergeCell ref="M24:M25"/>
    <mergeCell ref="M40:M41"/>
    <mergeCell ref="H24:H25"/>
    <mergeCell ref="I24:I25"/>
    <mergeCell ref="J26:J27"/>
    <mergeCell ref="G28:G29"/>
    <mergeCell ref="H28:H29"/>
    <mergeCell ref="I28:I29"/>
    <mergeCell ref="H26:H27"/>
    <mergeCell ref="J24:J25"/>
    <mergeCell ref="G30:G31"/>
    <mergeCell ref="H30:H31"/>
    <mergeCell ref="I30:I31"/>
    <mergeCell ref="J30:J31"/>
    <mergeCell ref="H20:H21"/>
    <mergeCell ref="L30:L31"/>
    <mergeCell ref="K28:K29"/>
    <mergeCell ref="L28:L29"/>
    <mergeCell ref="I26:I27"/>
    <mergeCell ref="G24:G25"/>
    <mergeCell ref="O6:Q6"/>
    <mergeCell ref="L6:N6"/>
    <mergeCell ref="L14:L15"/>
    <mergeCell ref="N14:N15"/>
    <mergeCell ref="O14:O15"/>
    <mergeCell ref="M14:M15"/>
    <mergeCell ref="Q12:Q13"/>
    <mergeCell ref="L8:L9"/>
    <mergeCell ref="M8:M9"/>
    <mergeCell ref="N8:N9"/>
    <mergeCell ref="O8:O9"/>
    <mergeCell ref="P14:P15"/>
    <mergeCell ref="M18:M19"/>
    <mergeCell ref="M16:M17"/>
    <mergeCell ref="N18:N19"/>
    <mergeCell ref="O18:O19"/>
    <mergeCell ref="O16:O17"/>
    <mergeCell ref="P8:P9"/>
    <mergeCell ref="O10:O11"/>
    <mergeCell ref="N12:N13"/>
    <mergeCell ref="L18:L19"/>
    <mergeCell ref="I8:I9"/>
    <mergeCell ref="J8:J9"/>
    <mergeCell ref="K8:K9"/>
    <mergeCell ref="H16:H17"/>
    <mergeCell ref="I16:I17"/>
    <mergeCell ref="H18:H19"/>
    <mergeCell ref="I18:I19"/>
    <mergeCell ref="J16:J17"/>
    <mergeCell ref="J18:J19"/>
    <mergeCell ref="N16:N17"/>
    <mergeCell ref="H8:H9"/>
    <mergeCell ref="K10:K11"/>
    <mergeCell ref="L10:L11"/>
    <mergeCell ref="M10:M11"/>
    <mergeCell ref="N10:N11"/>
    <mergeCell ref="H10:H11"/>
    <mergeCell ref="L16:L17"/>
    <mergeCell ref="I10:I11"/>
    <mergeCell ref="K16:K17"/>
    <mergeCell ref="C48:D49"/>
    <mergeCell ref="D50:D51"/>
    <mergeCell ref="B42:D43"/>
    <mergeCell ref="D52:D53"/>
    <mergeCell ref="A46:D47"/>
    <mergeCell ref="A32:A45"/>
    <mergeCell ref="B34:D35"/>
    <mergeCell ref="B36:D37"/>
    <mergeCell ref="B38:D39"/>
    <mergeCell ref="B40:D41"/>
    <mergeCell ref="B44:D45"/>
    <mergeCell ref="A28:D29"/>
    <mergeCell ref="A30:D31"/>
    <mergeCell ref="G50:G51"/>
    <mergeCell ref="C50:C53"/>
    <mergeCell ref="G48:G49"/>
    <mergeCell ref="G32:G33"/>
    <mergeCell ref="B48:B53"/>
    <mergeCell ref="A48:A57"/>
    <mergeCell ref="I48:I49"/>
    <mergeCell ref="J48:J49"/>
    <mergeCell ref="I36:I37"/>
    <mergeCell ref="M46:M47"/>
    <mergeCell ref="N46:N47"/>
    <mergeCell ref="M32:M33"/>
    <mergeCell ref="M34:M35"/>
    <mergeCell ref="L34:L35"/>
    <mergeCell ref="L36:L37"/>
    <mergeCell ref="N40:N41"/>
    <mergeCell ref="H50:H51"/>
    <mergeCell ref="I50:I51"/>
    <mergeCell ref="J36:J37"/>
    <mergeCell ref="B10:D11"/>
    <mergeCell ref="A24:D25"/>
    <mergeCell ref="A26:D27"/>
    <mergeCell ref="B12:B17"/>
    <mergeCell ref="B22:D23"/>
    <mergeCell ref="A10:A23"/>
    <mergeCell ref="G18:G19"/>
    <mergeCell ref="K18:K19"/>
    <mergeCell ref="B20:D21"/>
    <mergeCell ref="B18:D19"/>
    <mergeCell ref="C14:D15"/>
    <mergeCell ref="C16:D17"/>
    <mergeCell ref="G16:G17"/>
    <mergeCell ref="J20:J21"/>
    <mergeCell ref="G12:G13"/>
    <mergeCell ref="G10:G11"/>
    <mergeCell ref="C12:D13"/>
    <mergeCell ref="G8:G9"/>
    <mergeCell ref="J60:J61"/>
    <mergeCell ref="K60:K61"/>
    <mergeCell ref="B54:D55"/>
    <mergeCell ref="B56:D57"/>
    <mergeCell ref="A60:D61"/>
    <mergeCell ref="A58:D59"/>
    <mergeCell ref="L60:L61"/>
    <mergeCell ref="G60:G61"/>
    <mergeCell ref="H60:H61"/>
    <mergeCell ref="I60:I61"/>
    <mergeCell ref="G58:G59"/>
    <mergeCell ref="K26:K27"/>
    <mergeCell ref="K30:K31"/>
    <mergeCell ref="J58:J59"/>
    <mergeCell ref="K58:K59"/>
    <mergeCell ref="L58:L59"/>
    <mergeCell ref="M58:M59"/>
    <mergeCell ref="N58:N59"/>
    <mergeCell ref="M26:M27"/>
    <mergeCell ref="K48:K49"/>
    <mergeCell ref="L48:L49"/>
    <mergeCell ref="K36:K37"/>
    <mergeCell ref="L46:L47"/>
    <mergeCell ref="M56:M57"/>
    <mergeCell ref="K32:K33"/>
    <mergeCell ref="L32:L33"/>
    <mergeCell ref="Q26:Q27"/>
    <mergeCell ref="P24:P25"/>
    <mergeCell ref="Q24:Q25"/>
    <mergeCell ref="O58:O59"/>
    <mergeCell ref="P58:P59"/>
    <mergeCell ref="O22:O23"/>
    <mergeCell ref="P22:P23"/>
    <mergeCell ref="O32:O33"/>
    <mergeCell ref="O30:O31"/>
    <mergeCell ref="O34:Q45"/>
    <mergeCell ref="L24:L25"/>
    <mergeCell ref="P28:P29"/>
    <mergeCell ref="N26:N27"/>
    <mergeCell ref="O26:O27"/>
    <mergeCell ref="P26:P27"/>
    <mergeCell ref="N28:N29"/>
    <mergeCell ref="H48:H49"/>
    <mergeCell ref="F58:F59"/>
    <mergeCell ref="B32:D33"/>
    <mergeCell ref="J28:J29"/>
    <mergeCell ref="G26:G27"/>
    <mergeCell ref="Q58:Q59"/>
    <mergeCell ref="O50:O51"/>
    <mergeCell ref="M48:M49"/>
    <mergeCell ref="N48:N49"/>
    <mergeCell ref="P50:P51"/>
    <mergeCell ref="Q14:Q15"/>
    <mergeCell ref="P18:P19"/>
    <mergeCell ref="Q18:Q19"/>
    <mergeCell ref="P16:P17"/>
    <mergeCell ref="Q16:Q17"/>
    <mergeCell ref="P32:P33"/>
    <mergeCell ref="P30:P31"/>
    <mergeCell ref="Q20:Q21"/>
    <mergeCell ref="Q30:Q31"/>
    <mergeCell ref="Q28:Q29"/>
    <mergeCell ref="O20:O21"/>
    <mergeCell ref="P20:P21"/>
    <mergeCell ref="Q22:Q23"/>
    <mergeCell ref="M22:M23"/>
    <mergeCell ref="N22:N23"/>
    <mergeCell ref="L20:L21"/>
    <mergeCell ref="L22:L23"/>
    <mergeCell ref="N20:N21"/>
    <mergeCell ref="N38:N39"/>
    <mergeCell ref="N44:N45"/>
    <mergeCell ref="N36:N37"/>
    <mergeCell ref="O46:O47"/>
    <mergeCell ref="N34:N35"/>
    <mergeCell ref="O24:O25"/>
    <mergeCell ref="N30:N31"/>
    <mergeCell ref="N32:N33"/>
    <mergeCell ref="N24:N25"/>
    <mergeCell ref="N42:N43"/>
    <mergeCell ref="O52:O53"/>
    <mergeCell ref="N52:N53"/>
    <mergeCell ref="L54:L55"/>
    <mergeCell ref="P60:P61"/>
    <mergeCell ref="M20:M21"/>
    <mergeCell ref="M60:M61"/>
    <mergeCell ref="N60:N61"/>
    <mergeCell ref="O60:O61"/>
    <mergeCell ref="M50:M51"/>
    <mergeCell ref="O48:O49"/>
    <mergeCell ref="J50:J51"/>
    <mergeCell ref="K50:K51"/>
    <mergeCell ref="L50:L51"/>
    <mergeCell ref="N50:N51"/>
    <mergeCell ref="Q60:Q61"/>
    <mergeCell ref="Q32:Q33"/>
    <mergeCell ref="P56:P57"/>
    <mergeCell ref="N56:N57"/>
    <mergeCell ref="Q56:Q57"/>
    <mergeCell ref="L56:L57"/>
    <mergeCell ref="P48:P49"/>
    <mergeCell ref="K12:K13"/>
    <mergeCell ref="L12:L13"/>
    <mergeCell ref="J10:J11"/>
    <mergeCell ref="Q8:Q9"/>
    <mergeCell ref="Q10:Q11"/>
    <mergeCell ref="O12:O13"/>
    <mergeCell ref="M12:M13"/>
    <mergeCell ref="O28:O29"/>
    <mergeCell ref="P46:P47"/>
    <mergeCell ref="P54:P55"/>
    <mergeCell ref="Q54:Q55"/>
    <mergeCell ref="P52:P53"/>
    <mergeCell ref="Q52:Q53"/>
    <mergeCell ref="P10:P11"/>
    <mergeCell ref="E60:E61"/>
    <mergeCell ref="E58:E59"/>
    <mergeCell ref="H58:H59"/>
    <mergeCell ref="I58:I59"/>
    <mergeCell ref="F60:F61"/>
    <mergeCell ref="H32:H33"/>
    <mergeCell ref="I32:I33"/>
    <mergeCell ref="J32:J33"/>
    <mergeCell ref="P12:P13"/>
    <mergeCell ref="Q50:Q51"/>
    <mergeCell ref="Q48:Q49"/>
    <mergeCell ref="H12:H13"/>
    <mergeCell ref="I12:I13"/>
    <mergeCell ref="J12:J13"/>
    <mergeCell ref="Q46:Q47"/>
  </mergeCells>
  <conditionalFormatting sqref="A2">
    <cfRule type="cellIs" priority="1" dxfId="0" operator="notEqual" stopIfTrue="1">
      <formula>0</formula>
    </cfRule>
  </conditionalFormatting>
  <printOptions/>
  <pageMargins left="0.7874015748031497" right="0.7874015748031497" top="0.3937007874015748" bottom="0.3937007874015748" header="0.5118110236220472" footer="0.5118110236220472"/>
  <pageSetup firstPageNumber="6" useFirstPageNumber="1" fitToHeight="1" fitToWidth="1" horizontalDpi="600" verticalDpi="600" orientation="portrait" paperSize="9" r:id="rId2"/>
  <headerFooter alignWithMargins="0">
    <oddFooter>&amp;C&amp;8-　&amp;P　-&amp;11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5"/>
  <sheetViews>
    <sheetView showZeros="0" zoomScale="110" zoomScaleNormal="110" zoomScaleSheetLayoutView="100" zoomScalePageLayoutView="0" workbookViewId="0" topLeftCell="A1">
      <selection activeCell="C1" sqref="C1"/>
    </sheetView>
  </sheetViews>
  <sheetFormatPr defaultColWidth="9.00390625" defaultRowHeight="13.5"/>
  <cols>
    <col min="1" max="1" width="2.00390625" style="47" customWidth="1"/>
    <col min="2" max="2" width="5.875" style="47" customWidth="1"/>
    <col min="3" max="3" width="5.875" style="48" customWidth="1"/>
    <col min="4" max="5" width="5.375" style="10" customWidth="1"/>
    <col min="6" max="6" width="6.125" style="10" bestFit="1" customWidth="1"/>
    <col min="7" max="8" width="5.375" style="10" customWidth="1"/>
    <col min="9" max="9" width="5.125" style="10" customWidth="1"/>
    <col min="10" max="11" width="4.50390625" style="10" customWidth="1"/>
    <col min="12" max="20" width="3.875" style="10" customWidth="1"/>
    <col min="21" max="21" width="3.625" style="10" customWidth="1"/>
    <col min="22" max="22" width="6.75390625" style="47" customWidth="1"/>
    <col min="23" max="16384" width="9.00390625" style="47" customWidth="1"/>
  </cols>
  <sheetData>
    <row r="1" spans="1:21" ht="16.5" customHeight="1">
      <c r="A1" s="45"/>
      <c r="B1" s="45"/>
      <c r="C1" s="46"/>
      <c r="U1" s="2" t="s">
        <v>78</v>
      </c>
    </row>
    <row r="2" ht="6.75" customHeight="1"/>
    <row r="3" ht="16.5" customHeight="1">
      <c r="B3" s="11" t="s">
        <v>282</v>
      </c>
    </row>
    <row r="4" spans="1:21" s="48" customFormat="1" ht="16.5" customHeight="1">
      <c r="A4" s="387" t="s">
        <v>37</v>
      </c>
      <c r="B4" s="388"/>
      <c r="C4" s="388"/>
      <c r="D4" s="49" t="s">
        <v>274</v>
      </c>
      <c r="E4" s="388" t="s">
        <v>272</v>
      </c>
      <c r="F4" s="388"/>
      <c r="G4" s="388"/>
      <c r="H4" s="388" t="s">
        <v>38</v>
      </c>
      <c r="I4" s="388"/>
      <c r="J4" s="388"/>
      <c r="K4" s="388"/>
      <c r="L4" s="388"/>
      <c r="M4" s="388"/>
      <c r="N4" s="388"/>
      <c r="O4" s="388"/>
      <c r="P4" s="388"/>
      <c r="Q4" s="388"/>
      <c r="R4" s="388"/>
      <c r="S4" s="388"/>
      <c r="T4" s="388"/>
      <c r="U4" s="389"/>
    </row>
    <row r="5" spans="1:21" s="48" customFormat="1" ht="16.5" customHeight="1">
      <c r="A5" s="395"/>
      <c r="B5" s="345"/>
      <c r="C5" s="345"/>
      <c r="D5" s="41" t="s">
        <v>39</v>
      </c>
      <c r="E5" s="42" t="s">
        <v>8</v>
      </c>
      <c r="F5" s="12" t="s">
        <v>6</v>
      </c>
      <c r="G5" s="42" t="s">
        <v>7</v>
      </c>
      <c r="H5" s="42" t="s">
        <v>40</v>
      </c>
      <c r="I5" s="12" t="s">
        <v>41</v>
      </c>
      <c r="J5" s="42" t="s">
        <v>42</v>
      </c>
      <c r="K5" s="12" t="s">
        <v>43</v>
      </c>
      <c r="L5" s="42" t="s">
        <v>44</v>
      </c>
      <c r="M5" s="12" t="s">
        <v>45</v>
      </c>
      <c r="N5" s="42" t="s">
        <v>46</v>
      </c>
      <c r="O5" s="12" t="s">
        <v>47</v>
      </c>
      <c r="P5" s="42" t="s">
        <v>48</v>
      </c>
      <c r="Q5" s="12" t="s">
        <v>49</v>
      </c>
      <c r="R5" s="43" t="s">
        <v>50</v>
      </c>
      <c r="S5" s="12" t="s">
        <v>51</v>
      </c>
      <c r="T5" s="43" t="s">
        <v>52</v>
      </c>
      <c r="U5" s="50" t="s">
        <v>53</v>
      </c>
    </row>
    <row r="6" spans="1:21" ht="16.5" customHeight="1">
      <c r="A6" s="365" t="s">
        <v>275</v>
      </c>
      <c r="B6" s="362"/>
      <c r="C6" s="8" t="s">
        <v>54</v>
      </c>
      <c r="D6" s="56">
        <v>50422</v>
      </c>
      <c r="E6" s="54">
        <f>F6+G6</f>
        <v>51135</v>
      </c>
      <c r="F6" s="54">
        <f>F8+F18</f>
        <v>26043</v>
      </c>
      <c r="G6" s="54">
        <f>G8+G18</f>
        <v>25092</v>
      </c>
      <c r="H6" s="54">
        <f aca="true" t="shared" si="0" ref="H6:T6">H8+H18</f>
        <v>43979</v>
      </c>
      <c r="I6" s="54">
        <f t="shared" si="0"/>
        <v>1061</v>
      </c>
      <c r="J6" s="54">
        <f>J8+J18</f>
        <v>1659</v>
      </c>
      <c r="K6" s="54">
        <f t="shared" si="0"/>
        <v>1816</v>
      </c>
      <c r="L6" s="54">
        <f t="shared" si="0"/>
        <v>145</v>
      </c>
      <c r="M6" s="54">
        <f t="shared" si="0"/>
        <v>286</v>
      </c>
      <c r="N6" s="54">
        <f t="shared" si="0"/>
        <v>51</v>
      </c>
      <c r="O6" s="54">
        <f t="shared" si="0"/>
        <v>299</v>
      </c>
      <c r="P6" s="54">
        <f t="shared" si="0"/>
        <v>247</v>
      </c>
      <c r="Q6" s="54">
        <f t="shared" si="0"/>
        <v>178</v>
      </c>
      <c r="R6" s="54">
        <f t="shared" si="0"/>
        <v>409</v>
      </c>
      <c r="S6" s="54">
        <f t="shared" si="0"/>
        <v>42</v>
      </c>
      <c r="T6" s="54">
        <f t="shared" si="0"/>
        <v>549</v>
      </c>
      <c r="U6" s="55">
        <f>U8+U18</f>
        <v>414</v>
      </c>
    </row>
    <row r="7" spans="1:21" s="60" customFormat="1" ht="16.5" customHeight="1">
      <c r="A7" s="361"/>
      <c r="B7" s="362"/>
      <c r="C7" s="8" t="s">
        <v>55</v>
      </c>
      <c r="D7" s="57">
        <v>1</v>
      </c>
      <c r="E7" s="58">
        <f>E6/$E$6</f>
        <v>1</v>
      </c>
      <c r="F7" s="58">
        <f>F6/$E$6</f>
        <v>0.5092989146377237</v>
      </c>
      <c r="G7" s="58">
        <f>G6/$E$6</f>
        <v>0.4907010853622763</v>
      </c>
      <c r="H7" s="58">
        <f aca="true" t="shared" si="1" ref="H7:U7">H6/$E$6</f>
        <v>0.8600567126234477</v>
      </c>
      <c r="I7" s="58">
        <f>I6/$E$6</f>
        <v>0.02074899775105114</v>
      </c>
      <c r="J7" s="58">
        <f>J6/$E$6</f>
        <v>0.0324435318275154</v>
      </c>
      <c r="K7" s="58">
        <f>K6/$E$6</f>
        <v>0.03551383592451354</v>
      </c>
      <c r="L7" s="58">
        <f>L6/$E$6</f>
        <v>0.002835631172386819</v>
      </c>
      <c r="M7" s="58">
        <f t="shared" si="1"/>
        <v>0.005593038036569864</v>
      </c>
      <c r="N7" s="58">
        <f t="shared" si="1"/>
        <v>0.0009973599295981226</v>
      </c>
      <c r="O7" s="58">
        <f t="shared" si="1"/>
        <v>0.005847267038232131</v>
      </c>
      <c r="P7" s="58">
        <f t="shared" si="1"/>
        <v>0.004830351031583064</v>
      </c>
      <c r="Q7" s="58">
        <f t="shared" si="1"/>
        <v>0.0034809817150679573</v>
      </c>
      <c r="R7" s="58">
        <f t="shared" si="1"/>
        <v>0.007998435513835925</v>
      </c>
      <c r="S7" s="58">
        <f t="shared" si="1"/>
        <v>0.0008213552361396304</v>
      </c>
      <c r="T7" s="58">
        <f t="shared" si="1"/>
        <v>0.010736286300968026</v>
      </c>
      <c r="U7" s="59">
        <f t="shared" si="1"/>
        <v>0.008096215899090643</v>
      </c>
    </row>
    <row r="8" spans="1:21" ht="16.5" customHeight="1">
      <c r="A8" s="396" t="s">
        <v>56</v>
      </c>
      <c r="B8" s="345" t="s">
        <v>8</v>
      </c>
      <c r="C8" s="345"/>
      <c r="D8" s="54">
        <v>47379</v>
      </c>
      <c r="E8" s="56">
        <f>SUM(F8:G8)</f>
        <v>47912</v>
      </c>
      <c r="F8" s="54">
        <f>SUM(F9:F17)</f>
        <v>24377</v>
      </c>
      <c r="G8" s="54">
        <f>SUM(G9:G17)</f>
        <v>23535</v>
      </c>
      <c r="H8" s="61">
        <f>SUM(H9:H17)</f>
        <v>41086</v>
      </c>
      <c r="I8" s="61">
        <f aca="true" t="shared" si="2" ref="I8:U8">SUM(I9:I17)</f>
        <v>1049</v>
      </c>
      <c r="J8" s="61">
        <f t="shared" si="2"/>
        <v>1558</v>
      </c>
      <c r="K8" s="61">
        <f t="shared" si="2"/>
        <v>1795</v>
      </c>
      <c r="L8" s="61">
        <f t="shared" si="2"/>
        <v>141</v>
      </c>
      <c r="M8" s="61">
        <f t="shared" si="2"/>
        <v>275</v>
      </c>
      <c r="N8" s="61">
        <f t="shared" si="2"/>
        <v>39</v>
      </c>
      <c r="O8" s="61">
        <f t="shared" si="2"/>
        <v>298</v>
      </c>
      <c r="P8" s="61">
        <f t="shared" si="2"/>
        <v>219</v>
      </c>
      <c r="Q8" s="61">
        <f t="shared" si="2"/>
        <v>160</v>
      </c>
      <c r="R8" s="61">
        <f t="shared" si="2"/>
        <v>400</v>
      </c>
      <c r="S8" s="61">
        <f t="shared" si="2"/>
        <v>39</v>
      </c>
      <c r="T8" s="61">
        <f t="shared" si="2"/>
        <v>536</v>
      </c>
      <c r="U8" s="62">
        <f t="shared" si="2"/>
        <v>317</v>
      </c>
    </row>
    <row r="9" spans="1:21" ht="16.5" customHeight="1">
      <c r="A9" s="396"/>
      <c r="B9" s="345" t="s">
        <v>57</v>
      </c>
      <c r="C9" s="13" t="s">
        <v>12</v>
      </c>
      <c r="D9" s="63">
        <v>33298</v>
      </c>
      <c r="E9" s="64">
        <f>SUM(F9:G9)</f>
        <v>33866</v>
      </c>
      <c r="F9" s="64">
        <v>16849</v>
      </c>
      <c r="G9" s="64">
        <v>17017</v>
      </c>
      <c r="H9" s="65">
        <v>28236</v>
      </c>
      <c r="I9" s="66">
        <v>997</v>
      </c>
      <c r="J9" s="65">
        <v>1241</v>
      </c>
      <c r="K9" s="66">
        <v>1444</v>
      </c>
      <c r="L9" s="65">
        <v>141</v>
      </c>
      <c r="M9" s="66">
        <v>224</v>
      </c>
      <c r="N9" s="65">
        <v>39</v>
      </c>
      <c r="O9" s="66">
        <v>298</v>
      </c>
      <c r="P9" s="65">
        <v>123</v>
      </c>
      <c r="Q9" s="66">
        <v>70</v>
      </c>
      <c r="R9" s="65">
        <v>337</v>
      </c>
      <c r="S9" s="66">
        <v>33</v>
      </c>
      <c r="T9" s="65">
        <v>536</v>
      </c>
      <c r="U9" s="67">
        <v>147</v>
      </c>
    </row>
    <row r="10" spans="1:21" ht="16.5" customHeight="1">
      <c r="A10" s="396"/>
      <c r="B10" s="345"/>
      <c r="C10" s="8" t="s">
        <v>13</v>
      </c>
      <c r="D10" s="68">
        <v>919</v>
      </c>
      <c r="E10" s="69">
        <f aca="true" t="shared" si="3" ref="E10:E17">SUM(F10:G10)</f>
        <v>860</v>
      </c>
      <c r="F10" s="69">
        <v>498</v>
      </c>
      <c r="G10" s="69">
        <v>362</v>
      </c>
      <c r="H10" s="70">
        <v>707</v>
      </c>
      <c r="I10" s="71"/>
      <c r="J10" s="70">
        <v>93</v>
      </c>
      <c r="K10" s="71">
        <v>60</v>
      </c>
      <c r="L10" s="70"/>
      <c r="M10" s="71"/>
      <c r="N10" s="70"/>
      <c r="O10" s="71"/>
      <c r="P10" s="70"/>
      <c r="Q10" s="71"/>
      <c r="R10" s="70"/>
      <c r="S10" s="71"/>
      <c r="T10" s="70"/>
      <c r="U10" s="72"/>
    </row>
    <row r="11" spans="1:21" ht="16.5" customHeight="1">
      <c r="A11" s="396"/>
      <c r="B11" s="345"/>
      <c r="C11" s="14" t="s">
        <v>14</v>
      </c>
      <c r="D11" s="63">
        <v>76</v>
      </c>
      <c r="E11" s="73">
        <f t="shared" si="3"/>
        <v>97</v>
      </c>
      <c r="F11" s="74">
        <v>51</v>
      </c>
      <c r="G11" s="74">
        <v>46</v>
      </c>
      <c r="H11" s="65">
        <v>97</v>
      </c>
      <c r="I11" s="66"/>
      <c r="J11" s="65"/>
      <c r="K11" s="66"/>
      <c r="L11" s="65"/>
      <c r="M11" s="66"/>
      <c r="N11" s="65"/>
      <c r="O11" s="66"/>
      <c r="P11" s="65"/>
      <c r="Q11" s="66"/>
      <c r="R11" s="65"/>
      <c r="S11" s="66"/>
      <c r="T11" s="65"/>
      <c r="U11" s="67"/>
    </row>
    <row r="12" spans="1:21" ht="16.5" customHeight="1">
      <c r="A12" s="396"/>
      <c r="B12" s="345" t="s">
        <v>58</v>
      </c>
      <c r="C12" s="8" t="s">
        <v>12</v>
      </c>
      <c r="D12" s="68">
        <v>11947</v>
      </c>
      <c r="E12" s="64">
        <f t="shared" si="3"/>
        <v>11875</v>
      </c>
      <c r="F12" s="64">
        <v>6192</v>
      </c>
      <c r="G12" s="64">
        <v>5683</v>
      </c>
      <c r="H12" s="70">
        <v>11165</v>
      </c>
      <c r="I12" s="71">
        <v>22</v>
      </c>
      <c r="J12" s="70"/>
      <c r="K12" s="71">
        <v>287</v>
      </c>
      <c r="L12" s="70"/>
      <c r="M12" s="71">
        <v>42</v>
      </c>
      <c r="N12" s="70"/>
      <c r="O12" s="71"/>
      <c r="P12" s="70">
        <v>96</v>
      </c>
      <c r="Q12" s="71">
        <v>90</v>
      </c>
      <c r="R12" s="70">
        <v>63</v>
      </c>
      <c r="S12" s="71"/>
      <c r="T12" s="70"/>
      <c r="U12" s="72">
        <v>110</v>
      </c>
    </row>
    <row r="13" spans="1:21" ht="16.5" customHeight="1">
      <c r="A13" s="396"/>
      <c r="B13" s="345"/>
      <c r="C13" s="14" t="s">
        <v>13</v>
      </c>
      <c r="D13" s="63">
        <v>0</v>
      </c>
      <c r="E13" s="75">
        <f t="shared" si="3"/>
        <v>0</v>
      </c>
      <c r="F13" s="75">
        <v>0</v>
      </c>
      <c r="G13" s="75">
        <v>0</v>
      </c>
      <c r="H13" s="65"/>
      <c r="I13" s="66"/>
      <c r="J13" s="65"/>
      <c r="K13" s="66"/>
      <c r="L13" s="65"/>
      <c r="M13" s="66"/>
      <c r="N13" s="65"/>
      <c r="O13" s="66"/>
      <c r="P13" s="65"/>
      <c r="Q13" s="66"/>
      <c r="R13" s="65"/>
      <c r="S13" s="66"/>
      <c r="T13" s="65"/>
      <c r="U13" s="67"/>
    </row>
    <row r="14" spans="1:21" ht="16.5" customHeight="1">
      <c r="A14" s="396"/>
      <c r="B14" s="345"/>
      <c r="C14" s="8" t="s">
        <v>14</v>
      </c>
      <c r="D14" s="68">
        <v>339</v>
      </c>
      <c r="E14" s="73">
        <f t="shared" si="3"/>
        <v>368</v>
      </c>
      <c r="F14" s="74">
        <v>200</v>
      </c>
      <c r="G14" s="74">
        <v>168</v>
      </c>
      <c r="H14" s="70">
        <v>368</v>
      </c>
      <c r="I14" s="71"/>
      <c r="J14" s="70"/>
      <c r="K14" s="71"/>
      <c r="L14" s="70"/>
      <c r="M14" s="71"/>
      <c r="N14" s="70"/>
      <c r="O14" s="71"/>
      <c r="P14" s="70"/>
      <c r="Q14" s="71"/>
      <c r="R14" s="70"/>
      <c r="S14" s="71"/>
      <c r="T14" s="70"/>
      <c r="U14" s="72"/>
    </row>
    <row r="15" spans="1:21" ht="16.5" customHeight="1">
      <c r="A15" s="396"/>
      <c r="B15" s="397" t="s">
        <v>59</v>
      </c>
      <c r="C15" s="398"/>
      <c r="D15" s="63">
        <v>588</v>
      </c>
      <c r="E15" s="69">
        <f t="shared" si="3"/>
        <v>641</v>
      </c>
      <c r="F15" s="69">
        <v>421</v>
      </c>
      <c r="G15" s="69">
        <v>220</v>
      </c>
      <c r="H15" s="65">
        <v>513</v>
      </c>
      <c r="I15" s="66">
        <v>30</v>
      </c>
      <c r="J15" s="65">
        <v>19</v>
      </c>
      <c r="K15" s="66">
        <v>4</v>
      </c>
      <c r="L15" s="65"/>
      <c r="M15" s="66">
        <v>9</v>
      </c>
      <c r="N15" s="65"/>
      <c r="O15" s="66"/>
      <c r="P15" s="65"/>
      <c r="Q15" s="66"/>
      <c r="R15" s="65"/>
      <c r="S15" s="66">
        <v>6</v>
      </c>
      <c r="T15" s="65"/>
      <c r="U15" s="67">
        <v>60</v>
      </c>
    </row>
    <row r="16" spans="1:21" ht="16.5" customHeight="1">
      <c r="A16" s="396"/>
      <c r="B16" s="399" t="s">
        <v>60</v>
      </c>
      <c r="C16" s="364"/>
      <c r="D16" s="68">
        <v>0</v>
      </c>
      <c r="E16" s="76">
        <f t="shared" si="3"/>
        <v>0</v>
      </c>
      <c r="F16" s="76">
        <v>0</v>
      </c>
      <c r="G16" s="76">
        <v>0</v>
      </c>
      <c r="H16" s="70"/>
      <c r="I16" s="71"/>
      <c r="J16" s="70"/>
      <c r="K16" s="71"/>
      <c r="L16" s="70"/>
      <c r="M16" s="71"/>
      <c r="N16" s="70"/>
      <c r="O16" s="71"/>
      <c r="P16" s="70"/>
      <c r="Q16" s="71"/>
      <c r="R16" s="70"/>
      <c r="S16" s="71"/>
      <c r="T16" s="70"/>
      <c r="U16" s="72"/>
    </row>
    <row r="17" spans="1:21" ht="16.5" customHeight="1">
      <c r="A17" s="396"/>
      <c r="B17" s="362" t="s">
        <v>16</v>
      </c>
      <c r="C17" s="362"/>
      <c r="D17" s="63">
        <v>212</v>
      </c>
      <c r="E17" s="69">
        <f t="shared" si="3"/>
        <v>205</v>
      </c>
      <c r="F17" s="69">
        <v>166</v>
      </c>
      <c r="G17" s="69">
        <v>39</v>
      </c>
      <c r="H17" s="65"/>
      <c r="I17" s="66"/>
      <c r="J17" s="65">
        <v>205</v>
      </c>
      <c r="K17" s="66"/>
      <c r="L17" s="65"/>
      <c r="M17" s="66"/>
      <c r="N17" s="65"/>
      <c r="O17" s="66"/>
      <c r="P17" s="65"/>
      <c r="Q17" s="66"/>
      <c r="R17" s="65"/>
      <c r="S17" s="66"/>
      <c r="T17" s="65"/>
      <c r="U17" s="67"/>
    </row>
    <row r="18" spans="1:21" ht="16.5" customHeight="1">
      <c r="A18" s="396" t="s">
        <v>61</v>
      </c>
      <c r="B18" s="345" t="s">
        <v>8</v>
      </c>
      <c r="C18" s="345"/>
      <c r="D18" s="54">
        <v>3043</v>
      </c>
      <c r="E18" s="54">
        <f>SUM(F18:G18)</f>
        <v>3223</v>
      </c>
      <c r="F18" s="54">
        <f>SUM(F19:F26)</f>
        <v>1666</v>
      </c>
      <c r="G18" s="54">
        <f>SUM(G19:G26)</f>
        <v>1557</v>
      </c>
      <c r="H18" s="54">
        <f>SUM(H19:H26)</f>
        <v>2893</v>
      </c>
      <c r="I18" s="54">
        <f aca="true" t="shared" si="4" ref="I18:U18">SUM(I19:I26)</f>
        <v>12</v>
      </c>
      <c r="J18" s="54">
        <f t="shared" si="4"/>
        <v>101</v>
      </c>
      <c r="K18" s="54">
        <f t="shared" si="4"/>
        <v>21</v>
      </c>
      <c r="L18" s="54">
        <f t="shared" si="4"/>
        <v>4</v>
      </c>
      <c r="M18" s="54">
        <f t="shared" si="4"/>
        <v>11</v>
      </c>
      <c r="N18" s="54">
        <f t="shared" si="4"/>
        <v>12</v>
      </c>
      <c r="O18" s="54">
        <f t="shared" si="4"/>
        <v>1</v>
      </c>
      <c r="P18" s="54">
        <f t="shared" si="4"/>
        <v>28</v>
      </c>
      <c r="Q18" s="54">
        <f t="shared" si="4"/>
        <v>18</v>
      </c>
      <c r="R18" s="54">
        <f t="shared" si="4"/>
        <v>9</v>
      </c>
      <c r="S18" s="54">
        <f t="shared" si="4"/>
        <v>3</v>
      </c>
      <c r="T18" s="54">
        <f t="shared" si="4"/>
        <v>13</v>
      </c>
      <c r="U18" s="55">
        <f t="shared" si="4"/>
        <v>97</v>
      </c>
    </row>
    <row r="19" spans="1:21" ht="16.5" customHeight="1">
      <c r="A19" s="396"/>
      <c r="B19" s="368" t="s">
        <v>62</v>
      </c>
      <c r="C19" s="8" t="s">
        <v>12</v>
      </c>
      <c r="D19" s="63">
        <v>401</v>
      </c>
      <c r="E19" s="64">
        <f aca="true" t="shared" si="5" ref="E19:E26">SUM(F19:G19)</f>
        <v>419</v>
      </c>
      <c r="F19" s="64">
        <v>216</v>
      </c>
      <c r="G19" s="64">
        <v>203</v>
      </c>
      <c r="H19" s="65">
        <v>295</v>
      </c>
      <c r="I19" s="66">
        <v>12</v>
      </c>
      <c r="J19" s="65">
        <v>55</v>
      </c>
      <c r="K19" s="66">
        <v>8</v>
      </c>
      <c r="L19" s="65">
        <v>2</v>
      </c>
      <c r="M19" s="66">
        <v>1</v>
      </c>
      <c r="N19" s="65">
        <v>1</v>
      </c>
      <c r="O19" s="66">
        <v>1</v>
      </c>
      <c r="P19" s="65">
        <v>4</v>
      </c>
      <c r="Q19" s="66">
        <v>1</v>
      </c>
      <c r="R19" s="65">
        <v>5</v>
      </c>
      <c r="S19" s="66">
        <v>1</v>
      </c>
      <c r="T19" s="65">
        <v>7</v>
      </c>
      <c r="U19" s="67">
        <v>26</v>
      </c>
    </row>
    <row r="20" spans="1:21" ht="16.5" customHeight="1">
      <c r="A20" s="396"/>
      <c r="B20" s="345"/>
      <c r="C20" s="8" t="s">
        <v>13</v>
      </c>
      <c r="D20" s="68">
        <v>13</v>
      </c>
      <c r="E20" s="69">
        <f t="shared" si="5"/>
        <v>14</v>
      </c>
      <c r="F20" s="69">
        <v>10</v>
      </c>
      <c r="G20" s="69">
        <v>4</v>
      </c>
      <c r="H20" s="70">
        <v>11</v>
      </c>
      <c r="I20" s="71"/>
      <c r="J20" s="70">
        <v>3</v>
      </c>
      <c r="K20" s="71"/>
      <c r="L20" s="70"/>
      <c r="M20" s="71"/>
      <c r="N20" s="70"/>
      <c r="O20" s="71"/>
      <c r="P20" s="70"/>
      <c r="Q20" s="71"/>
      <c r="R20" s="70"/>
      <c r="S20" s="71"/>
      <c r="T20" s="70"/>
      <c r="U20" s="72"/>
    </row>
    <row r="21" spans="1:21" ht="16.5" customHeight="1">
      <c r="A21" s="396"/>
      <c r="B21" s="345"/>
      <c r="C21" s="8" t="s">
        <v>14</v>
      </c>
      <c r="D21" s="63">
        <v>11</v>
      </c>
      <c r="E21" s="73">
        <f t="shared" si="5"/>
        <v>1</v>
      </c>
      <c r="F21" s="74">
        <v>1</v>
      </c>
      <c r="G21" s="77"/>
      <c r="H21" s="65">
        <v>1</v>
      </c>
      <c r="I21" s="66"/>
      <c r="J21" s="65"/>
      <c r="K21" s="66"/>
      <c r="L21" s="65"/>
      <c r="M21" s="66"/>
      <c r="N21" s="65"/>
      <c r="O21" s="66"/>
      <c r="P21" s="65"/>
      <c r="Q21" s="66"/>
      <c r="R21" s="65"/>
      <c r="S21" s="66"/>
      <c r="T21" s="65"/>
      <c r="U21" s="67"/>
    </row>
    <row r="22" spans="1:21" ht="16.5" customHeight="1">
      <c r="A22" s="396"/>
      <c r="B22" s="345" t="s">
        <v>58</v>
      </c>
      <c r="C22" s="8" t="s">
        <v>12</v>
      </c>
      <c r="D22" s="68">
        <v>2465</v>
      </c>
      <c r="E22" s="64">
        <f t="shared" si="5"/>
        <v>2646</v>
      </c>
      <c r="F22" s="64">
        <v>1370</v>
      </c>
      <c r="G22" s="64">
        <v>1276</v>
      </c>
      <c r="H22" s="70">
        <v>2479</v>
      </c>
      <c r="I22" s="71"/>
      <c r="J22" s="70">
        <v>18</v>
      </c>
      <c r="K22" s="71">
        <v>13</v>
      </c>
      <c r="L22" s="70"/>
      <c r="M22" s="71">
        <v>10</v>
      </c>
      <c r="N22" s="70">
        <v>11</v>
      </c>
      <c r="O22" s="71"/>
      <c r="P22" s="70">
        <v>23</v>
      </c>
      <c r="Q22" s="71">
        <v>17</v>
      </c>
      <c r="R22" s="70">
        <v>4</v>
      </c>
      <c r="S22" s="71">
        <v>2</v>
      </c>
      <c r="T22" s="70">
        <v>5</v>
      </c>
      <c r="U22" s="72">
        <v>64</v>
      </c>
    </row>
    <row r="23" spans="1:21" ht="16.5" customHeight="1">
      <c r="A23" s="396"/>
      <c r="B23" s="345"/>
      <c r="C23" s="8" t="s">
        <v>13</v>
      </c>
      <c r="D23" s="63">
        <v>5</v>
      </c>
      <c r="E23" s="69">
        <f t="shared" si="5"/>
        <v>5</v>
      </c>
      <c r="F23" s="69">
        <v>1</v>
      </c>
      <c r="G23" s="78">
        <v>4</v>
      </c>
      <c r="H23" s="65">
        <v>5</v>
      </c>
      <c r="I23" s="66"/>
      <c r="J23" s="65"/>
      <c r="K23" s="66"/>
      <c r="L23" s="65"/>
      <c r="M23" s="66"/>
      <c r="N23" s="65"/>
      <c r="O23" s="66"/>
      <c r="P23" s="65"/>
      <c r="Q23" s="66"/>
      <c r="R23" s="65"/>
      <c r="S23" s="66"/>
      <c r="T23" s="65"/>
      <c r="U23" s="67"/>
    </row>
    <row r="24" spans="1:21" ht="16.5" customHeight="1">
      <c r="A24" s="396"/>
      <c r="B24" s="345"/>
      <c r="C24" s="8" t="s">
        <v>14</v>
      </c>
      <c r="D24" s="68">
        <v>118</v>
      </c>
      <c r="E24" s="73">
        <f t="shared" si="5"/>
        <v>105</v>
      </c>
      <c r="F24" s="74">
        <v>41</v>
      </c>
      <c r="G24" s="74">
        <v>64</v>
      </c>
      <c r="H24" s="70">
        <v>99</v>
      </c>
      <c r="I24" s="71"/>
      <c r="J24" s="70">
        <v>1</v>
      </c>
      <c r="K24" s="71"/>
      <c r="L24" s="70"/>
      <c r="M24" s="71"/>
      <c r="N24" s="70"/>
      <c r="O24" s="71"/>
      <c r="P24" s="70">
        <v>1</v>
      </c>
      <c r="Q24" s="71"/>
      <c r="R24" s="70"/>
      <c r="S24" s="71"/>
      <c r="T24" s="70">
        <v>1</v>
      </c>
      <c r="U24" s="72">
        <v>3</v>
      </c>
    </row>
    <row r="25" spans="1:21" ht="16.5" customHeight="1">
      <c r="A25" s="396"/>
      <c r="B25" s="397" t="s">
        <v>59</v>
      </c>
      <c r="C25" s="401"/>
      <c r="D25" s="79">
        <v>5</v>
      </c>
      <c r="E25" s="64">
        <f t="shared" si="5"/>
        <v>3</v>
      </c>
      <c r="F25" s="69">
        <v>1</v>
      </c>
      <c r="G25" s="69">
        <v>2</v>
      </c>
      <c r="H25" s="65">
        <v>1</v>
      </c>
      <c r="I25" s="66"/>
      <c r="J25" s="65"/>
      <c r="K25" s="66"/>
      <c r="L25" s="65"/>
      <c r="M25" s="66"/>
      <c r="N25" s="65"/>
      <c r="O25" s="66"/>
      <c r="P25" s="65"/>
      <c r="Q25" s="66"/>
      <c r="R25" s="65"/>
      <c r="S25" s="66"/>
      <c r="T25" s="65"/>
      <c r="U25" s="67">
        <v>2</v>
      </c>
    </row>
    <row r="26" spans="1:21" ht="16.5" customHeight="1">
      <c r="A26" s="400"/>
      <c r="B26" s="402" t="s">
        <v>16</v>
      </c>
      <c r="C26" s="402"/>
      <c r="D26" s="80">
        <v>25</v>
      </c>
      <c r="E26" s="81">
        <f t="shared" si="5"/>
        <v>30</v>
      </c>
      <c r="F26" s="81">
        <v>26</v>
      </c>
      <c r="G26" s="81">
        <v>4</v>
      </c>
      <c r="H26" s="82">
        <v>2</v>
      </c>
      <c r="I26" s="83"/>
      <c r="J26" s="82">
        <v>24</v>
      </c>
      <c r="K26" s="83"/>
      <c r="L26" s="82">
        <v>2</v>
      </c>
      <c r="M26" s="83"/>
      <c r="N26" s="82"/>
      <c r="O26" s="83"/>
      <c r="P26" s="82"/>
      <c r="Q26" s="83"/>
      <c r="R26" s="82"/>
      <c r="S26" s="83"/>
      <c r="T26" s="82"/>
      <c r="U26" s="84">
        <v>2</v>
      </c>
    </row>
    <row r="27" spans="1:21" ht="9" customHeight="1">
      <c r="A27" s="51"/>
      <c r="B27" s="51"/>
      <c r="C27" s="52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</row>
    <row r="28" spans="1:21" ht="15.75" customHeight="1">
      <c r="A28" s="51"/>
      <c r="B28" s="11" t="s">
        <v>283</v>
      </c>
      <c r="C28" s="52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</row>
    <row r="29" spans="1:21" ht="16.5" customHeight="1">
      <c r="A29" s="387" t="s">
        <v>63</v>
      </c>
      <c r="B29" s="388"/>
      <c r="C29" s="388"/>
      <c r="D29" s="388"/>
      <c r="E29" s="388"/>
      <c r="F29" s="388" t="s">
        <v>64</v>
      </c>
      <c r="G29" s="439"/>
      <c r="H29" s="439"/>
      <c r="I29" s="388" t="s">
        <v>65</v>
      </c>
      <c r="J29" s="388"/>
      <c r="K29" s="388"/>
      <c r="L29" s="388"/>
      <c r="M29" s="388"/>
      <c r="N29" s="388"/>
      <c r="O29" s="388"/>
      <c r="P29" s="388"/>
      <c r="Q29" s="388"/>
      <c r="R29" s="388"/>
      <c r="S29" s="388"/>
      <c r="T29" s="389"/>
      <c r="U29" s="51"/>
    </row>
    <row r="30" spans="1:21" ht="16.5" customHeight="1">
      <c r="A30" s="395"/>
      <c r="B30" s="345"/>
      <c r="C30" s="345"/>
      <c r="D30" s="345"/>
      <c r="E30" s="345"/>
      <c r="F30" s="440"/>
      <c r="G30" s="440"/>
      <c r="H30" s="440"/>
      <c r="I30" s="345" t="s">
        <v>66</v>
      </c>
      <c r="J30" s="345"/>
      <c r="K30" s="345" t="s">
        <v>67</v>
      </c>
      <c r="L30" s="345"/>
      <c r="M30" s="345" t="s">
        <v>68</v>
      </c>
      <c r="N30" s="345"/>
      <c r="O30" s="345" t="s">
        <v>69</v>
      </c>
      <c r="P30" s="345"/>
      <c r="Q30" s="345" t="s">
        <v>70</v>
      </c>
      <c r="R30" s="345"/>
      <c r="S30" s="345" t="s">
        <v>71</v>
      </c>
      <c r="T30" s="346"/>
      <c r="U30" s="51"/>
    </row>
    <row r="31" spans="1:21" ht="16.5" customHeight="1">
      <c r="A31" s="361" t="s">
        <v>269</v>
      </c>
      <c r="B31" s="362"/>
      <c r="C31" s="362"/>
      <c r="D31" s="362"/>
      <c r="E31" s="362"/>
      <c r="F31" s="441">
        <f>SUM(I31:T31)</f>
        <v>51929</v>
      </c>
      <c r="G31" s="442"/>
      <c r="H31" s="442"/>
      <c r="I31" s="411">
        <v>12558</v>
      </c>
      <c r="J31" s="406"/>
      <c r="K31" s="411">
        <v>12018</v>
      </c>
      <c r="L31" s="406"/>
      <c r="M31" s="411">
        <v>8703</v>
      </c>
      <c r="N31" s="406"/>
      <c r="O31" s="411">
        <v>3967</v>
      </c>
      <c r="P31" s="406"/>
      <c r="Q31" s="411">
        <v>6375</v>
      </c>
      <c r="R31" s="406"/>
      <c r="S31" s="411">
        <v>8308</v>
      </c>
      <c r="T31" s="407"/>
      <c r="U31" s="51"/>
    </row>
    <row r="32" spans="1:21" ht="16.5" customHeight="1">
      <c r="A32" s="403" t="s">
        <v>276</v>
      </c>
      <c r="B32" s="404"/>
      <c r="C32" s="404"/>
      <c r="D32" s="404"/>
      <c r="E32" s="404"/>
      <c r="F32" s="434">
        <f>SUM(I32:T32)</f>
        <v>51135</v>
      </c>
      <c r="G32" s="435"/>
      <c r="H32" s="435"/>
      <c r="I32" s="405">
        <f>I34+I45</f>
        <v>12425</v>
      </c>
      <c r="J32" s="406"/>
      <c r="K32" s="405">
        <f>K34+K45</f>
        <v>11820</v>
      </c>
      <c r="L32" s="406"/>
      <c r="M32" s="405">
        <f>M34+M45</f>
        <v>8544</v>
      </c>
      <c r="N32" s="406"/>
      <c r="O32" s="405">
        <f>O34+O45</f>
        <v>3893</v>
      </c>
      <c r="P32" s="406"/>
      <c r="Q32" s="405">
        <f>Q34+Q45</f>
        <v>6255</v>
      </c>
      <c r="R32" s="406"/>
      <c r="S32" s="405">
        <f>S34+S45</f>
        <v>8198</v>
      </c>
      <c r="T32" s="407"/>
      <c r="U32" s="51"/>
    </row>
    <row r="33" spans="1:21" ht="16.5" customHeight="1">
      <c r="A33" s="408" t="s">
        <v>72</v>
      </c>
      <c r="B33" s="409"/>
      <c r="C33" s="409"/>
      <c r="D33" s="409"/>
      <c r="E33" s="409"/>
      <c r="F33" s="436">
        <f>-(F32/F31*100)</f>
        <v>-98.47098923530204</v>
      </c>
      <c r="G33" s="437"/>
      <c r="H33" s="437"/>
      <c r="I33" s="412">
        <f>-(I32/I31*100)</f>
        <v>-98.94091415830546</v>
      </c>
      <c r="J33" s="413"/>
      <c r="K33" s="412">
        <f>-(K32/K31*100)</f>
        <v>-98.3524712930604</v>
      </c>
      <c r="L33" s="413"/>
      <c r="M33" s="412">
        <f>-(M32/M31*100)</f>
        <v>-98.17304377800758</v>
      </c>
      <c r="N33" s="413"/>
      <c r="O33" s="412">
        <f>-(O32/O31*100)</f>
        <v>-98.13461053692967</v>
      </c>
      <c r="P33" s="413"/>
      <c r="Q33" s="412">
        <f>-(Q32/Q31*100)</f>
        <v>-98.11764705882354</v>
      </c>
      <c r="R33" s="413"/>
      <c r="S33" s="412">
        <f>-(S32/S31*100)</f>
        <v>-98.67597496389023</v>
      </c>
      <c r="T33" s="414"/>
      <c r="U33" s="51"/>
    </row>
    <row r="34" spans="1:21" ht="16.5" customHeight="1">
      <c r="A34" s="396" t="s">
        <v>56</v>
      </c>
      <c r="B34" s="410" t="s">
        <v>8</v>
      </c>
      <c r="C34" s="410"/>
      <c r="D34" s="410"/>
      <c r="E34" s="410"/>
      <c r="F34" s="434">
        <f>SUM(F36:H44)</f>
        <v>47912</v>
      </c>
      <c r="G34" s="435"/>
      <c r="H34" s="435"/>
      <c r="I34" s="405">
        <f>SUM(I36:J44)</f>
        <v>11229</v>
      </c>
      <c r="J34" s="406"/>
      <c r="K34" s="405">
        <f>SUM(K36:L44)</f>
        <v>10423</v>
      </c>
      <c r="L34" s="406"/>
      <c r="M34" s="405">
        <f>SUM(M36:N44)</f>
        <v>8313</v>
      </c>
      <c r="N34" s="406"/>
      <c r="O34" s="405">
        <f>SUM(O36:P44)</f>
        <v>3853</v>
      </c>
      <c r="P34" s="406"/>
      <c r="Q34" s="405">
        <f>SUM(Q36:R44)</f>
        <v>6182</v>
      </c>
      <c r="R34" s="406"/>
      <c r="S34" s="405">
        <f>SUM(S36:T44)</f>
        <v>7912</v>
      </c>
      <c r="T34" s="407"/>
      <c r="U34" s="51"/>
    </row>
    <row r="35" spans="1:21" ht="16.5" customHeight="1">
      <c r="A35" s="396"/>
      <c r="B35" s="409" t="s">
        <v>73</v>
      </c>
      <c r="C35" s="409"/>
      <c r="D35" s="409"/>
      <c r="E35" s="409"/>
      <c r="F35" s="436">
        <f>-(F34/F32*100)</f>
        <v>-93.69707636648089</v>
      </c>
      <c r="G35" s="437"/>
      <c r="H35" s="437"/>
      <c r="I35" s="412">
        <f>-(I34/I32*100)</f>
        <v>-90.37424547283702</v>
      </c>
      <c r="J35" s="415"/>
      <c r="K35" s="412">
        <f>-(K34/K32*100)</f>
        <v>-88.18104906937394</v>
      </c>
      <c r="L35" s="415"/>
      <c r="M35" s="412">
        <f>-(M34/M32*100)</f>
        <v>-97.29634831460675</v>
      </c>
      <c r="N35" s="415"/>
      <c r="O35" s="412">
        <f>-(O34/O32*100)</f>
        <v>-98.97251477010019</v>
      </c>
      <c r="P35" s="415"/>
      <c r="Q35" s="412">
        <f>-(Q34/Q32*100)</f>
        <v>-98.83293365307753</v>
      </c>
      <c r="R35" s="415"/>
      <c r="S35" s="412">
        <f>-(S34/S32*100)</f>
        <v>-96.51134423030008</v>
      </c>
      <c r="T35" s="416"/>
      <c r="U35" s="51"/>
    </row>
    <row r="36" spans="1:21" ht="16.5" customHeight="1">
      <c r="A36" s="396"/>
      <c r="B36" s="362" t="s">
        <v>57</v>
      </c>
      <c r="C36" s="362"/>
      <c r="D36" s="362" t="s">
        <v>12</v>
      </c>
      <c r="E36" s="362"/>
      <c r="F36" s="438">
        <f>SUM(I36:T36)</f>
        <v>33866</v>
      </c>
      <c r="G36" s="434"/>
      <c r="H36" s="434"/>
      <c r="I36" s="417">
        <v>7733</v>
      </c>
      <c r="J36" s="418"/>
      <c r="K36" s="417">
        <v>7821</v>
      </c>
      <c r="L36" s="418"/>
      <c r="M36" s="417">
        <v>6010</v>
      </c>
      <c r="N36" s="418"/>
      <c r="O36" s="417">
        <v>2956</v>
      </c>
      <c r="P36" s="418"/>
      <c r="Q36" s="417">
        <v>4042</v>
      </c>
      <c r="R36" s="418"/>
      <c r="S36" s="417">
        <v>5304</v>
      </c>
      <c r="T36" s="419"/>
      <c r="U36" s="51"/>
    </row>
    <row r="37" spans="1:21" ht="16.5" customHeight="1">
      <c r="A37" s="396"/>
      <c r="B37" s="362"/>
      <c r="C37" s="362"/>
      <c r="D37" s="362" t="s">
        <v>13</v>
      </c>
      <c r="E37" s="362"/>
      <c r="F37" s="428">
        <f aca="true" t="shared" si="6" ref="F37:F44">SUM(I37:T37)</f>
        <v>860</v>
      </c>
      <c r="G37" s="429"/>
      <c r="H37" s="429"/>
      <c r="I37" s="420">
        <v>173</v>
      </c>
      <c r="J37" s="421"/>
      <c r="K37" s="420">
        <v>225</v>
      </c>
      <c r="L37" s="421"/>
      <c r="M37" s="420">
        <v>94</v>
      </c>
      <c r="N37" s="421"/>
      <c r="O37" s="420">
        <v>48</v>
      </c>
      <c r="P37" s="421"/>
      <c r="Q37" s="420">
        <v>143</v>
      </c>
      <c r="R37" s="421"/>
      <c r="S37" s="420">
        <v>177</v>
      </c>
      <c r="T37" s="422"/>
      <c r="U37" s="51"/>
    </row>
    <row r="38" spans="1:21" ht="16.5" customHeight="1">
      <c r="A38" s="396"/>
      <c r="B38" s="362"/>
      <c r="C38" s="362"/>
      <c r="D38" s="362" t="s">
        <v>74</v>
      </c>
      <c r="E38" s="362"/>
      <c r="F38" s="445">
        <f t="shared" si="6"/>
        <v>97</v>
      </c>
      <c r="G38" s="446"/>
      <c r="H38" s="446"/>
      <c r="I38" s="417">
        <v>15</v>
      </c>
      <c r="J38" s="418"/>
      <c r="K38" s="417">
        <v>7</v>
      </c>
      <c r="L38" s="418"/>
      <c r="M38" s="417">
        <v>21</v>
      </c>
      <c r="N38" s="418"/>
      <c r="O38" s="417">
        <v>16</v>
      </c>
      <c r="P38" s="418"/>
      <c r="Q38" s="417">
        <v>16</v>
      </c>
      <c r="R38" s="418"/>
      <c r="S38" s="417">
        <v>22</v>
      </c>
      <c r="T38" s="419"/>
      <c r="U38" s="51"/>
    </row>
    <row r="39" spans="1:21" ht="16.5" customHeight="1">
      <c r="A39" s="396"/>
      <c r="B39" s="362" t="s">
        <v>58</v>
      </c>
      <c r="C39" s="362"/>
      <c r="D39" s="362" t="s">
        <v>12</v>
      </c>
      <c r="E39" s="362"/>
      <c r="F39" s="428">
        <f t="shared" si="6"/>
        <v>11875</v>
      </c>
      <c r="G39" s="429"/>
      <c r="H39" s="429"/>
      <c r="I39" s="420">
        <v>3048</v>
      </c>
      <c r="J39" s="421"/>
      <c r="K39" s="420">
        <v>2113</v>
      </c>
      <c r="L39" s="421"/>
      <c r="M39" s="420">
        <v>2016</v>
      </c>
      <c r="N39" s="421"/>
      <c r="O39" s="420">
        <v>725</v>
      </c>
      <c r="P39" s="421"/>
      <c r="Q39" s="420">
        <v>1765</v>
      </c>
      <c r="R39" s="421"/>
      <c r="S39" s="420">
        <v>2208</v>
      </c>
      <c r="T39" s="422"/>
      <c r="U39" s="51"/>
    </row>
    <row r="40" spans="1:21" ht="16.5" customHeight="1">
      <c r="A40" s="396"/>
      <c r="B40" s="362"/>
      <c r="C40" s="362"/>
      <c r="D40" s="362" t="s">
        <v>13</v>
      </c>
      <c r="E40" s="362"/>
      <c r="F40" s="428">
        <f t="shared" si="6"/>
        <v>0</v>
      </c>
      <c r="G40" s="429"/>
      <c r="H40" s="429"/>
      <c r="I40" s="417"/>
      <c r="J40" s="418"/>
      <c r="K40" s="417"/>
      <c r="L40" s="418"/>
      <c r="M40" s="417"/>
      <c r="N40" s="418"/>
      <c r="O40" s="417"/>
      <c r="P40" s="418"/>
      <c r="Q40" s="417"/>
      <c r="R40" s="418"/>
      <c r="S40" s="417"/>
      <c r="T40" s="419"/>
      <c r="U40" s="51"/>
    </row>
    <row r="41" spans="1:21" ht="16.5" customHeight="1">
      <c r="A41" s="396"/>
      <c r="B41" s="362"/>
      <c r="C41" s="362"/>
      <c r="D41" s="362" t="s">
        <v>74</v>
      </c>
      <c r="E41" s="362"/>
      <c r="F41" s="428">
        <f t="shared" si="6"/>
        <v>368</v>
      </c>
      <c r="G41" s="429"/>
      <c r="H41" s="429"/>
      <c r="I41" s="420">
        <v>67</v>
      </c>
      <c r="J41" s="421"/>
      <c r="K41" s="420">
        <v>90</v>
      </c>
      <c r="L41" s="421"/>
      <c r="M41" s="420">
        <v>56</v>
      </c>
      <c r="N41" s="421"/>
      <c r="O41" s="420">
        <v>28</v>
      </c>
      <c r="P41" s="421"/>
      <c r="Q41" s="420">
        <v>48</v>
      </c>
      <c r="R41" s="421"/>
      <c r="S41" s="420">
        <v>79</v>
      </c>
      <c r="T41" s="422"/>
      <c r="U41" s="51"/>
    </row>
    <row r="42" spans="1:21" ht="16.5" customHeight="1">
      <c r="A42" s="396"/>
      <c r="B42" s="362" t="s">
        <v>75</v>
      </c>
      <c r="C42" s="362"/>
      <c r="D42" s="362"/>
      <c r="E42" s="362"/>
      <c r="F42" s="428">
        <f t="shared" si="6"/>
        <v>641</v>
      </c>
      <c r="G42" s="429"/>
      <c r="H42" s="429"/>
      <c r="I42" s="417">
        <v>168</v>
      </c>
      <c r="J42" s="418"/>
      <c r="K42" s="417">
        <v>156</v>
      </c>
      <c r="L42" s="418"/>
      <c r="M42" s="417">
        <v>97</v>
      </c>
      <c r="N42" s="418"/>
      <c r="O42" s="417">
        <v>54</v>
      </c>
      <c r="P42" s="418"/>
      <c r="Q42" s="417">
        <v>73</v>
      </c>
      <c r="R42" s="418"/>
      <c r="S42" s="417">
        <v>93</v>
      </c>
      <c r="T42" s="419"/>
      <c r="U42" s="51"/>
    </row>
    <row r="43" spans="1:21" ht="16.5" customHeight="1">
      <c r="A43" s="396"/>
      <c r="B43" s="362" t="s">
        <v>235</v>
      </c>
      <c r="C43" s="362"/>
      <c r="D43" s="362"/>
      <c r="E43" s="362"/>
      <c r="F43" s="428">
        <f t="shared" si="6"/>
        <v>0</v>
      </c>
      <c r="G43" s="429"/>
      <c r="H43" s="429"/>
      <c r="I43" s="420"/>
      <c r="J43" s="421"/>
      <c r="K43" s="420"/>
      <c r="L43" s="421"/>
      <c r="M43" s="420"/>
      <c r="N43" s="421"/>
      <c r="O43" s="420"/>
      <c r="P43" s="421"/>
      <c r="Q43" s="420"/>
      <c r="R43" s="421"/>
      <c r="S43" s="420"/>
      <c r="T43" s="422"/>
      <c r="U43" s="51"/>
    </row>
    <row r="44" spans="1:21" ht="16.5" customHeight="1">
      <c r="A44" s="396"/>
      <c r="B44" s="362" t="s">
        <v>16</v>
      </c>
      <c r="C44" s="362"/>
      <c r="D44" s="362"/>
      <c r="E44" s="362"/>
      <c r="F44" s="428">
        <f t="shared" si="6"/>
        <v>205</v>
      </c>
      <c r="G44" s="429"/>
      <c r="H44" s="429"/>
      <c r="I44" s="417">
        <v>25</v>
      </c>
      <c r="J44" s="418"/>
      <c r="K44" s="417">
        <v>11</v>
      </c>
      <c r="L44" s="418"/>
      <c r="M44" s="417">
        <v>19</v>
      </c>
      <c r="N44" s="418"/>
      <c r="O44" s="417">
        <v>26</v>
      </c>
      <c r="P44" s="418"/>
      <c r="Q44" s="417">
        <v>95</v>
      </c>
      <c r="R44" s="418"/>
      <c r="S44" s="417">
        <v>29</v>
      </c>
      <c r="T44" s="419"/>
      <c r="U44" s="51"/>
    </row>
    <row r="45" spans="1:21" ht="16.5" customHeight="1">
      <c r="A45" s="396" t="s">
        <v>61</v>
      </c>
      <c r="B45" s="410" t="s">
        <v>8</v>
      </c>
      <c r="C45" s="410"/>
      <c r="D45" s="410"/>
      <c r="E45" s="410"/>
      <c r="F45" s="434">
        <f>SUM(F47:H55)</f>
        <v>3223</v>
      </c>
      <c r="G45" s="435"/>
      <c r="H45" s="435"/>
      <c r="I45" s="405">
        <f>SUM(I47:J55)</f>
        <v>1196</v>
      </c>
      <c r="J45" s="406"/>
      <c r="K45" s="405">
        <f>SUM(K47:L55)</f>
        <v>1397</v>
      </c>
      <c r="L45" s="406"/>
      <c r="M45" s="405">
        <f>SUM(M47:N55)</f>
        <v>231</v>
      </c>
      <c r="N45" s="406"/>
      <c r="O45" s="405">
        <f>SUM(O47:P55)</f>
        <v>40</v>
      </c>
      <c r="P45" s="406"/>
      <c r="Q45" s="405">
        <f>SUM(Q47:R55)</f>
        <v>73</v>
      </c>
      <c r="R45" s="406"/>
      <c r="S45" s="405">
        <f>SUM(S47:T55)</f>
        <v>286</v>
      </c>
      <c r="T45" s="407"/>
      <c r="U45" s="51"/>
    </row>
    <row r="46" spans="1:21" ht="16.5" customHeight="1">
      <c r="A46" s="396"/>
      <c r="B46" s="409" t="s">
        <v>76</v>
      </c>
      <c r="C46" s="409"/>
      <c r="D46" s="409"/>
      <c r="E46" s="409"/>
      <c r="F46" s="436">
        <f>-(F45/F32*100)</f>
        <v>-6.302923633519115</v>
      </c>
      <c r="G46" s="437"/>
      <c r="H46" s="437"/>
      <c r="I46" s="412">
        <f>-(I45/I32*100)</f>
        <v>-9.625754527162977</v>
      </c>
      <c r="J46" s="415"/>
      <c r="K46" s="412">
        <f>-(K45/K32*100)</f>
        <v>-11.818950930626057</v>
      </c>
      <c r="L46" s="415"/>
      <c r="M46" s="412">
        <f>-(M45/M32*100)</f>
        <v>-2.7036516853932584</v>
      </c>
      <c r="N46" s="415"/>
      <c r="O46" s="412">
        <f>-(O45/O32*100)</f>
        <v>-1.0274852298998203</v>
      </c>
      <c r="P46" s="415"/>
      <c r="Q46" s="412">
        <f>-(Q45/Q32*100)</f>
        <v>-1.167066346922462</v>
      </c>
      <c r="R46" s="415"/>
      <c r="S46" s="412">
        <f>-(S45/S32*100)</f>
        <v>-3.488655769699927</v>
      </c>
      <c r="T46" s="416"/>
      <c r="U46" s="51"/>
    </row>
    <row r="47" spans="1:21" ht="16.5" customHeight="1">
      <c r="A47" s="396"/>
      <c r="B47" s="362" t="s">
        <v>77</v>
      </c>
      <c r="C47" s="362"/>
      <c r="D47" s="362" t="s">
        <v>12</v>
      </c>
      <c r="E47" s="362"/>
      <c r="F47" s="428">
        <f aca="true" t="shared" si="7" ref="F47:F55">SUM(I47:T47)</f>
        <v>419</v>
      </c>
      <c r="G47" s="429"/>
      <c r="H47" s="429"/>
      <c r="I47" s="417">
        <v>66</v>
      </c>
      <c r="J47" s="418"/>
      <c r="K47" s="417">
        <v>236</v>
      </c>
      <c r="L47" s="418"/>
      <c r="M47" s="417">
        <v>64</v>
      </c>
      <c r="N47" s="418"/>
      <c r="O47" s="417">
        <v>11</v>
      </c>
      <c r="P47" s="418"/>
      <c r="Q47" s="417">
        <v>11</v>
      </c>
      <c r="R47" s="418"/>
      <c r="S47" s="417">
        <v>31</v>
      </c>
      <c r="T47" s="419"/>
      <c r="U47" s="51"/>
    </row>
    <row r="48" spans="1:21" ht="16.5" customHeight="1">
      <c r="A48" s="396"/>
      <c r="B48" s="362"/>
      <c r="C48" s="362"/>
      <c r="D48" s="362" t="s">
        <v>13</v>
      </c>
      <c r="E48" s="362"/>
      <c r="F48" s="428">
        <f t="shared" si="7"/>
        <v>14</v>
      </c>
      <c r="G48" s="429"/>
      <c r="H48" s="429"/>
      <c r="I48" s="420">
        <v>4</v>
      </c>
      <c r="J48" s="421"/>
      <c r="K48" s="420">
        <v>5</v>
      </c>
      <c r="L48" s="421"/>
      <c r="M48" s="420">
        <v>2</v>
      </c>
      <c r="N48" s="421"/>
      <c r="O48" s="420">
        <v>1</v>
      </c>
      <c r="P48" s="421"/>
      <c r="Q48" s="420">
        <v>1</v>
      </c>
      <c r="R48" s="421"/>
      <c r="S48" s="420">
        <v>1</v>
      </c>
      <c r="T48" s="422"/>
      <c r="U48" s="51"/>
    </row>
    <row r="49" spans="1:21" ht="16.5" customHeight="1">
      <c r="A49" s="396"/>
      <c r="B49" s="362"/>
      <c r="C49" s="362"/>
      <c r="D49" s="362" t="s">
        <v>74</v>
      </c>
      <c r="E49" s="362"/>
      <c r="F49" s="428">
        <f t="shared" si="7"/>
        <v>1</v>
      </c>
      <c r="G49" s="429"/>
      <c r="H49" s="429"/>
      <c r="I49" s="417">
        <v>1</v>
      </c>
      <c r="J49" s="418"/>
      <c r="K49" s="417"/>
      <c r="L49" s="418"/>
      <c r="M49" s="417"/>
      <c r="N49" s="418"/>
      <c r="O49" s="417"/>
      <c r="P49" s="418"/>
      <c r="Q49" s="417"/>
      <c r="R49" s="418"/>
      <c r="S49" s="417"/>
      <c r="T49" s="419"/>
      <c r="U49" s="51"/>
    </row>
    <row r="50" spans="1:21" ht="16.5" customHeight="1">
      <c r="A50" s="396"/>
      <c r="B50" s="362" t="s">
        <v>58</v>
      </c>
      <c r="C50" s="362"/>
      <c r="D50" s="362" t="s">
        <v>12</v>
      </c>
      <c r="E50" s="362"/>
      <c r="F50" s="428">
        <f>SUM(I50:T50)</f>
        <v>2646</v>
      </c>
      <c r="G50" s="429"/>
      <c r="H50" s="429"/>
      <c r="I50" s="420">
        <v>1079</v>
      </c>
      <c r="J50" s="421"/>
      <c r="K50" s="420">
        <v>1111</v>
      </c>
      <c r="L50" s="421"/>
      <c r="M50" s="420">
        <v>145</v>
      </c>
      <c r="N50" s="421"/>
      <c r="O50" s="420">
        <v>21</v>
      </c>
      <c r="P50" s="421"/>
      <c r="Q50" s="420">
        <v>57</v>
      </c>
      <c r="R50" s="421"/>
      <c r="S50" s="420">
        <v>233</v>
      </c>
      <c r="T50" s="422"/>
      <c r="U50" s="51"/>
    </row>
    <row r="51" spans="1:21" ht="16.5" customHeight="1">
      <c r="A51" s="396"/>
      <c r="B51" s="362"/>
      <c r="C51" s="362"/>
      <c r="D51" s="362" t="s">
        <v>13</v>
      </c>
      <c r="E51" s="362"/>
      <c r="F51" s="428">
        <f t="shared" si="7"/>
        <v>5</v>
      </c>
      <c r="G51" s="429"/>
      <c r="H51" s="429"/>
      <c r="I51" s="417">
        <v>2</v>
      </c>
      <c r="J51" s="418"/>
      <c r="K51" s="417">
        <v>2</v>
      </c>
      <c r="L51" s="418"/>
      <c r="M51" s="417"/>
      <c r="N51" s="418"/>
      <c r="O51" s="417"/>
      <c r="P51" s="418"/>
      <c r="Q51" s="417"/>
      <c r="R51" s="418"/>
      <c r="S51" s="417">
        <v>1</v>
      </c>
      <c r="T51" s="419"/>
      <c r="U51" s="51"/>
    </row>
    <row r="52" spans="1:21" ht="16.5" customHeight="1">
      <c r="A52" s="396"/>
      <c r="B52" s="362"/>
      <c r="C52" s="362"/>
      <c r="D52" s="362" t="s">
        <v>74</v>
      </c>
      <c r="E52" s="362"/>
      <c r="F52" s="428">
        <f t="shared" si="7"/>
        <v>105</v>
      </c>
      <c r="G52" s="429"/>
      <c r="H52" s="429"/>
      <c r="I52" s="420">
        <v>28</v>
      </c>
      <c r="J52" s="421"/>
      <c r="K52" s="420">
        <v>34</v>
      </c>
      <c r="L52" s="421"/>
      <c r="M52" s="420">
        <v>17</v>
      </c>
      <c r="N52" s="421"/>
      <c r="O52" s="420">
        <v>6</v>
      </c>
      <c r="P52" s="421"/>
      <c r="Q52" s="420">
        <v>4</v>
      </c>
      <c r="R52" s="421"/>
      <c r="S52" s="420">
        <v>16</v>
      </c>
      <c r="T52" s="422"/>
      <c r="U52" s="51"/>
    </row>
    <row r="53" spans="1:21" ht="16.5" customHeight="1">
      <c r="A53" s="396"/>
      <c r="B53" s="362" t="s">
        <v>75</v>
      </c>
      <c r="C53" s="362"/>
      <c r="D53" s="362"/>
      <c r="E53" s="362"/>
      <c r="F53" s="428">
        <f t="shared" si="7"/>
        <v>3</v>
      </c>
      <c r="G53" s="429"/>
      <c r="H53" s="429"/>
      <c r="I53" s="420"/>
      <c r="J53" s="426"/>
      <c r="K53" s="420">
        <v>1</v>
      </c>
      <c r="L53" s="426"/>
      <c r="M53" s="420">
        <v>1</v>
      </c>
      <c r="N53" s="426"/>
      <c r="O53" s="420">
        <v>1</v>
      </c>
      <c r="P53" s="426"/>
      <c r="Q53" s="420"/>
      <c r="R53" s="426"/>
      <c r="S53" s="420"/>
      <c r="T53" s="433"/>
      <c r="U53" s="51"/>
    </row>
    <row r="54" spans="1:21" ht="16.5" customHeight="1">
      <c r="A54" s="396"/>
      <c r="B54" s="362" t="s">
        <v>235</v>
      </c>
      <c r="C54" s="362"/>
      <c r="D54" s="362"/>
      <c r="E54" s="362"/>
      <c r="F54" s="428">
        <f t="shared" si="7"/>
        <v>0</v>
      </c>
      <c r="G54" s="429"/>
      <c r="H54" s="429"/>
      <c r="I54" s="424"/>
      <c r="J54" s="427"/>
      <c r="K54" s="423"/>
      <c r="L54" s="423"/>
      <c r="M54" s="423"/>
      <c r="N54" s="423"/>
      <c r="O54" s="423"/>
      <c r="P54" s="423"/>
      <c r="Q54" s="423"/>
      <c r="R54" s="423"/>
      <c r="S54" s="424"/>
      <c r="T54" s="425"/>
      <c r="U54" s="51"/>
    </row>
    <row r="55" spans="1:21" ht="16.5" customHeight="1">
      <c r="A55" s="400"/>
      <c r="B55" s="402" t="s">
        <v>16</v>
      </c>
      <c r="C55" s="402"/>
      <c r="D55" s="402"/>
      <c r="E55" s="402"/>
      <c r="F55" s="443">
        <f t="shared" si="7"/>
        <v>30</v>
      </c>
      <c r="G55" s="444"/>
      <c r="H55" s="444"/>
      <c r="I55" s="430">
        <v>16</v>
      </c>
      <c r="J55" s="432"/>
      <c r="K55" s="430">
        <v>8</v>
      </c>
      <c r="L55" s="432"/>
      <c r="M55" s="430">
        <v>2</v>
      </c>
      <c r="N55" s="432"/>
      <c r="O55" s="430"/>
      <c r="P55" s="432"/>
      <c r="Q55" s="430"/>
      <c r="R55" s="432"/>
      <c r="S55" s="430">
        <v>4</v>
      </c>
      <c r="T55" s="431"/>
      <c r="U55" s="51"/>
    </row>
    <row r="56" ht="18.75" customHeight="1"/>
  </sheetData>
  <sheetProtection/>
  <mergeCells count="232">
    <mergeCell ref="F55:H55"/>
    <mergeCell ref="F38:H38"/>
    <mergeCell ref="F39:H39"/>
    <mergeCell ref="F40:H40"/>
    <mergeCell ref="F41:H41"/>
    <mergeCell ref="F50:H50"/>
    <mergeCell ref="F51:H51"/>
    <mergeCell ref="F52:H52"/>
    <mergeCell ref="F53:H53"/>
    <mergeCell ref="F54:H54"/>
    <mergeCell ref="F34:H34"/>
    <mergeCell ref="F35:H35"/>
    <mergeCell ref="F36:H36"/>
    <mergeCell ref="F37:H37"/>
    <mergeCell ref="F29:H30"/>
    <mergeCell ref="F31:H31"/>
    <mergeCell ref="F32:H32"/>
    <mergeCell ref="F33:H33"/>
    <mergeCell ref="F47:H47"/>
    <mergeCell ref="F48:H48"/>
    <mergeCell ref="F49:H49"/>
    <mergeCell ref="F43:H43"/>
    <mergeCell ref="F44:H44"/>
    <mergeCell ref="F45:H45"/>
    <mergeCell ref="F46:H46"/>
    <mergeCell ref="F42:H42"/>
    <mergeCell ref="S55:T55"/>
    <mergeCell ref="I55:J55"/>
    <mergeCell ref="K55:L55"/>
    <mergeCell ref="M55:N55"/>
    <mergeCell ref="O55:P55"/>
    <mergeCell ref="Q53:R53"/>
    <mergeCell ref="O53:P53"/>
    <mergeCell ref="Q55:R55"/>
    <mergeCell ref="S53:T53"/>
    <mergeCell ref="Q54:R54"/>
    <mergeCell ref="S54:T54"/>
    <mergeCell ref="I53:J53"/>
    <mergeCell ref="K53:L53"/>
    <mergeCell ref="M53:N53"/>
    <mergeCell ref="I54:J54"/>
    <mergeCell ref="K54:L54"/>
    <mergeCell ref="M54:N54"/>
    <mergeCell ref="O54:P54"/>
    <mergeCell ref="Q52:R52"/>
    <mergeCell ref="S52:T52"/>
    <mergeCell ref="I51:J51"/>
    <mergeCell ref="K51:L51"/>
    <mergeCell ref="I52:J52"/>
    <mergeCell ref="K52:L52"/>
    <mergeCell ref="M52:N52"/>
    <mergeCell ref="O52:P52"/>
    <mergeCell ref="M51:N51"/>
    <mergeCell ref="O51:P51"/>
    <mergeCell ref="Q49:R49"/>
    <mergeCell ref="S49:T49"/>
    <mergeCell ref="Q50:R50"/>
    <mergeCell ref="S50:T50"/>
    <mergeCell ref="Q51:R51"/>
    <mergeCell ref="S51:T51"/>
    <mergeCell ref="I50:J50"/>
    <mergeCell ref="K50:L50"/>
    <mergeCell ref="M50:N50"/>
    <mergeCell ref="O50:P50"/>
    <mergeCell ref="I49:J49"/>
    <mergeCell ref="K49:L49"/>
    <mergeCell ref="M49:N49"/>
    <mergeCell ref="O49:P49"/>
    <mergeCell ref="Q48:R48"/>
    <mergeCell ref="S48:T48"/>
    <mergeCell ref="I47:J47"/>
    <mergeCell ref="K47:L47"/>
    <mergeCell ref="I48:J48"/>
    <mergeCell ref="K48:L48"/>
    <mergeCell ref="M48:N48"/>
    <mergeCell ref="O48:P48"/>
    <mergeCell ref="M47:N47"/>
    <mergeCell ref="O47:P47"/>
    <mergeCell ref="Q45:R45"/>
    <mergeCell ref="S45:T45"/>
    <mergeCell ref="Q46:R46"/>
    <mergeCell ref="S46:T46"/>
    <mergeCell ref="Q47:R47"/>
    <mergeCell ref="S47:T47"/>
    <mergeCell ref="I46:J46"/>
    <mergeCell ref="K46:L46"/>
    <mergeCell ref="M46:N46"/>
    <mergeCell ref="O46:P46"/>
    <mergeCell ref="I45:J45"/>
    <mergeCell ref="K45:L45"/>
    <mergeCell ref="M45:N45"/>
    <mergeCell ref="O45:P45"/>
    <mergeCell ref="Q44:R44"/>
    <mergeCell ref="S44:T44"/>
    <mergeCell ref="I43:J43"/>
    <mergeCell ref="K43:L43"/>
    <mergeCell ref="I44:J44"/>
    <mergeCell ref="K44:L44"/>
    <mergeCell ref="M44:N44"/>
    <mergeCell ref="O44:P44"/>
    <mergeCell ref="M43:N43"/>
    <mergeCell ref="O43:P43"/>
    <mergeCell ref="Q41:R41"/>
    <mergeCell ref="S41:T41"/>
    <mergeCell ref="Q42:R42"/>
    <mergeCell ref="S42:T42"/>
    <mergeCell ref="Q43:R43"/>
    <mergeCell ref="S43:T43"/>
    <mergeCell ref="I42:J42"/>
    <mergeCell ref="K42:L42"/>
    <mergeCell ref="M42:N42"/>
    <mergeCell ref="O42:P42"/>
    <mergeCell ref="I41:J41"/>
    <mergeCell ref="K41:L41"/>
    <mergeCell ref="M41:N41"/>
    <mergeCell ref="O41:P41"/>
    <mergeCell ref="Q40:R40"/>
    <mergeCell ref="S40:T40"/>
    <mergeCell ref="I39:J39"/>
    <mergeCell ref="K39:L39"/>
    <mergeCell ref="I40:J40"/>
    <mergeCell ref="K40:L40"/>
    <mergeCell ref="M40:N40"/>
    <mergeCell ref="O40:P40"/>
    <mergeCell ref="M39:N39"/>
    <mergeCell ref="O39:P39"/>
    <mergeCell ref="Q37:R37"/>
    <mergeCell ref="S37:T37"/>
    <mergeCell ref="Q38:R38"/>
    <mergeCell ref="S38:T38"/>
    <mergeCell ref="Q39:R39"/>
    <mergeCell ref="S39:T39"/>
    <mergeCell ref="I38:J38"/>
    <mergeCell ref="K38:L38"/>
    <mergeCell ref="M38:N38"/>
    <mergeCell ref="O38:P38"/>
    <mergeCell ref="I37:J37"/>
    <mergeCell ref="K37:L37"/>
    <mergeCell ref="M37:N37"/>
    <mergeCell ref="O37:P37"/>
    <mergeCell ref="Q35:R35"/>
    <mergeCell ref="S35:T35"/>
    <mergeCell ref="I36:J36"/>
    <mergeCell ref="K36:L36"/>
    <mergeCell ref="M36:N36"/>
    <mergeCell ref="O36:P36"/>
    <mergeCell ref="Q36:R36"/>
    <mergeCell ref="S36:T36"/>
    <mergeCell ref="I35:J35"/>
    <mergeCell ref="K35:L35"/>
    <mergeCell ref="M33:N33"/>
    <mergeCell ref="Q34:R34"/>
    <mergeCell ref="S34:T34"/>
    <mergeCell ref="I33:J33"/>
    <mergeCell ref="K33:L33"/>
    <mergeCell ref="I34:J34"/>
    <mergeCell ref="K34:L34"/>
    <mergeCell ref="M34:N34"/>
    <mergeCell ref="O34:P34"/>
    <mergeCell ref="I32:J32"/>
    <mergeCell ref="I31:J31"/>
    <mergeCell ref="K31:L31"/>
    <mergeCell ref="Q33:R33"/>
    <mergeCell ref="S33:T33"/>
    <mergeCell ref="M35:N35"/>
    <mergeCell ref="O31:P31"/>
    <mergeCell ref="O33:P33"/>
    <mergeCell ref="O35:P35"/>
    <mergeCell ref="M31:N31"/>
    <mergeCell ref="D52:E52"/>
    <mergeCell ref="B53:E53"/>
    <mergeCell ref="B54:E54"/>
    <mergeCell ref="B55:E55"/>
    <mergeCell ref="B42:E42"/>
    <mergeCell ref="B43:E43"/>
    <mergeCell ref="B44:E44"/>
    <mergeCell ref="A45:A55"/>
    <mergeCell ref="B45:E45"/>
    <mergeCell ref="B46:E46"/>
    <mergeCell ref="B47:C49"/>
    <mergeCell ref="D47:E47"/>
    <mergeCell ref="D48:E48"/>
    <mergeCell ref="D49:E49"/>
    <mergeCell ref="B50:C52"/>
    <mergeCell ref="D50:E50"/>
    <mergeCell ref="D51:E51"/>
    <mergeCell ref="S30:T30"/>
    <mergeCell ref="Q31:R31"/>
    <mergeCell ref="S31:T31"/>
    <mergeCell ref="A34:A44"/>
    <mergeCell ref="D39:E39"/>
    <mergeCell ref="D40:E40"/>
    <mergeCell ref="D41:E41"/>
    <mergeCell ref="B39:C41"/>
    <mergeCell ref="B35:E35"/>
    <mergeCell ref="D36:E36"/>
    <mergeCell ref="S32:T32"/>
    <mergeCell ref="D37:E37"/>
    <mergeCell ref="B36:C38"/>
    <mergeCell ref="D38:E38"/>
    <mergeCell ref="A33:E33"/>
    <mergeCell ref="I29:T29"/>
    <mergeCell ref="I30:J30"/>
    <mergeCell ref="K30:L30"/>
    <mergeCell ref="M30:N30"/>
    <mergeCell ref="B34:E34"/>
    <mergeCell ref="A29:E30"/>
    <mergeCell ref="B17:C17"/>
    <mergeCell ref="A31:E31"/>
    <mergeCell ref="A32:E32"/>
    <mergeCell ref="K32:L32"/>
    <mergeCell ref="Q32:R32"/>
    <mergeCell ref="O30:P30"/>
    <mergeCell ref="Q30:R30"/>
    <mergeCell ref="M32:N32"/>
    <mergeCell ref="O32:P32"/>
    <mergeCell ref="A18:A26"/>
    <mergeCell ref="B18:C18"/>
    <mergeCell ref="B19:B21"/>
    <mergeCell ref="B22:B24"/>
    <mergeCell ref="B25:C25"/>
    <mergeCell ref="B26:C26"/>
    <mergeCell ref="A6:B7"/>
    <mergeCell ref="E4:G4"/>
    <mergeCell ref="A4:C5"/>
    <mergeCell ref="H4:U4"/>
    <mergeCell ref="B8:C8"/>
    <mergeCell ref="A8:A17"/>
    <mergeCell ref="B9:B11"/>
    <mergeCell ref="B12:B14"/>
    <mergeCell ref="B15:C15"/>
    <mergeCell ref="B16:C16"/>
  </mergeCells>
  <printOptions/>
  <pageMargins left="0.5905511811023623" right="0.5905511811023623" top="0.3937007874015748" bottom="0.3937007874015748" header="0.5118110236220472" footer="0.5118110236220472"/>
  <pageSetup firstPageNumber="7" useFirstPageNumber="1" horizontalDpi="600" verticalDpi="600" orientation="portrait" paperSize="9" scale="95" r:id="rId1"/>
  <headerFooter alignWithMargins="0">
    <oddFooter>&amp;C&amp;"ＭＳ 明朝,標準"&amp;8-　&amp;P　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J69"/>
  <sheetViews>
    <sheetView showZeros="0" zoomScalePageLayoutView="0" workbookViewId="0" topLeftCell="A1">
      <pane xSplit="1" ySplit="8" topLeftCell="B1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1" sqref="B1"/>
    </sheetView>
  </sheetViews>
  <sheetFormatPr defaultColWidth="9.00390625" defaultRowHeight="13.5"/>
  <cols>
    <col min="1" max="1" width="13.375" style="53" customWidth="1"/>
    <col min="2" max="7" width="7.75390625" style="53" customWidth="1"/>
    <col min="8" max="8" width="5.125" style="53" customWidth="1"/>
    <col min="9" max="13" width="4.375" style="53" customWidth="1"/>
    <col min="14" max="16" width="4.25390625" style="53" customWidth="1"/>
    <col min="17" max="17" width="4.875" style="53" customWidth="1"/>
    <col min="18" max="19" width="4.625" style="53" customWidth="1"/>
    <col min="20" max="20" width="4.875" style="53" customWidth="1"/>
    <col min="21" max="22" width="4.625" style="53" customWidth="1"/>
    <col min="23" max="34" width="3.00390625" style="53" customWidth="1"/>
    <col min="35" max="35" width="5.25390625" style="53" customWidth="1"/>
    <col min="36" max="36" width="4.875" style="53" customWidth="1"/>
    <col min="37" max="16384" width="9.00390625" style="53" customWidth="1"/>
  </cols>
  <sheetData>
    <row r="1" spans="1:36" ht="10.5" customHeight="1">
      <c r="A1" s="1" t="s">
        <v>79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3"/>
      <c r="AE1" s="243"/>
      <c r="AF1" s="243"/>
      <c r="AG1" s="243"/>
      <c r="AH1" s="243"/>
      <c r="AI1" s="243"/>
      <c r="AJ1" s="2" t="s">
        <v>80</v>
      </c>
    </row>
    <row r="2" spans="1:36" ht="7.5" customHeight="1">
      <c r="A2"/>
      <c r="B2"/>
      <c r="C2" s="251" t="s">
        <v>249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</row>
    <row r="3" spans="1:36" ht="13.5">
      <c r="A3" s="251" t="s">
        <v>81</v>
      </c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</row>
    <row r="4" spans="1:36" ht="9.75" customHeight="1">
      <c r="A4" s="387" t="s">
        <v>82</v>
      </c>
      <c r="B4" s="390" t="s">
        <v>83</v>
      </c>
      <c r="C4" s="388"/>
      <c r="D4" s="388"/>
      <c r="E4" s="388" t="s">
        <v>277</v>
      </c>
      <c r="F4" s="388"/>
      <c r="G4" s="388"/>
      <c r="H4" s="448" t="s">
        <v>84</v>
      </c>
      <c r="I4" s="448"/>
      <c r="J4" s="448"/>
      <c r="K4" s="448" t="s">
        <v>85</v>
      </c>
      <c r="L4" s="448"/>
      <c r="M4" s="448"/>
      <c r="N4" s="448" t="s">
        <v>86</v>
      </c>
      <c r="O4" s="448"/>
      <c r="P4" s="448"/>
      <c r="Q4" s="388" t="s">
        <v>19</v>
      </c>
      <c r="R4" s="388"/>
      <c r="S4" s="388"/>
      <c r="T4" s="388" t="s">
        <v>87</v>
      </c>
      <c r="U4" s="388"/>
      <c r="V4" s="388"/>
      <c r="W4" s="388" t="s">
        <v>26</v>
      </c>
      <c r="X4" s="388"/>
      <c r="Y4" s="388"/>
      <c r="Z4" s="447" t="s">
        <v>88</v>
      </c>
      <c r="AA4" s="447"/>
      <c r="AB4" s="447"/>
      <c r="AC4" s="447" t="s">
        <v>89</v>
      </c>
      <c r="AD4" s="447"/>
      <c r="AE4" s="447"/>
      <c r="AF4" s="447" t="s">
        <v>90</v>
      </c>
      <c r="AG4" s="447"/>
      <c r="AH4" s="447"/>
      <c r="AI4" s="388" t="s">
        <v>91</v>
      </c>
      <c r="AJ4" s="389"/>
    </row>
    <row r="5" spans="1:36" ht="9.75" customHeight="1">
      <c r="A5" s="395"/>
      <c r="B5" s="364"/>
      <c r="C5" s="345"/>
      <c r="D5" s="345"/>
      <c r="E5" s="345"/>
      <c r="F5" s="345"/>
      <c r="G5" s="345"/>
      <c r="H5" s="368"/>
      <c r="I5" s="368"/>
      <c r="J5" s="368"/>
      <c r="K5" s="368"/>
      <c r="L5" s="368"/>
      <c r="M5" s="368"/>
      <c r="N5" s="368"/>
      <c r="O5" s="368"/>
      <c r="P5" s="368"/>
      <c r="Q5" s="345"/>
      <c r="R5" s="345"/>
      <c r="S5" s="345"/>
      <c r="T5" s="345"/>
      <c r="U5" s="345"/>
      <c r="V5" s="345"/>
      <c r="W5" s="345" t="s">
        <v>234</v>
      </c>
      <c r="X5" s="345"/>
      <c r="Y5" s="345"/>
      <c r="Z5" s="345" t="s">
        <v>92</v>
      </c>
      <c r="AA5" s="345"/>
      <c r="AB5" s="345"/>
      <c r="AC5" s="345" t="s">
        <v>93</v>
      </c>
      <c r="AD5" s="345"/>
      <c r="AE5" s="345"/>
      <c r="AF5" s="345" t="s">
        <v>94</v>
      </c>
      <c r="AG5" s="345"/>
      <c r="AH5" s="345"/>
      <c r="AI5" s="244" t="s">
        <v>95</v>
      </c>
      <c r="AJ5" s="245" t="s">
        <v>96</v>
      </c>
    </row>
    <row r="6" spans="1:36" ht="16.5" customHeight="1">
      <c r="A6" s="392"/>
      <c r="B6" s="246" t="s">
        <v>8</v>
      </c>
      <c r="C6" s="165" t="s">
        <v>6</v>
      </c>
      <c r="D6" s="246" t="s">
        <v>7</v>
      </c>
      <c r="E6" s="165" t="s">
        <v>8</v>
      </c>
      <c r="F6" s="246" t="s">
        <v>6</v>
      </c>
      <c r="G6" s="165" t="s">
        <v>7</v>
      </c>
      <c r="H6" s="246" t="s">
        <v>8</v>
      </c>
      <c r="I6" s="165" t="s">
        <v>6</v>
      </c>
      <c r="J6" s="246" t="s">
        <v>7</v>
      </c>
      <c r="K6" s="165" t="s">
        <v>8</v>
      </c>
      <c r="L6" s="247" t="s">
        <v>6</v>
      </c>
      <c r="M6" s="165" t="s">
        <v>7</v>
      </c>
      <c r="N6" s="246" t="s">
        <v>8</v>
      </c>
      <c r="O6" s="165" t="s">
        <v>6</v>
      </c>
      <c r="P6" s="246" t="s">
        <v>7</v>
      </c>
      <c r="Q6" s="165" t="s">
        <v>8</v>
      </c>
      <c r="R6" s="246" t="s">
        <v>6</v>
      </c>
      <c r="S6" s="165" t="s">
        <v>7</v>
      </c>
      <c r="T6" s="246" t="s">
        <v>8</v>
      </c>
      <c r="U6" s="165" t="s">
        <v>6</v>
      </c>
      <c r="V6" s="246" t="s">
        <v>7</v>
      </c>
      <c r="W6" s="165" t="s">
        <v>8</v>
      </c>
      <c r="X6" s="165" t="s">
        <v>6</v>
      </c>
      <c r="Y6" s="246" t="s">
        <v>7</v>
      </c>
      <c r="Z6" s="165" t="s">
        <v>8</v>
      </c>
      <c r="AA6" s="246" t="s">
        <v>6</v>
      </c>
      <c r="AB6" s="165" t="s">
        <v>7</v>
      </c>
      <c r="AC6" s="246" t="s">
        <v>8</v>
      </c>
      <c r="AD6" s="165" t="s">
        <v>6</v>
      </c>
      <c r="AE6" s="246" t="s">
        <v>7</v>
      </c>
      <c r="AF6" s="165" t="s">
        <v>8</v>
      </c>
      <c r="AG6" s="246" t="s">
        <v>6</v>
      </c>
      <c r="AH6" s="165" t="s">
        <v>7</v>
      </c>
      <c r="AI6" s="248" t="s">
        <v>250</v>
      </c>
      <c r="AJ6" s="249" t="s">
        <v>251</v>
      </c>
    </row>
    <row r="7" spans="1:36" s="16" customFormat="1" ht="12" customHeight="1">
      <c r="A7" s="250" t="s">
        <v>252</v>
      </c>
      <c r="B7" s="258">
        <v>51241</v>
      </c>
      <c r="C7" s="259">
        <v>26459</v>
      </c>
      <c r="D7" s="260">
        <v>24782</v>
      </c>
      <c r="E7" s="259">
        <v>50422</v>
      </c>
      <c r="F7" s="260">
        <v>25976</v>
      </c>
      <c r="G7" s="259">
        <v>24446</v>
      </c>
      <c r="H7" s="260">
        <v>130</v>
      </c>
      <c r="I7" s="259">
        <v>75</v>
      </c>
      <c r="J7" s="260">
        <v>55</v>
      </c>
      <c r="K7" s="259">
        <v>70</v>
      </c>
      <c r="L7" s="260">
        <v>40</v>
      </c>
      <c r="M7" s="259">
        <v>30</v>
      </c>
      <c r="N7" s="260">
        <v>28</v>
      </c>
      <c r="O7" s="259">
        <v>26</v>
      </c>
      <c r="P7" s="260">
        <v>2</v>
      </c>
      <c r="Q7" s="259">
        <v>141</v>
      </c>
      <c r="R7" s="260">
        <v>121</v>
      </c>
      <c r="S7" s="259">
        <v>20</v>
      </c>
      <c r="T7" s="260">
        <v>449</v>
      </c>
      <c r="U7" s="259">
        <v>220</v>
      </c>
      <c r="V7" s="260">
        <v>229</v>
      </c>
      <c r="W7" s="259">
        <v>1</v>
      </c>
      <c r="X7" s="259">
        <v>1</v>
      </c>
      <c r="Y7" s="260">
        <v>0</v>
      </c>
      <c r="Z7" s="259">
        <v>4</v>
      </c>
      <c r="AA7" s="260">
        <v>4</v>
      </c>
      <c r="AB7" s="259">
        <v>0</v>
      </c>
      <c r="AC7" s="260">
        <v>1</v>
      </c>
      <c r="AD7" s="259">
        <v>1</v>
      </c>
      <c r="AE7" s="260">
        <v>0</v>
      </c>
      <c r="AF7" s="259">
        <v>0</v>
      </c>
      <c r="AG7" s="260">
        <v>0</v>
      </c>
      <c r="AH7" s="259">
        <v>0</v>
      </c>
      <c r="AI7" s="261">
        <v>98.40167053726509</v>
      </c>
      <c r="AJ7" s="262">
        <v>0.28492808493198807</v>
      </c>
    </row>
    <row r="8" spans="1:36" s="16" customFormat="1" ht="12" customHeight="1">
      <c r="A8" s="250" t="s">
        <v>278</v>
      </c>
      <c r="B8" s="258">
        <f>B9+B15+B22+B39+B57+B67</f>
        <v>51929</v>
      </c>
      <c r="C8" s="259">
        <f>C9+C15+C22+C39+C57+C67</f>
        <v>26548</v>
      </c>
      <c r="D8" s="260">
        <f>D9+D15+D22+D39+D57+D67</f>
        <v>25381</v>
      </c>
      <c r="E8" s="259">
        <f>E9+E15+E22+E39+E57+E67</f>
        <v>51135</v>
      </c>
      <c r="F8" s="260">
        <f aca="true" t="shared" si="0" ref="F8:AH8">F9+F15+F22+F39+F57+F67</f>
        <v>26043</v>
      </c>
      <c r="G8" s="259">
        <f t="shared" si="0"/>
        <v>25092</v>
      </c>
      <c r="H8" s="260">
        <f t="shared" si="0"/>
        <v>126</v>
      </c>
      <c r="I8" s="259">
        <f t="shared" si="0"/>
        <v>75</v>
      </c>
      <c r="J8" s="260">
        <f t="shared" si="0"/>
        <v>51</v>
      </c>
      <c r="K8" s="259">
        <f t="shared" si="0"/>
        <v>66</v>
      </c>
      <c r="L8" s="260">
        <f t="shared" si="0"/>
        <v>41</v>
      </c>
      <c r="M8" s="259">
        <f t="shared" si="0"/>
        <v>25</v>
      </c>
      <c r="N8" s="260">
        <f t="shared" si="0"/>
        <v>24</v>
      </c>
      <c r="O8" s="259">
        <f t="shared" si="0"/>
        <v>23</v>
      </c>
      <c r="P8" s="260">
        <f t="shared" si="0"/>
        <v>1</v>
      </c>
      <c r="Q8" s="259">
        <f t="shared" si="0"/>
        <v>150</v>
      </c>
      <c r="R8" s="260">
        <f t="shared" si="0"/>
        <v>134</v>
      </c>
      <c r="S8" s="259">
        <f t="shared" si="0"/>
        <v>16</v>
      </c>
      <c r="T8" s="260">
        <f t="shared" si="0"/>
        <v>421</v>
      </c>
      <c r="U8" s="259">
        <f t="shared" si="0"/>
        <v>229</v>
      </c>
      <c r="V8" s="260">
        <f t="shared" si="0"/>
        <v>192</v>
      </c>
      <c r="W8" s="259">
        <f t="shared" si="0"/>
        <v>7</v>
      </c>
      <c r="X8" s="259">
        <f t="shared" si="0"/>
        <v>3</v>
      </c>
      <c r="Y8" s="260">
        <f t="shared" si="0"/>
        <v>4</v>
      </c>
      <c r="Z8" s="259">
        <f t="shared" si="0"/>
        <v>8</v>
      </c>
      <c r="AA8" s="260">
        <f t="shared" si="0"/>
        <v>7</v>
      </c>
      <c r="AB8" s="259">
        <f t="shared" si="0"/>
        <v>1</v>
      </c>
      <c r="AC8" s="260">
        <f t="shared" si="0"/>
        <v>0</v>
      </c>
      <c r="AD8" s="259">
        <f t="shared" si="0"/>
        <v>0</v>
      </c>
      <c r="AE8" s="260">
        <f t="shared" si="0"/>
        <v>0</v>
      </c>
      <c r="AF8" s="259">
        <f t="shared" si="0"/>
        <v>0</v>
      </c>
      <c r="AG8" s="260">
        <f t="shared" si="0"/>
        <v>0</v>
      </c>
      <c r="AH8" s="259">
        <f t="shared" si="0"/>
        <v>0</v>
      </c>
      <c r="AI8" s="261">
        <f>E8/B8*100</f>
        <v>98.47098923530204</v>
      </c>
      <c r="AJ8" s="262">
        <f>(Q8+Z8+AC8+AF8)/B8*100</f>
        <v>0.304261587937376</v>
      </c>
    </row>
    <row r="9" spans="1:36" s="16" customFormat="1" ht="12" customHeight="1">
      <c r="A9" s="252" t="s">
        <v>97</v>
      </c>
      <c r="B9" s="263">
        <f>SUM(B10:B14)</f>
        <v>12558</v>
      </c>
      <c r="C9" s="264">
        <f aca="true" t="shared" si="1" ref="C9:AH9">SUM(C10:C14)</f>
        <v>6451</v>
      </c>
      <c r="D9" s="265">
        <f t="shared" si="1"/>
        <v>6107</v>
      </c>
      <c r="E9" s="264">
        <f t="shared" si="1"/>
        <v>12425</v>
      </c>
      <c r="F9" s="265">
        <f t="shared" si="1"/>
        <v>6370</v>
      </c>
      <c r="G9" s="264">
        <f t="shared" si="1"/>
        <v>6055</v>
      </c>
      <c r="H9" s="265">
        <f t="shared" si="1"/>
        <v>21</v>
      </c>
      <c r="I9" s="264">
        <f t="shared" si="1"/>
        <v>15</v>
      </c>
      <c r="J9" s="265">
        <f t="shared" si="1"/>
        <v>6</v>
      </c>
      <c r="K9" s="264">
        <f t="shared" si="1"/>
        <v>8</v>
      </c>
      <c r="L9" s="265">
        <f t="shared" si="1"/>
        <v>3</v>
      </c>
      <c r="M9" s="264">
        <f t="shared" si="1"/>
        <v>5</v>
      </c>
      <c r="N9" s="265">
        <f t="shared" si="1"/>
        <v>2</v>
      </c>
      <c r="O9" s="264">
        <f t="shared" si="1"/>
        <v>2</v>
      </c>
      <c r="P9" s="265">
        <f t="shared" si="1"/>
        <v>0</v>
      </c>
      <c r="Q9" s="264">
        <f t="shared" si="1"/>
        <v>27</v>
      </c>
      <c r="R9" s="265">
        <f t="shared" si="1"/>
        <v>24</v>
      </c>
      <c r="S9" s="264">
        <f t="shared" si="1"/>
        <v>3</v>
      </c>
      <c r="T9" s="265">
        <f t="shared" si="1"/>
        <v>73</v>
      </c>
      <c r="U9" s="264">
        <f t="shared" si="1"/>
        <v>36</v>
      </c>
      <c r="V9" s="265">
        <f t="shared" si="1"/>
        <v>37</v>
      </c>
      <c r="W9" s="264">
        <f t="shared" si="1"/>
        <v>2</v>
      </c>
      <c r="X9" s="264">
        <f t="shared" si="1"/>
        <v>1</v>
      </c>
      <c r="Y9" s="265">
        <f t="shared" si="1"/>
        <v>1</v>
      </c>
      <c r="Z9" s="264">
        <f t="shared" si="1"/>
        <v>1</v>
      </c>
      <c r="AA9" s="265">
        <f t="shared" si="1"/>
        <v>1</v>
      </c>
      <c r="AB9" s="264">
        <f t="shared" si="1"/>
        <v>0</v>
      </c>
      <c r="AC9" s="265">
        <f t="shared" si="1"/>
        <v>0</v>
      </c>
      <c r="AD9" s="264">
        <f t="shared" si="1"/>
        <v>0</v>
      </c>
      <c r="AE9" s="265">
        <f t="shared" si="1"/>
        <v>0</v>
      </c>
      <c r="AF9" s="264">
        <f t="shared" si="1"/>
        <v>0</v>
      </c>
      <c r="AG9" s="265">
        <f t="shared" si="1"/>
        <v>0</v>
      </c>
      <c r="AH9" s="264">
        <f t="shared" si="1"/>
        <v>0</v>
      </c>
      <c r="AI9" s="266">
        <f aca="true" t="shared" si="2" ref="AI9:AI68">E9/B9*100</f>
        <v>98.94091415830546</v>
      </c>
      <c r="AJ9" s="267">
        <f aca="true" t="shared" si="3" ref="AJ9:AJ68">(Q9+Z9+AC9+AF9)/B9*100</f>
        <v>0.2229654403567447</v>
      </c>
    </row>
    <row r="10" spans="1:36" ht="12" customHeight="1">
      <c r="A10" s="253" t="s">
        <v>98</v>
      </c>
      <c r="B10" s="268">
        <f>SUM(C10:D10)</f>
        <v>1491</v>
      </c>
      <c r="C10" s="269">
        <v>795</v>
      </c>
      <c r="D10" s="269">
        <v>696</v>
      </c>
      <c r="E10" s="269">
        <f>SUM(F10:G10)</f>
        <v>1482</v>
      </c>
      <c r="F10" s="268">
        <v>791</v>
      </c>
      <c r="G10" s="269">
        <v>691</v>
      </c>
      <c r="H10" s="268">
        <f>SUM(I10:J10)</f>
        <v>0</v>
      </c>
      <c r="I10" s="269"/>
      <c r="J10" s="268"/>
      <c r="K10" s="269">
        <f>SUM(L10:M10)</f>
        <v>0</v>
      </c>
      <c r="L10" s="270"/>
      <c r="M10" s="269"/>
      <c r="N10" s="268">
        <f>SUM(O10:P10)</f>
        <v>0</v>
      </c>
      <c r="O10" s="269"/>
      <c r="P10" s="268"/>
      <c r="Q10" s="269">
        <f>SUM(R10:S10)</f>
        <v>3</v>
      </c>
      <c r="R10" s="271">
        <v>3</v>
      </c>
      <c r="S10" s="271"/>
      <c r="T10" s="268">
        <f>SUM(U10:V10)</f>
        <v>4</v>
      </c>
      <c r="U10" s="269"/>
      <c r="V10" s="268">
        <v>4</v>
      </c>
      <c r="W10" s="269">
        <f>SUM(X10:Y10)</f>
        <v>2</v>
      </c>
      <c r="X10" s="269">
        <v>1</v>
      </c>
      <c r="Y10" s="268">
        <v>1</v>
      </c>
      <c r="Z10" s="269">
        <f>SUM(AA10:AB10)</f>
        <v>0</v>
      </c>
      <c r="AA10" s="268"/>
      <c r="AB10" s="269"/>
      <c r="AC10" s="268">
        <f>SUM(AD10:AE10)</f>
        <v>0</v>
      </c>
      <c r="AD10" s="269">
        <v>0</v>
      </c>
      <c r="AE10" s="268">
        <v>0</v>
      </c>
      <c r="AF10" s="269">
        <f>SUM(AG10:AH10)</f>
        <v>0</v>
      </c>
      <c r="AG10" s="268">
        <v>0</v>
      </c>
      <c r="AH10" s="269">
        <v>0</v>
      </c>
      <c r="AI10" s="272">
        <f t="shared" si="2"/>
        <v>99.3963782696177</v>
      </c>
      <c r="AJ10" s="273">
        <f t="shared" si="3"/>
        <v>0.2012072434607646</v>
      </c>
    </row>
    <row r="11" spans="1:36" ht="12" customHeight="1">
      <c r="A11" s="253" t="s">
        <v>99</v>
      </c>
      <c r="B11" s="271">
        <f aca="true" t="shared" si="4" ref="B11:B68">SUM(C11:D11)</f>
        <v>1802</v>
      </c>
      <c r="C11" s="271">
        <v>935</v>
      </c>
      <c r="D11" s="270">
        <v>867</v>
      </c>
      <c r="E11" s="271">
        <f aca="true" t="shared" si="5" ref="E11:E68">SUM(F11:G11)</f>
        <v>1779</v>
      </c>
      <c r="F11" s="270">
        <v>921</v>
      </c>
      <c r="G11" s="271">
        <v>858</v>
      </c>
      <c r="H11" s="270">
        <f aca="true" t="shared" si="6" ref="H11:H68">SUM(I11:J11)</f>
        <v>1</v>
      </c>
      <c r="I11" s="271">
        <v>1</v>
      </c>
      <c r="J11" s="270"/>
      <c r="K11" s="271">
        <f aca="true" t="shared" si="7" ref="K11:K68">SUM(L11:M11)</f>
        <v>1</v>
      </c>
      <c r="L11" s="270"/>
      <c r="M11" s="271">
        <v>1</v>
      </c>
      <c r="N11" s="270">
        <f aca="true" t="shared" si="8" ref="N11:N68">SUM(O11:P11)</f>
        <v>0</v>
      </c>
      <c r="O11" s="271"/>
      <c r="P11" s="270"/>
      <c r="Q11" s="271">
        <f aca="true" t="shared" si="9" ref="Q11:Q68">SUM(R11:S11)</f>
        <v>4</v>
      </c>
      <c r="R11" s="270">
        <v>4</v>
      </c>
      <c r="S11" s="271"/>
      <c r="T11" s="270">
        <f aca="true" t="shared" si="10" ref="T11:T68">SUM(U11:V11)</f>
        <v>17</v>
      </c>
      <c r="U11" s="271">
        <v>9</v>
      </c>
      <c r="V11" s="270">
        <v>8</v>
      </c>
      <c r="W11" s="271">
        <f aca="true" t="shared" si="11" ref="W11:W68">SUM(X11:Y11)</f>
        <v>0</v>
      </c>
      <c r="X11" s="271"/>
      <c r="Y11" s="270"/>
      <c r="Z11" s="271">
        <f aca="true" t="shared" si="12" ref="Z11:Z68">SUM(AA11:AB11)</f>
        <v>0</v>
      </c>
      <c r="AA11" s="270"/>
      <c r="AB11" s="271"/>
      <c r="AC11" s="270">
        <f aca="true" t="shared" si="13" ref="AC11:AC68">SUM(AD11:AE11)</f>
        <v>0</v>
      </c>
      <c r="AD11" s="271">
        <v>0</v>
      </c>
      <c r="AE11" s="270">
        <v>0</v>
      </c>
      <c r="AF11" s="271">
        <f aca="true" t="shared" si="14" ref="AF11:AF68">SUM(AG11:AH11)</f>
        <v>0</v>
      </c>
      <c r="AG11" s="270">
        <v>0</v>
      </c>
      <c r="AH11" s="271">
        <v>0</v>
      </c>
      <c r="AI11" s="274">
        <f t="shared" si="2"/>
        <v>98.72364039955605</v>
      </c>
      <c r="AJ11" s="273">
        <f t="shared" si="3"/>
        <v>0.22197558268590456</v>
      </c>
    </row>
    <row r="12" spans="1:36" ht="12" customHeight="1">
      <c r="A12" s="253" t="s">
        <v>100</v>
      </c>
      <c r="B12" s="275">
        <f t="shared" si="4"/>
        <v>4792</v>
      </c>
      <c r="C12" s="276">
        <v>2403</v>
      </c>
      <c r="D12" s="277">
        <v>2389</v>
      </c>
      <c r="E12" s="276">
        <f t="shared" si="5"/>
        <v>4747</v>
      </c>
      <c r="F12" s="277">
        <v>2373</v>
      </c>
      <c r="G12" s="276">
        <v>2374</v>
      </c>
      <c r="H12" s="277">
        <f t="shared" si="6"/>
        <v>7</v>
      </c>
      <c r="I12" s="276">
        <v>7</v>
      </c>
      <c r="J12" s="277"/>
      <c r="K12" s="276">
        <f t="shared" si="7"/>
        <v>3</v>
      </c>
      <c r="L12" s="277">
        <v>2</v>
      </c>
      <c r="M12" s="276">
        <v>1</v>
      </c>
      <c r="N12" s="277">
        <f t="shared" si="8"/>
        <v>1</v>
      </c>
      <c r="O12" s="276">
        <v>1</v>
      </c>
      <c r="P12" s="277"/>
      <c r="Q12" s="276">
        <f t="shared" si="9"/>
        <v>11</v>
      </c>
      <c r="R12" s="277">
        <v>10</v>
      </c>
      <c r="S12" s="276">
        <v>1</v>
      </c>
      <c r="T12" s="277">
        <f t="shared" si="10"/>
        <v>23</v>
      </c>
      <c r="U12" s="276">
        <v>10</v>
      </c>
      <c r="V12" s="277">
        <v>13</v>
      </c>
      <c r="W12" s="276">
        <f t="shared" si="11"/>
        <v>0</v>
      </c>
      <c r="X12" s="276"/>
      <c r="Y12" s="277"/>
      <c r="Z12" s="276">
        <f t="shared" si="12"/>
        <v>0</v>
      </c>
      <c r="AA12" s="277"/>
      <c r="AB12" s="276"/>
      <c r="AC12" s="277">
        <f t="shared" si="13"/>
        <v>0</v>
      </c>
      <c r="AD12" s="276">
        <v>0</v>
      </c>
      <c r="AE12" s="277">
        <v>0</v>
      </c>
      <c r="AF12" s="276">
        <f t="shared" si="14"/>
        <v>0</v>
      </c>
      <c r="AG12" s="277">
        <v>0</v>
      </c>
      <c r="AH12" s="276">
        <v>0</v>
      </c>
      <c r="AI12" s="278">
        <f t="shared" si="2"/>
        <v>99.06093489148581</v>
      </c>
      <c r="AJ12" s="273">
        <f t="shared" si="3"/>
        <v>0.2295492487479132</v>
      </c>
    </row>
    <row r="13" spans="1:36" ht="12" customHeight="1">
      <c r="A13" s="253" t="s">
        <v>101</v>
      </c>
      <c r="B13" s="279">
        <f t="shared" si="4"/>
        <v>3099</v>
      </c>
      <c r="C13" s="269">
        <v>1632</v>
      </c>
      <c r="D13" s="268">
        <v>1467</v>
      </c>
      <c r="E13" s="269">
        <f t="shared" si="5"/>
        <v>3059</v>
      </c>
      <c r="F13" s="268">
        <v>1612</v>
      </c>
      <c r="G13" s="269">
        <v>1447</v>
      </c>
      <c r="H13" s="268">
        <f t="shared" si="6"/>
        <v>8</v>
      </c>
      <c r="I13" s="269">
        <v>3</v>
      </c>
      <c r="J13" s="268">
        <v>5</v>
      </c>
      <c r="K13" s="269">
        <f t="shared" si="7"/>
        <v>4</v>
      </c>
      <c r="L13" s="268">
        <v>1</v>
      </c>
      <c r="M13" s="269">
        <v>3</v>
      </c>
      <c r="N13" s="268">
        <f t="shared" si="8"/>
        <v>0</v>
      </c>
      <c r="O13" s="269"/>
      <c r="P13" s="268"/>
      <c r="Q13" s="269">
        <f t="shared" si="9"/>
        <v>9</v>
      </c>
      <c r="R13" s="268">
        <v>7</v>
      </c>
      <c r="S13" s="269">
        <v>2</v>
      </c>
      <c r="T13" s="268">
        <f t="shared" si="10"/>
        <v>19</v>
      </c>
      <c r="U13" s="269">
        <v>9</v>
      </c>
      <c r="V13" s="268">
        <v>10</v>
      </c>
      <c r="W13" s="269">
        <f t="shared" si="11"/>
        <v>0</v>
      </c>
      <c r="X13" s="269"/>
      <c r="Y13" s="268"/>
      <c r="Z13" s="269">
        <f t="shared" si="12"/>
        <v>0</v>
      </c>
      <c r="AA13" s="268"/>
      <c r="AB13" s="269"/>
      <c r="AC13" s="268">
        <f t="shared" si="13"/>
        <v>0</v>
      </c>
      <c r="AD13" s="269">
        <v>0</v>
      </c>
      <c r="AE13" s="268">
        <v>0</v>
      </c>
      <c r="AF13" s="269">
        <f t="shared" si="14"/>
        <v>0</v>
      </c>
      <c r="AG13" s="268">
        <v>0</v>
      </c>
      <c r="AH13" s="269">
        <v>0</v>
      </c>
      <c r="AI13" s="274">
        <f t="shared" si="2"/>
        <v>98.70926105195224</v>
      </c>
      <c r="AJ13" s="273">
        <f t="shared" si="3"/>
        <v>0.29041626331074544</v>
      </c>
    </row>
    <row r="14" spans="1:36" ht="12" customHeight="1">
      <c r="A14" s="254" t="s">
        <v>102</v>
      </c>
      <c r="B14" s="279">
        <f t="shared" si="4"/>
        <v>1374</v>
      </c>
      <c r="C14" s="280">
        <v>686</v>
      </c>
      <c r="D14" s="281">
        <v>688</v>
      </c>
      <c r="E14" s="280">
        <f t="shared" si="5"/>
        <v>1358</v>
      </c>
      <c r="F14" s="281">
        <v>673</v>
      </c>
      <c r="G14" s="280">
        <v>685</v>
      </c>
      <c r="H14" s="281">
        <f t="shared" si="6"/>
        <v>5</v>
      </c>
      <c r="I14" s="280">
        <v>4</v>
      </c>
      <c r="J14" s="281">
        <v>1</v>
      </c>
      <c r="K14" s="280">
        <f t="shared" si="7"/>
        <v>0</v>
      </c>
      <c r="L14" s="281"/>
      <c r="M14" s="280"/>
      <c r="N14" s="281">
        <f t="shared" si="8"/>
        <v>1</v>
      </c>
      <c r="O14" s="280">
        <v>1</v>
      </c>
      <c r="P14" s="281"/>
      <c r="Q14" s="280">
        <f t="shared" si="9"/>
        <v>0</v>
      </c>
      <c r="R14" s="281"/>
      <c r="S14" s="280"/>
      <c r="T14" s="281">
        <f t="shared" si="10"/>
        <v>10</v>
      </c>
      <c r="U14" s="280">
        <v>8</v>
      </c>
      <c r="V14" s="281">
        <v>2</v>
      </c>
      <c r="W14" s="280">
        <f t="shared" si="11"/>
        <v>0</v>
      </c>
      <c r="X14" s="280"/>
      <c r="Y14" s="281"/>
      <c r="Z14" s="280">
        <f t="shared" si="12"/>
        <v>1</v>
      </c>
      <c r="AA14" s="281">
        <v>1</v>
      </c>
      <c r="AB14" s="280"/>
      <c r="AC14" s="281">
        <f t="shared" si="13"/>
        <v>0</v>
      </c>
      <c r="AD14" s="280">
        <v>0</v>
      </c>
      <c r="AE14" s="281">
        <v>0</v>
      </c>
      <c r="AF14" s="280">
        <f t="shared" si="14"/>
        <v>0</v>
      </c>
      <c r="AG14" s="281">
        <v>0</v>
      </c>
      <c r="AH14" s="280">
        <v>0</v>
      </c>
      <c r="AI14" s="278">
        <f t="shared" si="2"/>
        <v>98.83551673944687</v>
      </c>
      <c r="AJ14" s="273">
        <f t="shared" si="3"/>
        <v>0.0727802037845706</v>
      </c>
    </row>
    <row r="15" spans="1:36" s="16" customFormat="1" ht="12" customHeight="1">
      <c r="A15" s="255" t="s">
        <v>103</v>
      </c>
      <c r="B15" s="282">
        <f aca="true" t="shared" si="15" ref="B15:AB15">SUM(B16:B21)</f>
        <v>12018</v>
      </c>
      <c r="C15" s="282">
        <f t="shared" si="15"/>
        <v>6120</v>
      </c>
      <c r="D15" s="283">
        <f t="shared" si="15"/>
        <v>5898</v>
      </c>
      <c r="E15" s="282">
        <f t="shared" si="15"/>
        <v>11820</v>
      </c>
      <c r="F15" s="283">
        <f t="shared" si="15"/>
        <v>5991</v>
      </c>
      <c r="G15" s="282">
        <f t="shared" si="15"/>
        <v>5829</v>
      </c>
      <c r="H15" s="283">
        <f t="shared" si="15"/>
        <v>54</v>
      </c>
      <c r="I15" s="282">
        <f t="shared" si="15"/>
        <v>30</v>
      </c>
      <c r="J15" s="283">
        <f t="shared" si="15"/>
        <v>24</v>
      </c>
      <c r="K15" s="282">
        <f t="shared" si="15"/>
        <v>21</v>
      </c>
      <c r="L15" s="283">
        <f t="shared" si="15"/>
        <v>13</v>
      </c>
      <c r="M15" s="282">
        <f t="shared" si="15"/>
        <v>8</v>
      </c>
      <c r="N15" s="283">
        <f t="shared" si="15"/>
        <v>0</v>
      </c>
      <c r="O15" s="282">
        <f t="shared" si="15"/>
        <v>0</v>
      </c>
      <c r="P15" s="283">
        <f t="shared" si="15"/>
        <v>0</v>
      </c>
      <c r="Q15" s="282">
        <f t="shared" si="15"/>
        <v>34</v>
      </c>
      <c r="R15" s="283">
        <f t="shared" si="15"/>
        <v>31</v>
      </c>
      <c r="S15" s="282">
        <f t="shared" si="15"/>
        <v>3</v>
      </c>
      <c r="T15" s="283">
        <f t="shared" si="15"/>
        <v>87</v>
      </c>
      <c r="U15" s="282">
        <f t="shared" si="15"/>
        <v>53</v>
      </c>
      <c r="V15" s="283">
        <f t="shared" si="15"/>
        <v>34</v>
      </c>
      <c r="W15" s="282">
        <f>SUM(W16:W21)</f>
        <v>2</v>
      </c>
      <c r="X15" s="282">
        <f t="shared" si="15"/>
        <v>2</v>
      </c>
      <c r="Y15" s="283">
        <f t="shared" si="15"/>
        <v>0</v>
      </c>
      <c r="Z15" s="282">
        <f t="shared" si="15"/>
        <v>1</v>
      </c>
      <c r="AA15" s="283">
        <f t="shared" si="15"/>
        <v>1</v>
      </c>
      <c r="AB15" s="282">
        <f t="shared" si="15"/>
        <v>0</v>
      </c>
      <c r="AC15" s="282">
        <f aca="true" t="shared" si="16" ref="AC15:AH15">SUM(AC16:AC21)</f>
        <v>0</v>
      </c>
      <c r="AD15" s="282">
        <f t="shared" si="16"/>
        <v>0</v>
      </c>
      <c r="AE15" s="282">
        <f t="shared" si="16"/>
        <v>0</v>
      </c>
      <c r="AF15" s="282">
        <f t="shared" si="16"/>
        <v>0</v>
      </c>
      <c r="AG15" s="282">
        <f t="shared" si="16"/>
        <v>0</v>
      </c>
      <c r="AH15" s="282">
        <f t="shared" si="16"/>
        <v>0</v>
      </c>
      <c r="AI15" s="284">
        <f t="shared" si="2"/>
        <v>98.3524712930604</v>
      </c>
      <c r="AJ15" s="285">
        <f t="shared" si="3"/>
        <v>0.291229821933766</v>
      </c>
    </row>
    <row r="16" spans="1:36" ht="12" customHeight="1">
      <c r="A16" s="253" t="s">
        <v>104</v>
      </c>
      <c r="B16" s="279">
        <f t="shared" si="4"/>
        <v>3915</v>
      </c>
      <c r="C16" s="276">
        <v>2020</v>
      </c>
      <c r="D16" s="277">
        <v>1895</v>
      </c>
      <c r="E16" s="276">
        <f t="shared" si="5"/>
        <v>3851</v>
      </c>
      <c r="F16" s="277">
        <v>1976</v>
      </c>
      <c r="G16" s="276">
        <v>1875</v>
      </c>
      <c r="H16" s="277">
        <f t="shared" si="6"/>
        <v>9</v>
      </c>
      <c r="I16" s="276">
        <v>6</v>
      </c>
      <c r="J16" s="277">
        <v>3</v>
      </c>
      <c r="K16" s="276">
        <f t="shared" si="7"/>
        <v>10</v>
      </c>
      <c r="L16" s="277">
        <v>6</v>
      </c>
      <c r="M16" s="276">
        <v>4</v>
      </c>
      <c r="N16" s="277">
        <f t="shared" si="8"/>
        <v>0</v>
      </c>
      <c r="O16" s="276"/>
      <c r="P16" s="277"/>
      <c r="Q16" s="276">
        <f t="shared" si="9"/>
        <v>9</v>
      </c>
      <c r="R16" s="277">
        <v>8</v>
      </c>
      <c r="S16" s="276">
        <v>1</v>
      </c>
      <c r="T16" s="268">
        <f t="shared" si="10"/>
        <v>36</v>
      </c>
      <c r="U16" s="276">
        <v>24</v>
      </c>
      <c r="V16" s="277">
        <v>12</v>
      </c>
      <c r="W16" s="276">
        <f t="shared" si="11"/>
        <v>0</v>
      </c>
      <c r="X16" s="276"/>
      <c r="Y16" s="277"/>
      <c r="Z16" s="276">
        <f t="shared" si="12"/>
        <v>1</v>
      </c>
      <c r="AA16" s="277">
        <v>1</v>
      </c>
      <c r="AB16" s="276"/>
      <c r="AC16" s="277">
        <f t="shared" si="13"/>
        <v>0</v>
      </c>
      <c r="AD16" s="276">
        <v>0</v>
      </c>
      <c r="AE16" s="277">
        <v>0</v>
      </c>
      <c r="AF16" s="276">
        <f t="shared" si="14"/>
        <v>0</v>
      </c>
      <c r="AG16" s="277">
        <v>0</v>
      </c>
      <c r="AH16" s="276">
        <v>0</v>
      </c>
      <c r="AI16" s="274">
        <f t="shared" si="2"/>
        <v>98.36526181353767</v>
      </c>
      <c r="AJ16" s="273">
        <f t="shared" si="3"/>
        <v>0.2554278416347382</v>
      </c>
    </row>
    <row r="17" spans="1:36" ht="12" customHeight="1">
      <c r="A17" s="256" t="s">
        <v>105</v>
      </c>
      <c r="B17" s="279">
        <f t="shared" si="4"/>
        <v>3329</v>
      </c>
      <c r="C17" s="269">
        <v>1680</v>
      </c>
      <c r="D17" s="268">
        <v>1649</v>
      </c>
      <c r="E17" s="269">
        <f t="shared" si="5"/>
        <v>3278</v>
      </c>
      <c r="F17" s="268">
        <v>1647</v>
      </c>
      <c r="G17" s="269">
        <v>1631</v>
      </c>
      <c r="H17" s="268">
        <f t="shared" si="6"/>
        <v>20</v>
      </c>
      <c r="I17" s="269">
        <v>10</v>
      </c>
      <c r="J17" s="268">
        <v>10</v>
      </c>
      <c r="K17" s="269">
        <f t="shared" si="7"/>
        <v>4</v>
      </c>
      <c r="L17" s="268">
        <v>3</v>
      </c>
      <c r="M17" s="269">
        <v>1</v>
      </c>
      <c r="N17" s="268">
        <f t="shared" si="8"/>
        <v>0</v>
      </c>
      <c r="O17" s="269"/>
      <c r="P17" s="268"/>
      <c r="Q17" s="269">
        <f t="shared" si="9"/>
        <v>11</v>
      </c>
      <c r="R17" s="268">
        <v>10</v>
      </c>
      <c r="S17" s="269">
        <v>1</v>
      </c>
      <c r="T17" s="271">
        <f t="shared" si="10"/>
        <v>15</v>
      </c>
      <c r="U17" s="269">
        <v>9</v>
      </c>
      <c r="V17" s="268">
        <v>6</v>
      </c>
      <c r="W17" s="269">
        <f t="shared" si="11"/>
        <v>1</v>
      </c>
      <c r="X17" s="269">
        <v>1</v>
      </c>
      <c r="Y17" s="268"/>
      <c r="Z17" s="269">
        <f t="shared" si="12"/>
        <v>0</v>
      </c>
      <c r="AA17" s="268"/>
      <c r="AB17" s="269"/>
      <c r="AC17" s="268">
        <f t="shared" si="13"/>
        <v>0</v>
      </c>
      <c r="AD17" s="269">
        <v>0</v>
      </c>
      <c r="AE17" s="268">
        <v>0</v>
      </c>
      <c r="AF17" s="269">
        <f t="shared" si="14"/>
        <v>0</v>
      </c>
      <c r="AG17" s="268">
        <v>0</v>
      </c>
      <c r="AH17" s="269">
        <v>0</v>
      </c>
      <c r="AI17" s="278">
        <f t="shared" si="2"/>
        <v>98.46800841093422</v>
      </c>
      <c r="AJ17" s="273">
        <f t="shared" si="3"/>
        <v>0.33042955842595373</v>
      </c>
    </row>
    <row r="18" spans="1:36" ht="12" customHeight="1">
      <c r="A18" s="253" t="s">
        <v>106</v>
      </c>
      <c r="B18" s="279">
        <f t="shared" si="4"/>
        <v>1356</v>
      </c>
      <c r="C18" s="271">
        <v>681</v>
      </c>
      <c r="D18" s="270">
        <v>675</v>
      </c>
      <c r="E18" s="271">
        <f t="shared" si="5"/>
        <v>1317</v>
      </c>
      <c r="F18" s="270">
        <v>659</v>
      </c>
      <c r="G18" s="271">
        <v>658</v>
      </c>
      <c r="H18" s="270">
        <f t="shared" si="6"/>
        <v>14</v>
      </c>
      <c r="I18" s="271">
        <v>9</v>
      </c>
      <c r="J18" s="270">
        <v>5</v>
      </c>
      <c r="K18" s="271">
        <f t="shared" si="7"/>
        <v>6</v>
      </c>
      <c r="L18" s="270">
        <v>4</v>
      </c>
      <c r="M18" s="271">
        <v>2</v>
      </c>
      <c r="N18" s="270">
        <f t="shared" si="8"/>
        <v>0</v>
      </c>
      <c r="O18" s="271"/>
      <c r="P18" s="270"/>
      <c r="Q18" s="271">
        <f t="shared" si="9"/>
        <v>3</v>
      </c>
      <c r="R18" s="270">
        <v>2</v>
      </c>
      <c r="S18" s="271">
        <v>1</v>
      </c>
      <c r="T18" s="270">
        <f t="shared" si="10"/>
        <v>16</v>
      </c>
      <c r="U18" s="271">
        <v>7</v>
      </c>
      <c r="V18" s="270">
        <v>9</v>
      </c>
      <c r="W18" s="271">
        <f t="shared" si="11"/>
        <v>0</v>
      </c>
      <c r="X18" s="271"/>
      <c r="Y18" s="270"/>
      <c r="Z18" s="271">
        <f t="shared" si="12"/>
        <v>0</v>
      </c>
      <c r="AA18" s="270"/>
      <c r="AB18" s="271"/>
      <c r="AC18" s="270">
        <f t="shared" si="13"/>
        <v>0</v>
      </c>
      <c r="AD18" s="271">
        <v>0</v>
      </c>
      <c r="AE18" s="270">
        <v>0</v>
      </c>
      <c r="AF18" s="271">
        <f t="shared" si="14"/>
        <v>0</v>
      </c>
      <c r="AG18" s="270">
        <v>0</v>
      </c>
      <c r="AH18" s="271">
        <v>0</v>
      </c>
      <c r="AI18" s="274">
        <f t="shared" si="2"/>
        <v>97.12389380530973</v>
      </c>
      <c r="AJ18" s="273">
        <f t="shared" si="3"/>
        <v>0.22123893805309736</v>
      </c>
    </row>
    <row r="19" spans="1:36" ht="12" customHeight="1">
      <c r="A19" s="254" t="s">
        <v>107</v>
      </c>
      <c r="B19" s="279">
        <f t="shared" si="4"/>
        <v>1326</v>
      </c>
      <c r="C19" s="269">
        <v>660</v>
      </c>
      <c r="D19" s="268">
        <v>666</v>
      </c>
      <c r="E19" s="269">
        <f t="shared" si="5"/>
        <v>1309</v>
      </c>
      <c r="F19" s="268">
        <v>649</v>
      </c>
      <c r="G19" s="269">
        <v>660</v>
      </c>
      <c r="H19" s="268">
        <f t="shared" si="6"/>
        <v>8</v>
      </c>
      <c r="I19" s="269">
        <v>3</v>
      </c>
      <c r="J19" s="268">
        <v>5</v>
      </c>
      <c r="K19" s="269">
        <f t="shared" si="7"/>
        <v>0</v>
      </c>
      <c r="L19" s="268"/>
      <c r="M19" s="269"/>
      <c r="N19" s="268">
        <f t="shared" si="8"/>
        <v>0</v>
      </c>
      <c r="O19" s="269"/>
      <c r="P19" s="268"/>
      <c r="Q19" s="269">
        <f t="shared" si="9"/>
        <v>1</v>
      </c>
      <c r="R19" s="268">
        <v>1</v>
      </c>
      <c r="S19" s="269"/>
      <c r="T19" s="268">
        <f t="shared" si="10"/>
        <v>8</v>
      </c>
      <c r="U19" s="269">
        <v>7</v>
      </c>
      <c r="V19" s="268">
        <v>1</v>
      </c>
      <c r="W19" s="269">
        <f t="shared" si="11"/>
        <v>0</v>
      </c>
      <c r="X19" s="269"/>
      <c r="Y19" s="268"/>
      <c r="Z19" s="269">
        <f t="shared" si="12"/>
        <v>0</v>
      </c>
      <c r="AA19" s="268"/>
      <c r="AB19" s="269"/>
      <c r="AC19" s="268">
        <f t="shared" si="13"/>
        <v>0</v>
      </c>
      <c r="AD19" s="269">
        <v>0</v>
      </c>
      <c r="AE19" s="268">
        <v>0</v>
      </c>
      <c r="AF19" s="269">
        <f t="shared" si="14"/>
        <v>0</v>
      </c>
      <c r="AG19" s="268">
        <v>0</v>
      </c>
      <c r="AH19" s="269">
        <v>0</v>
      </c>
      <c r="AI19" s="278">
        <f t="shared" si="2"/>
        <v>98.71794871794873</v>
      </c>
      <c r="AJ19" s="273">
        <f t="shared" si="3"/>
        <v>0.07541478129713425</v>
      </c>
    </row>
    <row r="20" spans="1:36" ht="12" customHeight="1">
      <c r="A20" s="253" t="s">
        <v>108</v>
      </c>
      <c r="B20" s="279">
        <f t="shared" si="4"/>
        <v>1155</v>
      </c>
      <c r="C20" s="271">
        <v>587</v>
      </c>
      <c r="D20" s="270">
        <v>568</v>
      </c>
      <c r="E20" s="271">
        <f t="shared" si="5"/>
        <v>1142</v>
      </c>
      <c r="F20" s="270">
        <v>576</v>
      </c>
      <c r="G20" s="271">
        <v>566</v>
      </c>
      <c r="H20" s="270">
        <f t="shared" si="6"/>
        <v>0</v>
      </c>
      <c r="I20" s="271"/>
      <c r="J20" s="270"/>
      <c r="K20" s="271">
        <f t="shared" si="7"/>
        <v>0</v>
      </c>
      <c r="L20" s="270"/>
      <c r="M20" s="271"/>
      <c r="N20" s="270">
        <f t="shared" si="8"/>
        <v>0</v>
      </c>
      <c r="O20" s="271"/>
      <c r="P20" s="270"/>
      <c r="Q20" s="271">
        <f t="shared" si="9"/>
        <v>7</v>
      </c>
      <c r="R20" s="270">
        <v>7</v>
      </c>
      <c r="S20" s="271"/>
      <c r="T20" s="270">
        <f t="shared" si="10"/>
        <v>5</v>
      </c>
      <c r="U20" s="271">
        <v>3</v>
      </c>
      <c r="V20" s="270">
        <v>2</v>
      </c>
      <c r="W20" s="271">
        <f t="shared" si="11"/>
        <v>1</v>
      </c>
      <c r="X20" s="271">
        <v>1</v>
      </c>
      <c r="Y20" s="270"/>
      <c r="Z20" s="271">
        <f t="shared" si="12"/>
        <v>0</v>
      </c>
      <c r="AA20" s="270"/>
      <c r="AB20" s="271"/>
      <c r="AC20" s="270">
        <f t="shared" si="13"/>
        <v>0</v>
      </c>
      <c r="AD20" s="271">
        <v>0</v>
      </c>
      <c r="AE20" s="270">
        <v>0</v>
      </c>
      <c r="AF20" s="271">
        <f t="shared" si="14"/>
        <v>0</v>
      </c>
      <c r="AG20" s="270">
        <v>0</v>
      </c>
      <c r="AH20" s="271">
        <v>0</v>
      </c>
      <c r="AI20" s="274">
        <f t="shared" si="2"/>
        <v>98.87445887445887</v>
      </c>
      <c r="AJ20" s="273">
        <f t="shared" si="3"/>
        <v>0.6060606060606061</v>
      </c>
    </row>
    <row r="21" spans="1:36" ht="12" customHeight="1">
      <c r="A21" s="256" t="s">
        <v>253</v>
      </c>
      <c r="B21" s="279">
        <f t="shared" si="4"/>
        <v>937</v>
      </c>
      <c r="C21" s="269">
        <v>492</v>
      </c>
      <c r="D21" s="268">
        <v>445</v>
      </c>
      <c r="E21" s="269">
        <f t="shared" si="5"/>
        <v>923</v>
      </c>
      <c r="F21" s="268">
        <v>484</v>
      </c>
      <c r="G21" s="269">
        <v>439</v>
      </c>
      <c r="H21" s="268">
        <f t="shared" si="6"/>
        <v>3</v>
      </c>
      <c r="I21" s="269">
        <v>2</v>
      </c>
      <c r="J21" s="268">
        <v>1</v>
      </c>
      <c r="K21" s="269">
        <f t="shared" si="7"/>
        <v>1</v>
      </c>
      <c r="L21" s="268"/>
      <c r="M21" s="269">
        <v>1</v>
      </c>
      <c r="N21" s="268">
        <f t="shared" si="8"/>
        <v>0</v>
      </c>
      <c r="O21" s="269"/>
      <c r="P21" s="268"/>
      <c r="Q21" s="269">
        <f t="shared" si="9"/>
        <v>3</v>
      </c>
      <c r="R21" s="268">
        <v>3</v>
      </c>
      <c r="S21" s="269"/>
      <c r="T21" s="268">
        <f t="shared" si="10"/>
        <v>7</v>
      </c>
      <c r="U21" s="269">
        <v>3</v>
      </c>
      <c r="V21" s="268">
        <v>4</v>
      </c>
      <c r="W21" s="269">
        <f t="shared" si="11"/>
        <v>0</v>
      </c>
      <c r="X21" s="269"/>
      <c r="Y21" s="268"/>
      <c r="Z21" s="269">
        <f t="shared" si="12"/>
        <v>0</v>
      </c>
      <c r="AA21" s="268"/>
      <c r="AB21" s="269"/>
      <c r="AC21" s="268">
        <f t="shared" si="13"/>
        <v>0</v>
      </c>
      <c r="AD21" s="269">
        <v>0</v>
      </c>
      <c r="AE21" s="268">
        <v>0</v>
      </c>
      <c r="AF21" s="269">
        <f t="shared" si="14"/>
        <v>0</v>
      </c>
      <c r="AG21" s="268">
        <v>0</v>
      </c>
      <c r="AH21" s="269">
        <v>0</v>
      </c>
      <c r="AI21" s="286">
        <f t="shared" si="2"/>
        <v>98.50586979722519</v>
      </c>
      <c r="AJ21" s="273">
        <f t="shared" si="3"/>
        <v>0.32017075773745995</v>
      </c>
    </row>
    <row r="22" spans="1:36" s="16" customFormat="1" ht="12" customHeight="1">
      <c r="A22" s="255" t="s">
        <v>109</v>
      </c>
      <c r="B22" s="282">
        <f>SUM(B23:B38)</f>
        <v>8703</v>
      </c>
      <c r="C22" s="282">
        <f>SUM(C23:C38)</f>
        <v>4403</v>
      </c>
      <c r="D22" s="283">
        <f>SUM(D23:D38)</f>
        <v>4300</v>
      </c>
      <c r="E22" s="282">
        <f>SUM(E23:E38)</f>
        <v>8544</v>
      </c>
      <c r="F22" s="283">
        <f aca="true" t="shared" si="17" ref="F22:AH22">SUM(F23:F38)</f>
        <v>4303</v>
      </c>
      <c r="G22" s="282">
        <f t="shared" si="17"/>
        <v>4241</v>
      </c>
      <c r="H22" s="283">
        <f t="shared" si="17"/>
        <v>29</v>
      </c>
      <c r="I22" s="282">
        <f t="shared" si="17"/>
        <v>18</v>
      </c>
      <c r="J22" s="283">
        <f t="shared" si="17"/>
        <v>11</v>
      </c>
      <c r="K22" s="282">
        <f t="shared" si="17"/>
        <v>12</v>
      </c>
      <c r="L22" s="283">
        <f t="shared" si="17"/>
        <v>10</v>
      </c>
      <c r="M22" s="282">
        <f t="shared" si="17"/>
        <v>2</v>
      </c>
      <c r="N22" s="283">
        <f t="shared" si="17"/>
        <v>1</v>
      </c>
      <c r="O22" s="282">
        <f t="shared" si="17"/>
        <v>1</v>
      </c>
      <c r="P22" s="283">
        <f t="shared" si="17"/>
        <v>0</v>
      </c>
      <c r="Q22" s="282">
        <f t="shared" si="17"/>
        <v>24</v>
      </c>
      <c r="R22" s="283">
        <f t="shared" si="17"/>
        <v>22</v>
      </c>
      <c r="S22" s="282">
        <f t="shared" si="17"/>
        <v>2</v>
      </c>
      <c r="T22" s="283">
        <f t="shared" si="17"/>
        <v>90</v>
      </c>
      <c r="U22" s="282">
        <f t="shared" si="17"/>
        <v>49</v>
      </c>
      <c r="V22" s="283">
        <f t="shared" si="17"/>
        <v>41</v>
      </c>
      <c r="W22" s="282">
        <f t="shared" si="17"/>
        <v>3</v>
      </c>
      <c r="X22" s="282">
        <f t="shared" si="17"/>
        <v>0</v>
      </c>
      <c r="Y22" s="283">
        <f t="shared" si="17"/>
        <v>3</v>
      </c>
      <c r="Z22" s="282">
        <f t="shared" si="17"/>
        <v>1</v>
      </c>
      <c r="AA22" s="283">
        <f t="shared" si="17"/>
        <v>1</v>
      </c>
      <c r="AB22" s="282">
        <f t="shared" si="17"/>
        <v>0</v>
      </c>
      <c r="AC22" s="283">
        <f t="shared" si="17"/>
        <v>0</v>
      </c>
      <c r="AD22" s="282">
        <f t="shared" si="17"/>
        <v>0</v>
      </c>
      <c r="AE22" s="283">
        <f t="shared" si="17"/>
        <v>0</v>
      </c>
      <c r="AF22" s="282">
        <f t="shared" si="17"/>
        <v>0</v>
      </c>
      <c r="AG22" s="283">
        <f t="shared" si="17"/>
        <v>0</v>
      </c>
      <c r="AH22" s="282">
        <f t="shared" si="17"/>
        <v>0</v>
      </c>
      <c r="AI22" s="284">
        <f t="shared" si="2"/>
        <v>98.17304377800758</v>
      </c>
      <c r="AJ22" s="285">
        <f t="shared" si="3"/>
        <v>0.2872572676088705</v>
      </c>
    </row>
    <row r="23" spans="1:36" ht="12" customHeight="1">
      <c r="A23" s="253" t="s">
        <v>110</v>
      </c>
      <c r="B23" s="279">
        <f t="shared" si="4"/>
        <v>1439</v>
      </c>
      <c r="C23" s="271">
        <v>731</v>
      </c>
      <c r="D23" s="270">
        <v>708</v>
      </c>
      <c r="E23" s="271">
        <f t="shared" si="5"/>
        <v>1421</v>
      </c>
      <c r="F23" s="270">
        <v>719</v>
      </c>
      <c r="G23" s="271">
        <v>702</v>
      </c>
      <c r="H23" s="270">
        <f t="shared" si="6"/>
        <v>1</v>
      </c>
      <c r="I23" s="271">
        <v>1</v>
      </c>
      <c r="J23" s="270"/>
      <c r="K23" s="271">
        <f t="shared" si="7"/>
        <v>1</v>
      </c>
      <c r="L23" s="270">
        <v>1</v>
      </c>
      <c r="M23" s="271"/>
      <c r="N23" s="270">
        <f t="shared" si="8"/>
        <v>0</v>
      </c>
      <c r="O23" s="271"/>
      <c r="P23" s="270"/>
      <c r="Q23" s="271">
        <f t="shared" si="9"/>
        <v>4</v>
      </c>
      <c r="R23" s="270">
        <v>4</v>
      </c>
      <c r="S23" s="271"/>
      <c r="T23" s="270">
        <f t="shared" si="10"/>
        <v>12</v>
      </c>
      <c r="U23" s="271">
        <v>6</v>
      </c>
      <c r="V23" s="270">
        <v>6</v>
      </c>
      <c r="W23" s="271">
        <f t="shared" si="11"/>
        <v>0</v>
      </c>
      <c r="X23" s="271"/>
      <c r="Y23" s="270"/>
      <c r="Z23" s="271">
        <f t="shared" si="12"/>
        <v>0</v>
      </c>
      <c r="AA23" s="270"/>
      <c r="AB23" s="271"/>
      <c r="AC23" s="270">
        <f t="shared" si="13"/>
        <v>0</v>
      </c>
      <c r="AD23" s="271">
        <v>0</v>
      </c>
      <c r="AE23" s="270">
        <v>0</v>
      </c>
      <c r="AF23" s="271">
        <f t="shared" si="14"/>
        <v>0</v>
      </c>
      <c r="AG23" s="270">
        <v>0</v>
      </c>
      <c r="AH23" s="271">
        <v>0</v>
      </c>
      <c r="AI23" s="274">
        <f t="shared" si="2"/>
        <v>98.74913134120918</v>
      </c>
      <c r="AJ23" s="273">
        <f t="shared" si="3"/>
        <v>0.27797081306462823</v>
      </c>
    </row>
    <row r="24" spans="1:36" ht="12" customHeight="1">
      <c r="A24" s="253" t="s">
        <v>111</v>
      </c>
      <c r="B24" s="279">
        <f t="shared" si="4"/>
        <v>1026</v>
      </c>
      <c r="C24" s="276">
        <v>511</v>
      </c>
      <c r="D24" s="277">
        <v>515</v>
      </c>
      <c r="E24" s="276">
        <f t="shared" si="5"/>
        <v>1000</v>
      </c>
      <c r="F24" s="277">
        <v>496</v>
      </c>
      <c r="G24" s="276">
        <v>504</v>
      </c>
      <c r="H24" s="277">
        <f t="shared" si="6"/>
        <v>6</v>
      </c>
      <c r="I24" s="276">
        <v>5</v>
      </c>
      <c r="J24" s="277">
        <v>1</v>
      </c>
      <c r="K24" s="276">
        <f t="shared" si="7"/>
        <v>3</v>
      </c>
      <c r="L24" s="277">
        <v>2</v>
      </c>
      <c r="M24" s="276">
        <v>1</v>
      </c>
      <c r="N24" s="277">
        <f t="shared" si="8"/>
        <v>0</v>
      </c>
      <c r="O24" s="276"/>
      <c r="P24" s="277"/>
      <c r="Q24" s="276">
        <f t="shared" si="9"/>
        <v>2</v>
      </c>
      <c r="R24" s="277">
        <v>2</v>
      </c>
      <c r="S24" s="276"/>
      <c r="T24" s="277">
        <f t="shared" si="10"/>
        <v>13</v>
      </c>
      <c r="U24" s="276">
        <v>6</v>
      </c>
      <c r="V24" s="277">
        <v>7</v>
      </c>
      <c r="W24" s="276">
        <f t="shared" si="11"/>
        <v>2</v>
      </c>
      <c r="X24" s="276"/>
      <c r="Y24" s="277">
        <v>2</v>
      </c>
      <c r="Z24" s="276">
        <f t="shared" si="12"/>
        <v>0</v>
      </c>
      <c r="AA24" s="277"/>
      <c r="AB24" s="276"/>
      <c r="AC24" s="277">
        <f t="shared" si="13"/>
        <v>0</v>
      </c>
      <c r="AD24" s="276">
        <v>0</v>
      </c>
      <c r="AE24" s="277">
        <v>0</v>
      </c>
      <c r="AF24" s="276">
        <f t="shared" si="14"/>
        <v>0</v>
      </c>
      <c r="AG24" s="277">
        <v>0</v>
      </c>
      <c r="AH24" s="276">
        <v>0</v>
      </c>
      <c r="AI24" s="274">
        <f t="shared" si="2"/>
        <v>97.46588693957115</v>
      </c>
      <c r="AJ24" s="273">
        <f t="shared" si="3"/>
        <v>0.1949317738791423</v>
      </c>
    </row>
    <row r="25" spans="1:36" ht="12" customHeight="1">
      <c r="A25" s="253" t="s">
        <v>112</v>
      </c>
      <c r="B25" s="279">
        <f t="shared" si="4"/>
        <v>791</v>
      </c>
      <c r="C25" s="269">
        <v>405</v>
      </c>
      <c r="D25" s="268">
        <v>386</v>
      </c>
      <c r="E25" s="269">
        <f t="shared" si="5"/>
        <v>775</v>
      </c>
      <c r="F25" s="268">
        <v>396</v>
      </c>
      <c r="G25" s="269">
        <v>379</v>
      </c>
      <c r="H25" s="268">
        <f t="shared" si="6"/>
        <v>5</v>
      </c>
      <c r="I25" s="269">
        <v>3</v>
      </c>
      <c r="J25" s="268">
        <v>2</v>
      </c>
      <c r="K25" s="269">
        <f t="shared" si="7"/>
        <v>6</v>
      </c>
      <c r="L25" s="268">
        <v>5</v>
      </c>
      <c r="M25" s="269">
        <v>1</v>
      </c>
      <c r="N25" s="268">
        <f t="shared" si="8"/>
        <v>0</v>
      </c>
      <c r="O25" s="269"/>
      <c r="P25" s="268"/>
      <c r="Q25" s="269">
        <f t="shared" si="9"/>
        <v>1</v>
      </c>
      <c r="R25" s="268"/>
      <c r="S25" s="269">
        <v>1</v>
      </c>
      <c r="T25" s="268">
        <f t="shared" si="10"/>
        <v>4</v>
      </c>
      <c r="U25" s="269">
        <v>1</v>
      </c>
      <c r="V25" s="268">
        <v>3</v>
      </c>
      <c r="W25" s="269">
        <f t="shared" si="11"/>
        <v>0</v>
      </c>
      <c r="X25" s="269"/>
      <c r="Y25" s="268"/>
      <c r="Z25" s="269">
        <f t="shared" si="12"/>
        <v>0</v>
      </c>
      <c r="AA25" s="268"/>
      <c r="AB25" s="269"/>
      <c r="AC25" s="268">
        <f t="shared" si="13"/>
        <v>0</v>
      </c>
      <c r="AD25" s="269">
        <v>0</v>
      </c>
      <c r="AE25" s="268">
        <v>0</v>
      </c>
      <c r="AF25" s="269">
        <f t="shared" si="14"/>
        <v>0</v>
      </c>
      <c r="AG25" s="268">
        <v>0</v>
      </c>
      <c r="AH25" s="269">
        <v>0</v>
      </c>
      <c r="AI25" s="278">
        <f t="shared" si="2"/>
        <v>97.97724399494311</v>
      </c>
      <c r="AJ25" s="273">
        <f t="shared" si="3"/>
        <v>0.12642225031605564</v>
      </c>
    </row>
    <row r="26" spans="1:36" ht="12" customHeight="1">
      <c r="A26" s="253" t="s">
        <v>113</v>
      </c>
      <c r="B26" s="279">
        <f t="shared" si="4"/>
        <v>742</v>
      </c>
      <c r="C26" s="271">
        <v>375</v>
      </c>
      <c r="D26" s="270">
        <v>367</v>
      </c>
      <c r="E26" s="271">
        <f t="shared" si="5"/>
        <v>708</v>
      </c>
      <c r="F26" s="270">
        <v>355</v>
      </c>
      <c r="G26" s="271">
        <v>353</v>
      </c>
      <c r="H26" s="270">
        <f t="shared" si="6"/>
        <v>12</v>
      </c>
      <c r="I26" s="271">
        <v>5</v>
      </c>
      <c r="J26" s="270">
        <v>7</v>
      </c>
      <c r="K26" s="271">
        <f t="shared" si="7"/>
        <v>1</v>
      </c>
      <c r="L26" s="270">
        <v>1</v>
      </c>
      <c r="M26" s="271"/>
      <c r="N26" s="270">
        <f t="shared" si="8"/>
        <v>1</v>
      </c>
      <c r="O26" s="271">
        <v>1</v>
      </c>
      <c r="P26" s="270"/>
      <c r="Q26" s="271">
        <f t="shared" si="9"/>
        <v>4</v>
      </c>
      <c r="R26" s="270">
        <v>4</v>
      </c>
      <c r="S26" s="271"/>
      <c r="T26" s="270">
        <f t="shared" si="10"/>
        <v>15</v>
      </c>
      <c r="U26" s="271">
        <v>9</v>
      </c>
      <c r="V26" s="270">
        <v>6</v>
      </c>
      <c r="W26" s="271">
        <f t="shared" si="11"/>
        <v>1</v>
      </c>
      <c r="X26" s="271"/>
      <c r="Y26" s="270">
        <v>1</v>
      </c>
      <c r="Z26" s="271">
        <f t="shared" si="12"/>
        <v>0</v>
      </c>
      <c r="AA26" s="270"/>
      <c r="AB26" s="271"/>
      <c r="AC26" s="270">
        <f t="shared" si="13"/>
        <v>0</v>
      </c>
      <c r="AD26" s="271">
        <v>0</v>
      </c>
      <c r="AE26" s="270">
        <v>0</v>
      </c>
      <c r="AF26" s="271">
        <f t="shared" si="14"/>
        <v>0</v>
      </c>
      <c r="AG26" s="270">
        <v>0</v>
      </c>
      <c r="AH26" s="271">
        <v>0</v>
      </c>
      <c r="AI26" s="274">
        <f t="shared" si="2"/>
        <v>95.4177897574124</v>
      </c>
      <c r="AJ26" s="273">
        <f t="shared" si="3"/>
        <v>0.5390835579514826</v>
      </c>
    </row>
    <row r="27" spans="1:36" ht="12" customHeight="1">
      <c r="A27" s="253" t="s">
        <v>114</v>
      </c>
      <c r="B27" s="279">
        <f t="shared" si="4"/>
        <v>841</v>
      </c>
      <c r="C27" s="269">
        <v>438</v>
      </c>
      <c r="D27" s="268">
        <v>403</v>
      </c>
      <c r="E27" s="269">
        <f t="shared" si="5"/>
        <v>830</v>
      </c>
      <c r="F27" s="268">
        <v>429</v>
      </c>
      <c r="G27" s="269">
        <v>401</v>
      </c>
      <c r="H27" s="268">
        <f t="shared" si="6"/>
        <v>1</v>
      </c>
      <c r="I27" s="269">
        <v>1</v>
      </c>
      <c r="J27" s="268"/>
      <c r="K27" s="269">
        <f t="shared" si="7"/>
        <v>1</v>
      </c>
      <c r="L27" s="268">
        <v>1</v>
      </c>
      <c r="M27" s="269"/>
      <c r="N27" s="268">
        <f t="shared" si="8"/>
        <v>0</v>
      </c>
      <c r="O27" s="269"/>
      <c r="P27" s="268"/>
      <c r="Q27" s="269">
        <f t="shared" si="9"/>
        <v>2</v>
      </c>
      <c r="R27" s="268">
        <v>2</v>
      </c>
      <c r="S27" s="269"/>
      <c r="T27" s="268">
        <f t="shared" si="10"/>
        <v>7</v>
      </c>
      <c r="U27" s="269">
        <v>5</v>
      </c>
      <c r="V27" s="268">
        <v>2</v>
      </c>
      <c r="W27" s="269">
        <f t="shared" si="11"/>
        <v>0</v>
      </c>
      <c r="X27" s="269"/>
      <c r="Y27" s="268"/>
      <c r="Z27" s="269">
        <f t="shared" si="12"/>
        <v>0</v>
      </c>
      <c r="AA27" s="268"/>
      <c r="AB27" s="269"/>
      <c r="AC27" s="268">
        <f t="shared" si="13"/>
        <v>0</v>
      </c>
      <c r="AD27" s="269">
        <v>0</v>
      </c>
      <c r="AE27" s="268">
        <v>0</v>
      </c>
      <c r="AF27" s="269">
        <f t="shared" si="14"/>
        <v>0</v>
      </c>
      <c r="AG27" s="268">
        <v>0</v>
      </c>
      <c r="AH27" s="269">
        <v>0</v>
      </c>
      <c r="AI27" s="278">
        <f t="shared" si="2"/>
        <v>98.69203329369797</v>
      </c>
      <c r="AJ27" s="273">
        <f t="shared" si="3"/>
        <v>0.23781212841854932</v>
      </c>
    </row>
    <row r="28" spans="1:36" ht="12" customHeight="1">
      <c r="A28" s="253" t="s">
        <v>115</v>
      </c>
      <c r="B28" s="279">
        <f t="shared" si="4"/>
        <v>559</v>
      </c>
      <c r="C28" s="271">
        <v>276</v>
      </c>
      <c r="D28" s="270">
        <v>283</v>
      </c>
      <c r="E28" s="271">
        <f t="shared" si="5"/>
        <v>548</v>
      </c>
      <c r="F28" s="270">
        <v>268</v>
      </c>
      <c r="G28" s="271">
        <v>280</v>
      </c>
      <c r="H28" s="270">
        <f t="shared" si="6"/>
        <v>0</v>
      </c>
      <c r="I28" s="271"/>
      <c r="J28" s="270"/>
      <c r="K28" s="271">
        <f t="shared" si="7"/>
        <v>0</v>
      </c>
      <c r="L28" s="270"/>
      <c r="M28" s="271"/>
      <c r="N28" s="270">
        <f t="shared" si="8"/>
        <v>0</v>
      </c>
      <c r="O28" s="271"/>
      <c r="P28" s="270"/>
      <c r="Q28" s="271">
        <f t="shared" si="9"/>
        <v>3</v>
      </c>
      <c r="R28" s="270">
        <v>3</v>
      </c>
      <c r="S28" s="271"/>
      <c r="T28" s="270">
        <f t="shared" si="10"/>
        <v>8</v>
      </c>
      <c r="U28" s="271">
        <v>5</v>
      </c>
      <c r="V28" s="270">
        <v>3</v>
      </c>
      <c r="W28" s="271">
        <f t="shared" si="11"/>
        <v>0</v>
      </c>
      <c r="X28" s="271"/>
      <c r="Y28" s="270"/>
      <c r="Z28" s="271">
        <f t="shared" si="12"/>
        <v>0</v>
      </c>
      <c r="AA28" s="270"/>
      <c r="AB28" s="271"/>
      <c r="AC28" s="270">
        <f t="shared" si="13"/>
        <v>0</v>
      </c>
      <c r="AD28" s="271">
        <v>0</v>
      </c>
      <c r="AE28" s="270">
        <v>0</v>
      </c>
      <c r="AF28" s="271">
        <f t="shared" si="14"/>
        <v>0</v>
      </c>
      <c r="AG28" s="270">
        <v>0</v>
      </c>
      <c r="AH28" s="271">
        <v>0</v>
      </c>
      <c r="AI28" s="274">
        <f t="shared" si="2"/>
        <v>98.03220035778175</v>
      </c>
      <c r="AJ28" s="273">
        <f t="shared" si="3"/>
        <v>0.5366726296958855</v>
      </c>
    </row>
    <row r="29" spans="1:36" ht="12" customHeight="1">
      <c r="A29" s="254" t="s">
        <v>116</v>
      </c>
      <c r="B29" s="279">
        <f t="shared" si="4"/>
        <v>431</v>
      </c>
      <c r="C29" s="269">
        <v>210</v>
      </c>
      <c r="D29" s="268">
        <v>221</v>
      </c>
      <c r="E29" s="269">
        <f t="shared" si="5"/>
        <v>417</v>
      </c>
      <c r="F29" s="268">
        <v>200</v>
      </c>
      <c r="G29" s="269">
        <v>217</v>
      </c>
      <c r="H29" s="268">
        <f t="shared" si="6"/>
        <v>3</v>
      </c>
      <c r="I29" s="269">
        <v>2</v>
      </c>
      <c r="J29" s="268">
        <v>1</v>
      </c>
      <c r="K29" s="269">
        <f t="shared" si="7"/>
        <v>0</v>
      </c>
      <c r="L29" s="268"/>
      <c r="M29" s="269"/>
      <c r="N29" s="268">
        <f t="shared" si="8"/>
        <v>0</v>
      </c>
      <c r="O29" s="269"/>
      <c r="P29" s="268"/>
      <c r="Q29" s="269">
        <f t="shared" si="9"/>
        <v>3</v>
      </c>
      <c r="R29" s="268">
        <v>3</v>
      </c>
      <c r="S29" s="269"/>
      <c r="T29" s="268">
        <f t="shared" si="10"/>
        <v>8</v>
      </c>
      <c r="U29" s="269">
        <v>5</v>
      </c>
      <c r="V29" s="268">
        <v>3</v>
      </c>
      <c r="W29" s="269">
        <f t="shared" si="11"/>
        <v>0</v>
      </c>
      <c r="X29" s="269"/>
      <c r="Y29" s="268"/>
      <c r="Z29" s="269">
        <f t="shared" si="12"/>
        <v>0</v>
      </c>
      <c r="AA29" s="268"/>
      <c r="AB29" s="269"/>
      <c r="AC29" s="268">
        <f t="shared" si="13"/>
        <v>0</v>
      </c>
      <c r="AD29" s="269">
        <v>0</v>
      </c>
      <c r="AE29" s="268">
        <v>0</v>
      </c>
      <c r="AF29" s="269">
        <f t="shared" si="14"/>
        <v>0</v>
      </c>
      <c r="AG29" s="268">
        <v>0</v>
      </c>
      <c r="AH29" s="269">
        <v>0</v>
      </c>
      <c r="AI29" s="278">
        <f t="shared" si="2"/>
        <v>96.75174013921114</v>
      </c>
      <c r="AJ29" s="273">
        <f t="shared" si="3"/>
        <v>0.6960556844547563</v>
      </c>
    </row>
    <row r="30" spans="1:36" ht="12" customHeight="1">
      <c r="A30" s="253" t="s">
        <v>117</v>
      </c>
      <c r="B30" s="279">
        <f t="shared" si="4"/>
        <v>154</v>
      </c>
      <c r="C30" s="271">
        <v>82</v>
      </c>
      <c r="D30" s="270">
        <v>72</v>
      </c>
      <c r="E30" s="271">
        <f t="shared" si="5"/>
        <v>154</v>
      </c>
      <c r="F30" s="270">
        <v>82</v>
      </c>
      <c r="G30" s="271">
        <v>72</v>
      </c>
      <c r="H30" s="270">
        <f t="shared" si="6"/>
        <v>0</v>
      </c>
      <c r="I30" s="271"/>
      <c r="J30" s="270"/>
      <c r="K30" s="271">
        <f t="shared" si="7"/>
        <v>0</v>
      </c>
      <c r="L30" s="270"/>
      <c r="M30" s="271"/>
      <c r="N30" s="270">
        <f t="shared" si="8"/>
        <v>0</v>
      </c>
      <c r="O30" s="271"/>
      <c r="P30" s="270"/>
      <c r="Q30" s="271">
        <f t="shared" si="9"/>
        <v>0</v>
      </c>
      <c r="R30" s="270"/>
      <c r="S30" s="271"/>
      <c r="T30" s="270">
        <f t="shared" si="10"/>
        <v>0</v>
      </c>
      <c r="U30" s="271"/>
      <c r="V30" s="270"/>
      <c r="W30" s="271">
        <f t="shared" si="11"/>
        <v>0</v>
      </c>
      <c r="X30" s="271"/>
      <c r="Y30" s="270"/>
      <c r="Z30" s="271">
        <f t="shared" si="12"/>
        <v>0</v>
      </c>
      <c r="AA30" s="270"/>
      <c r="AB30" s="271"/>
      <c r="AC30" s="270">
        <f t="shared" si="13"/>
        <v>0</v>
      </c>
      <c r="AD30" s="271">
        <v>0</v>
      </c>
      <c r="AE30" s="270">
        <v>0</v>
      </c>
      <c r="AF30" s="271">
        <f t="shared" si="14"/>
        <v>0</v>
      </c>
      <c r="AG30" s="270">
        <v>0</v>
      </c>
      <c r="AH30" s="271">
        <v>0</v>
      </c>
      <c r="AI30" s="274">
        <f t="shared" si="2"/>
        <v>100</v>
      </c>
      <c r="AJ30" s="273">
        <f t="shared" si="3"/>
        <v>0</v>
      </c>
    </row>
    <row r="31" spans="1:36" ht="12" customHeight="1">
      <c r="A31" s="253" t="s">
        <v>118</v>
      </c>
      <c r="B31" s="279">
        <f t="shared" si="4"/>
        <v>172</v>
      </c>
      <c r="C31" s="269">
        <v>88</v>
      </c>
      <c r="D31" s="268">
        <v>84</v>
      </c>
      <c r="E31" s="269">
        <f t="shared" si="5"/>
        <v>169</v>
      </c>
      <c r="F31" s="268">
        <v>86</v>
      </c>
      <c r="G31" s="269">
        <v>83</v>
      </c>
      <c r="H31" s="268">
        <f t="shared" si="6"/>
        <v>0</v>
      </c>
      <c r="I31" s="269"/>
      <c r="J31" s="268"/>
      <c r="K31" s="269">
        <f t="shared" si="7"/>
        <v>0</v>
      </c>
      <c r="L31" s="268"/>
      <c r="M31" s="269"/>
      <c r="N31" s="268">
        <f t="shared" si="8"/>
        <v>0</v>
      </c>
      <c r="O31" s="269"/>
      <c r="P31" s="268"/>
      <c r="Q31" s="269">
        <f t="shared" si="9"/>
        <v>1</v>
      </c>
      <c r="R31" s="268">
        <v>1</v>
      </c>
      <c r="S31" s="269"/>
      <c r="T31" s="268">
        <f t="shared" si="10"/>
        <v>2</v>
      </c>
      <c r="U31" s="269">
        <v>1</v>
      </c>
      <c r="V31" s="268">
        <v>1</v>
      </c>
      <c r="W31" s="269">
        <f t="shared" si="11"/>
        <v>0</v>
      </c>
      <c r="X31" s="269"/>
      <c r="Y31" s="268"/>
      <c r="Z31" s="269">
        <f t="shared" si="12"/>
        <v>0</v>
      </c>
      <c r="AA31" s="268"/>
      <c r="AB31" s="269"/>
      <c r="AC31" s="268">
        <f t="shared" si="13"/>
        <v>0</v>
      </c>
      <c r="AD31" s="269">
        <v>0</v>
      </c>
      <c r="AE31" s="268">
        <v>0</v>
      </c>
      <c r="AF31" s="269">
        <f t="shared" si="14"/>
        <v>0</v>
      </c>
      <c r="AG31" s="268">
        <v>0</v>
      </c>
      <c r="AH31" s="269">
        <v>0</v>
      </c>
      <c r="AI31" s="278">
        <f t="shared" si="2"/>
        <v>98.25581395348837</v>
      </c>
      <c r="AJ31" s="273">
        <f t="shared" si="3"/>
        <v>0.5813953488372093</v>
      </c>
    </row>
    <row r="32" spans="1:36" ht="12" customHeight="1">
      <c r="A32" s="253" t="s">
        <v>119</v>
      </c>
      <c r="B32" s="279">
        <f t="shared" si="4"/>
        <v>711</v>
      </c>
      <c r="C32" s="271">
        <v>357</v>
      </c>
      <c r="D32" s="270">
        <v>354</v>
      </c>
      <c r="E32" s="271">
        <f t="shared" si="5"/>
        <v>704</v>
      </c>
      <c r="F32" s="270">
        <v>354</v>
      </c>
      <c r="G32" s="271">
        <v>350</v>
      </c>
      <c r="H32" s="270">
        <f t="shared" si="6"/>
        <v>1</v>
      </c>
      <c r="I32" s="271">
        <v>1</v>
      </c>
      <c r="J32" s="270"/>
      <c r="K32" s="271">
        <f t="shared" si="7"/>
        <v>0</v>
      </c>
      <c r="L32" s="270"/>
      <c r="M32" s="271"/>
      <c r="N32" s="270">
        <f t="shared" si="8"/>
        <v>0</v>
      </c>
      <c r="O32" s="271"/>
      <c r="P32" s="270"/>
      <c r="Q32" s="271">
        <f t="shared" si="9"/>
        <v>1</v>
      </c>
      <c r="R32" s="270">
        <v>1</v>
      </c>
      <c r="S32" s="271"/>
      <c r="T32" s="270">
        <f t="shared" si="10"/>
        <v>5</v>
      </c>
      <c r="U32" s="271">
        <v>1</v>
      </c>
      <c r="V32" s="270">
        <v>4</v>
      </c>
      <c r="W32" s="271">
        <f t="shared" si="11"/>
        <v>0</v>
      </c>
      <c r="X32" s="271"/>
      <c r="Y32" s="270"/>
      <c r="Z32" s="271">
        <f t="shared" si="12"/>
        <v>0</v>
      </c>
      <c r="AA32" s="270"/>
      <c r="AB32" s="271"/>
      <c r="AC32" s="270">
        <f t="shared" si="13"/>
        <v>0</v>
      </c>
      <c r="AD32" s="271">
        <v>0</v>
      </c>
      <c r="AE32" s="270">
        <v>0</v>
      </c>
      <c r="AF32" s="271">
        <f t="shared" si="14"/>
        <v>0</v>
      </c>
      <c r="AG32" s="270">
        <v>0</v>
      </c>
      <c r="AH32" s="271">
        <v>0</v>
      </c>
      <c r="AI32" s="274">
        <f t="shared" si="2"/>
        <v>99.01547116736991</v>
      </c>
      <c r="AJ32" s="273">
        <f t="shared" si="3"/>
        <v>0.14064697609001406</v>
      </c>
    </row>
    <row r="33" spans="1:36" ht="12" customHeight="1">
      <c r="A33" s="253" t="s">
        <v>120</v>
      </c>
      <c r="B33" s="279">
        <f t="shared" si="4"/>
        <v>60</v>
      </c>
      <c r="C33" s="269">
        <v>34</v>
      </c>
      <c r="D33" s="268">
        <v>26</v>
      </c>
      <c r="E33" s="269">
        <f t="shared" si="5"/>
        <v>60</v>
      </c>
      <c r="F33" s="268">
        <v>34</v>
      </c>
      <c r="G33" s="269">
        <v>26</v>
      </c>
      <c r="H33" s="268">
        <f t="shared" si="6"/>
        <v>0</v>
      </c>
      <c r="I33" s="269"/>
      <c r="J33" s="268"/>
      <c r="K33" s="269">
        <f t="shared" si="7"/>
        <v>0</v>
      </c>
      <c r="L33" s="268"/>
      <c r="M33" s="269"/>
      <c r="N33" s="268">
        <f t="shared" si="8"/>
        <v>0</v>
      </c>
      <c r="O33" s="269"/>
      <c r="P33" s="268"/>
      <c r="Q33" s="269">
        <f t="shared" si="9"/>
        <v>0</v>
      </c>
      <c r="R33" s="268"/>
      <c r="S33" s="269"/>
      <c r="T33" s="268">
        <f t="shared" si="10"/>
        <v>0</v>
      </c>
      <c r="U33" s="269"/>
      <c r="V33" s="268"/>
      <c r="W33" s="269">
        <f t="shared" si="11"/>
        <v>0</v>
      </c>
      <c r="X33" s="269"/>
      <c r="Y33" s="268"/>
      <c r="Z33" s="269">
        <f t="shared" si="12"/>
        <v>0</v>
      </c>
      <c r="AA33" s="268"/>
      <c r="AB33" s="269"/>
      <c r="AC33" s="268">
        <f t="shared" si="13"/>
        <v>0</v>
      </c>
      <c r="AD33" s="269">
        <v>0</v>
      </c>
      <c r="AE33" s="268">
        <v>0</v>
      </c>
      <c r="AF33" s="269">
        <f t="shared" si="14"/>
        <v>0</v>
      </c>
      <c r="AG33" s="268">
        <v>0</v>
      </c>
      <c r="AH33" s="269">
        <v>0</v>
      </c>
      <c r="AI33" s="287">
        <f t="shared" si="2"/>
        <v>100</v>
      </c>
      <c r="AJ33" s="288">
        <f t="shared" si="3"/>
        <v>0</v>
      </c>
    </row>
    <row r="34" spans="1:36" ht="12" customHeight="1">
      <c r="A34" s="253" t="s">
        <v>121</v>
      </c>
      <c r="B34" s="279">
        <f t="shared" si="4"/>
        <v>129</v>
      </c>
      <c r="C34" s="271">
        <v>63</v>
      </c>
      <c r="D34" s="270">
        <v>66</v>
      </c>
      <c r="E34" s="271">
        <f t="shared" si="5"/>
        <v>127</v>
      </c>
      <c r="F34" s="270">
        <v>62</v>
      </c>
      <c r="G34" s="271">
        <v>65</v>
      </c>
      <c r="H34" s="270">
        <f t="shared" si="6"/>
        <v>0</v>
      </c>
      <c r="I34" s="271"/>
      <c r="J34" s="270"/>
      <c r="K34" s="271">
        <f t="shared" si="7"/>
        <v>0</v>
      </c>
      <c r="L34" s="270"/>
      <c r="M34" s="271"/>
      <c r="N34" s="270">
        <f t="shared" si="8"/>
        <v>0</v>
      </c>
      <c r="O34" s="271"/>
      <c r="P34" s="270"/>
      <c r="Q34" s="271">
        <f t="shared" si="9"/>
        <v>1</v>
      </c>
      <c r="R34" s="270"/>
      <c r="S34" s="271">
        <v>1</v>
      </c>
      <c r="T34" s="270">
        <f t="shared" si="10"/>
        <v>1</v>
      </c>
      <c r="U34" s="271">
        <v>1</v>
      </c>
      <c r="V34" s="270"/>
      <c r="W34" s="271">
        <f t="shared" si="11"/>
        <v>0</v>
      </c>
      <c r="X34" s="271"/>
      <c r="Y34" s="270"/>
      <c r="Z34" s="271">
        <f t="shared" si="12"/>
        <v>0</v>
      </c>
      <c r="AA34" s="270"/>
      <c r="AB34" s="271"/>
      <c r="AC34" s="270">
        <f t="shared" si="13"/>
        <v>0</v>
      </c>
      <c r="AD34" s="271">
        <v>0</v>
      </c>
      <c r="AE34" s="270">
        <v>0</v>
      </c>
      <c r="AF34" s="271">
        <f t="shared" si="14"/>
        <v>0</v>
      </c>
      <c r="AG34" s="270">
        <v>0</v>
      </c>
      <c r="AH34" s="271">
        <v>0</v>
      </c>
      <c r="AI34" s="274">
        <f t="shared" si="2"/>
        <v>98.44961240310077</v>
      </c>
      <c r="AJ34" s="273">
        <f t="shared" si="3"/>
        <v>0.7751937984496124</v>
      </c>
    </row>
    <row r="35" spans="1:36" ht="12" customHeight="1">
      <c r="A35" s="254" t="s">
        <v>122</v>
      </c>
      <c r="B35" s="279">
        <f t="shared" si="4"/>
        <v>129</v>
      </c>
      <c r="C35" s="269">
        <v>72</v>
      </c>
      <c r="D35" s="268">
        <v>57</v>
      </c>
      <c r="E35" s="269">
        <f t="shared" si="5"/>
        <v>127</v>
      </c>
      <c r="F35" s="268">
        <v>70</v>
      </c>
      <c r="G35" s="269">
        <v>57</v>
      </c>
      <c r="H35" s="268">
        <f t="shared" si="6"/>
        <v>0</v>
      </c>
      <c r="I35" s="269"/>
      <c r="J35" s="268"/>
      <c r="K35" s="269">
        <f t="shared" si="7"/>
        <v>0</v>
      </c>
      <c r="L35" s="268"/>
      <c r="M35" s="269"/>
      <c r="N35" s="268">
        <f t="shared" si="8"/>
        <v>0</v>
      </c>
      <c r="O35" s="269"/>
      <c r="P35" s="268"/>
      <c r="Q35" s="269">
        <f t="shared" si="9"/>
        <v>0</v>
      </c>
      <c r="R35" s="268"/>
      <c r="S35" s="269"/>
      <c r="T35" s="268">
        <f t="shared" si="10"/>
        <v>2</v>
      </c>
      <c r="U35" s="269">
        <v>2</v>
      </c>
      <c r="V35" s="268"/>
      <c r="W35" s="269">
        <f t="shared" si="11"/>
        <v>0</v>
      </c>
      <c r="X35" s="269"/>
      <c r="Y35" s="268"/>
      <c r="Z35" s="269">
        <f t="shared" si="12"/>
        <v>0</v>
      </c>
      <c r="AA35" s="268"/>
      <c r="AB35" s="269"/>
      <c r="AC35" s="268">
        <f t="shared" si="13"/>
        <v>0</v>
      </c>
      <c r="AD35" s="269">
        <v>0</v>
      </c>
      <c r="AE35" s="268">
        <v>0</v>
      </c>
      <c r="AF35" s="269">
        <f t="shared" si="14"/>
        <v>0</v>
      </c>
      <c r="AG35" s="268">
        <v>0</v>
      </c>
      <c r="AH35" s="269">
        <v>0</v>
      </c>
      <c r="AI35" s="272">
        <f t="shared" si="2"/>
        <v>98.44961240310077</v>
      </c>
      <c r="AJ35" s="273">
        <f t="shared" si="3"/>
        <v>0</v>
      </c>
    </row>
    <row r="36" spans="1:36" ht="12" customHeight="1">
      <c r="A36" s="253" t="s">
        <v>123</v>
      </c>
      <c r="B36" s="279">
        <f t="shared" si="4"/>
        <v>563</v>
      </c>
      <c r="C36" s="271">
        <v>277</v>
      </c>
      <c r="D36" s="270">
        <v>286</v>
      </c>
      <c r="E36" s="271">
        <f t="shared" si="5"/>
        <v>556</v>
      </c>
      <c r="F36" s="270">
        <v>274</v>
      </c>
      <c r="G36" s="271">
        <v>282</v>
      </c>
      <c r="H36" s="270">
        <f t="shared" si="6"/>
        <v>0</v>
      </c>
      <c r="I36" s="271"/>
      <c r="J36" s="270"/>
      <c r="K36" s="271">
        <f t="shared" si="7"/>
        <v>0</v>
      </c>
      <c r="L36" s="270"/>
      <c r="M36" s="271"/>
      <c r="N36" s="270">
        <f t="shared" si="8"/>
        <v>0</v>
      </c>
      <c r="O36" s="271"/>
      <c r="P36" s="270"/>
      <c r="Q36" s="271">
        <f t="shared" si="9"/>
        <v>2</v>
      </c>
      <c r="R36" s="270">
        <v>2</v>
      </c>
      <c r="S36" s="271"/>
      <c r="T36" s="270">
        <f t="shared" si="10"/>
        <v>5</v>
      </c>
      <c r="U36" s="271">
        <v>1</v>
      </c>
      <c r="V36" s="270">
        <v>4</v>
      </c>
      <c r="W36" s="271">
        <f t="shared" si="11"/>
        <v>0</v>
      </c>
      <c r="X36" s="271"/>
      <c r="Y36" s="270"/>
      <c r="Z36" s="271">
        <f t="shared" si="12"/>
        <v>1</v>
      </c>
      <c r="AA36" s="270">
        <v>1</v>
      </c>
      <c r="AB36" s="271"/>
      <c r="AC36" s="270">
        <f t="shared" si="13"/>
        <v>0</v>
      </c>
      <c r="AD36" s="271">
        <v>0</v>
      </c>
      <c r="AE36" s="270">
        <v>0</v>
      </c>
      <c r="AF36" s="271">
        <f t="shared" si="14"/>
        <v>0</v>
      </c>
      <c r="AG36" s="270">
        <v>0</v>
      </c>
      <c r="AH36" s="271">
        <v>0</v>
      </c>
      <c r="AI36" s="274">
        <f t="shared" si="2"/>
        <v>98.75666074600356</v>
      </c>
      <c r="AJ36" s="273">
        <f t="shared" si="3"/>
        <v>0.5328596802841918</v>
      </c>
    </row>
    <row r="37" spans="1:36" ht="12" customHeight="1">
      <c r="A37" s="256" t="s">
        <v>124</v>
      </c>
      <c r="B37" s="279">
        <f t="shared" si="4"/>
        <v>617</v>
      </c>
      <c r="C37" s="269">
        <v>307</v>
      </c>
      <c r="D37" s="268">
        <v>310</v>
      </c>
      <c r="E37" s="269">
        <f t="shared" si="5"/>
        <v>612</v>
      </c>
      <c r="F37" s="268">
        <v>304</v>
      </c>
      <c r="G37" s="269">
        <v>308</v>
      </c>
      <c r="H37" s="268">
        <f t="shared" si="6"/>
        <v>0</v>
      </c>
      <c r="I37" s="269"/>
      <c r="J37" s="268"/>
      <c r="K37" s="269">
        <f t="shared" si="7"/>
        <v>0</v>
      </c>
      <c r="L37" s="268"/>
      <c r="M37" s="269"/>
      <c r="N37" s="268">
        <f t="shared" si="8"/>
        <v>0</v>
      </c>
      <c r="O37" s="269"/>
      <c r="P37" s="268"/>
      <c r="Q37" s="269">
        <f t="shared" si="9"/>
        <v>0</v>
      </c>
      <c r="R37" s="268"/>
      <c r="S37" s="269"/>
      <c r="T37" s="268">
        <f t="shared" si="10"/>
        <v>5</v>
      </c>
      <c r="U37" s="269">
        <v>3</v>
      </c>
      <c r="V37" s="268">
        <v>2</v>
      </c>
      <c r="W37" s="269">
        <f t="shared" si="11"/>
        <v>0</v>
      </c>
      <c r="X37" s="269"/>
      <c r="Y37" s="268"/>
      <c r="Z37" s="269">
        <f t="shared" si="12"/>
        <v>0</v>
      </c>
      <c r="AA37" s="268"/>
      <c r="AB37" s="269"/>
      <c r="AC37" s="268">
        <f t="shared" si="13"/>
        <v>0</v>
      </c>
      <c r="AD37" s="269">
        <v>0</v>
      </c>
      <c r="AE37" s="268">
        <v>0</v>
      </c>
      <c r="AF37" s="269">
        <f t="shared" si="14"/>
        <v>0</v>
      </c>
      <c r="AG37" s="268">
        <v>0</v>
      </c>
      <c r="AH37" s="269">
        <v>0</v>
      </c>
      <c r="AI37" s="278">
        <f t="shared" si="2"/>
        <v>99.18962722852513</v>
      </c>
      <c r="AJ37" s="273">
        <f t="shared" si="3"/>
        <v>0</v>
      </c>
    </row>
    <row r="38" spans="1:36" ht="12" customHeight="1">
      <c r="A38" s="253" t="s">
        <v>125</v>
      </c>
      <c r="B38" s="279">
        <f t="shared" si="4"/>
        <v>339</v>
      </c>
      <c r="C38" s="280">
        <v>177</v>
      </c>
      <c r="D38" s="281">
        <v>162</v>
      </c>
      <c r="E38" s="280">
        <f t="shared" si="5"/>
        <v>336</v>
      </c>
      <c r="F38" s="281">
        <v>174</v>
      </c>
      <c r="G38" s="280">
        <v>162</v>
      </c>
      <c r="H38" s="281">
        <f t="shared" si="6"/>
        <v>0</v>
      </c>
      <c r="I38" s="280"/>
      <c r="J38" s="281"/>
      <c r="K38" s="280">
        <f t="shared" si="7"/>
        <v>0</v>
      </c>
      <c r="L38" s="281"/>
      <c r="M38" s="280"/>
      <c r="N38" s="281">
        <f t="shared" si="8"/>
        <v>0</v>
      </c>
      <c r="O38" s="280"/>
      <c r="P38" s="281"/>
      <c r="Q38" s="280">
        <f t="shared" si="9"/>
        <v>0</v>
      </c>
      <c r="R38" s="281"/>
      <c r="S38" s="280"/>
      <c r="T38" s="281">
        <f t="shared" si="10"/>
        <v>3</v>
      </c>
      <c r="U38" s="280">
        <v>3</v>
      </c>
      <c r="V38" s="281"/>
      <c r="W38" s="280">
        <f t="shared" si="11"/>
        <v>0</v>
      </c>
      <c r="X38" s="280"/>
      <c r="Y38" s="281"/>
      <c r="Z38" s="280">
        <f t="shared" si="12"/>
        <v>0</v>
      </c>
      <c r="AA38" s="281"/>
      <c r="AB38" s="280"/>
      <c r="AC38" s="281">
        <f t="shared" si="13"/>
        <v>0</v>
      </c>
      <c r="AD38" s="280"/>
      <c r="AE38" s="281">
        <v>0</v>
      </c>
      <c r="AF38" s="280">
        <f t="shared" si="14"/>
        <v>0</v>
      </c>
      <c r="AG38" s="281">
        <v>0</v>
      </c>
      <c r="AH38" s="280">
        <v>0</v>
      </c>
      <c r="AI38" s="274">
        <f t="shared" si="2"/>
        <v>99.11504424778761</v>
      </c>
      <c r="AJ38" s="273">
        <f t="shared" si="3"/>
        <v>0</v>
      </c>
    </row>
    <row r="39" spans="1:36" s="16" customFormat="1" ht="12" customHeight="1">
      <c r="A39" s="255" t="s">
        <v>126</v>
      </c>
      <c r="B39" s="282">
        <f>SUM(B40:B56)</f>
        <v>3967</v>
      </c>
      <c r="C39" s="282">
        <f>SUM(C40:C56)</f>
        <v>2053</v>
      </c>
      <c r="D39" s="283">
        <f>SUM(D40:D56)</f>
        <v>1914</v>
      </c>
      <c r="E39" s="282">
        <f>SUM(E40:E56)</f>
        <v>3893</v>
      </c>
      <c r="F39" s="283">
        <f aca="true" t="shared" si="18" ref="F39:AH39">SUM(F40:F56)</f>
        <v>2002</v>
      </c>
      <c r="G39" s="282">
        <f t="shared" si="18"/>
        <v>1891</v>
      </c>
      <c r="H39" s="283">
        <f t="shared" si="18"/>
        <v>3</v>
      </c>
      <c r="I39" s="282">
        <f t="shared" si="18"/>
        <v>3</v>
      </c>
      <c r="J39" s="283">
        <f t="shared" si="18"/>
        <v>0</v>
      </c>
      <c r="K39" s="282">
        <f t="shared" si="18"/>
        <v>7</v>
      </c>
      <c r="L39" s="283">
        <f t="shared" si="18"/>
        <v>4</v>
      </c>
      <c r="M39" s="282">
        <f t="shared" si="18"/>
        <v>3</v>
      </c>
      <c r="N39" s="283">
        <f t="shared" si="18"/>
        <v>8</v>
      </c>
      <c r="O39" s="282">
        <f t="shared" si="18"/>
        <v>8</v>
      </c>
      <c r="P39" s="283">
        <f t="shared" si="18"/>
        <v>0</v>
      </c>
      <c r="Q39" s="282">
        <f t="shared" si="18"/>
        <v>20</v>
      </c>
      <c r="R39" s="283">
        <f t="shared" si="18"/>
        <v>17</v>
      </c>
      <c r="S39" s="282">
        <f t="shared" si="18"/>
        <v>3</v>
      </c>
      <c r="T39" s="283">
        <f t="shared" si="18"/>
        <v>36</v>
      </c>
      <c r="U39" s="282">
        <f t="shared" si="18"/>
        <v>19</v>
      </c>
      <c r="V39" s="283">
        <f t="shared" si="18"/>
        <v>17</v>
      </c>
      <c r="W39" s="282">
        <f t="shared" si="18"/>
        <v>0</v>
      </c>
      <c r="X39" s="282">
        <f t="shared" si="18"/>
        <v>0</v>
      </c>
      <c r="Y39" s="283">
        <f t="shared" si="18"/>
        <v>0</v>
      </c>
      <c r="Z39" s="282">
        <f t="shared" si="18"/>
        <v>1</v>
      </c>
      <c r="AA39" s="283">
        <f t="shared" si="18"/>
        <v>1</v>
      </c>
      <c r="AB39" s="282">
        <f t="shared" si="18"/>
        <v>0</v>
      </c>
      <c r="AC39" s="283">
        <f t="shared" si="18"/>
        <v>0</v>
      </c>
      <c r="AD39" s="282">
        <f t="shared" si="18"/>
        <v>0</v>
      </c>
      <c r="AE39" s="283">
        <f t="shared" si="18"/>
        <v>0</v>
      </c>
      <c r="AF39" s="282">
        <f t="shared" si="18"/>
        <v>0</v>
      </c>
      <c r="AG39" s="283">
        <f t="shared" si="18"/>
        <v>0</v>
      </c>
      <c r="AH39" s="282">
        <f t="shared" si="18"/>
        <v>0</v>
      </c>
      <c r="AI39" s="284">
        <f t="shared" si="2"/>
        <v>98.13461053692967</v>
      </c>
      <c r="AJ39" s="285">
        <f t="shared" si="3"/>
        <v>0.5293672800604992</v>
      </c>
    </row>
    <row r="40" spans="1:36" ht="12" customHeight="1">
      <c r="A40" s="253" t="s">
        <v>127</v>
      </c>
      <c r="B40" s="279">
        <f t="shared" si="4"/>
        <v>524</v>
      </c>
      <c r="C40" s="269">
        <v>278</v>
      </c>
      <c r="D40" s="268">
        <v>246</v>
      </c>
      <c r="E40" s="269">
        <f t="shared" si="5"/>
        <v>513</v>
      </c>
      <c r="F40" s="268">
        <v>268</v>
      </c>
      <c r="G40" s="269">
        <v>245</v>
      </c>
      <c r="H40" s="268">
        <f t="shared" si="6"/>
        <v>0</v>
      </c>
      <c r="I40" s="269"/>
      <c r="J40" s="268"/>
      <c r="K40" s="269">
        <f t="shared" si="7"/>
        <v>0</v>
      </c>
      <c r="L40" s="268"/>
      <c r="M40" s="269"/>
      <c r="N40" s="268">
        <f t="shared" si="8"/>
        <v>3</v>
      </c>
      <c r="O40" s="269">
        <v>3</v>
      </c>
      <c r="P40" s="268"/>
      <c r="Q40" s="269">
        <f t="shared" si="9"/>
        <v>0</v>
      </c>
      <c r="R40" s="268"/>
      <c r="S40" s="269"/>
      <c r="T40" s="268">
        <f t="shared" si="10"/>
        <v>8</v>
      </c>
      <c r="U40" s="269">
        <v>7</v>
      </c>
      <c r="V40" s="268">
        <v>1</v>
      </c>
      <c r="W40" s="269">
        <f t="shared" si="11"/>
        <v>0</v>
      </c>
      <c r="X40" s="269"/>
      <c r="Y40" s="268"/>
      <c r="Z40" s="269">
        <f t="shared" si="12"/>
        <v>0</v>
      </c>
      <c r="AA40" s="268"/>
      <c r="AB40" s="269"/>
      <c r="AC40" s="268">
        <f t="shared" si="13"/>
        <v>0</v>
      </c>
      <c r="AD40" s="269">
        <v>0</v>
      </c>
      <c r="AE40" s="268">
        <v>0</v>
      </c>
      <c r="AF40" s="269">
        <f t="shared" si="14"/>
        <v>0</v>
      </c>
      <c r="AG40" s="268">
        <v>0</v>
      </c>
      <c r="AH40" s="269">
        <v>0</v>
      </c>
      <c r="AI40" s="272">
        <f t="shared" si="2"/>
        <v>97.90076335877863</v>
      </c>
      <c r="AJ40" s="273">
        <f t="shared" si="3"/>
        <v>0</v>
      </c>
    </row>
    <row r="41" spans="1:36" ht="12" customHeight="1">
      <c r="A41" s="253" t="s">
        <v>128</v>
      </c>
      <c r="B41" s="279">
        <f t="shared" si="4"/>
        <v>540</v>
      </c>
      <c r="C41" s="271">
        <v>283</v>
      </c>
      <c r="D41" s="270">
        <v>257</v>
      </c>
      <c r="E41" s="271">
        <f t="shared" si="5"/>
        <v>519</v>
      </c>
      <c r="F41" s="270">
        <v>267</v>
      </c>
      <c r="G41" s="271">
        <v>252</v>
      </c>
      <c r="H41" s="270">
        <f t="shared" si="6"/>
        <v>1</v>
      </c>
      <c r="I41" s="271">
        <v>1</v>
      </c>
      <c r="J41" s="270"/>
      <c r="K41" s="271">
        <f t="shared" si="7"/>
        <v>2</v>
      </c>
      <c r="L41" s="270">
        <v>2</v>
      </c>
      <c r="M41" s="271"/>
      <c r="N41" s="270">
        <f t="shared" si="8"/>
        <v>2</v>
      </c>
      <c r="O41" s="271">
        <v>2</v>
      </c>
      <c r="P41" s="270"/>
      <c r="Q41" s="271">
        <f t="shared" si="9"/>
        <v>7</v>
      </c>
      <c r="R41" s="270">
        <v>7</v>
      </c>
      <c r="S41" s="271"/>
      <c r="T41" s="270">
        <f t="shared" si="10"/>
        <v>9</v>
      </c>
      <c r="U41" s="271">
        <v>4</v>
      </c>
      <c r="V41" s="270">
        <v>5</v>
      </c>
      <c r="W41" s="271">
        <f t="shared" si="11"/>
        <v>0</v>
      </c>
      <c r="X41" s="271"/>
      <c r="Y41" s="270"/>
      <c r="Z41" s="271">
        <f t="shared" si="12"/>
        <v>0</v>
      </c>
      <c r="AA41" s="270"/>
      <c r="AB41" s="271"/>
      <c r="AC41" s="270">
        <f t="shared" si="13"/>
        <v>0</v>
      </c>
      <c r="AD41" s="271">
        <v>0</v>
      </c>
      <c r="AE41" s="270">
        <v>0</v>
      </c>
      <c r="AF41" s="271">
        <f t="shared" si="14"/>
        <v>0</v>
      </c>
      <c r="AG41" s="270">
        <v>0</v>
      </c>
      <c r="AH41" s="271">
        <v>0</v>
      </c>
      <c r="AI41" s="274">
        <f t="shared" si="2"/>
        <v>96.11111111111111</v>
      </c>
      <c r="AJ41" s="273">
        <f t="shared" si="3"/>
        <v>1.2962962962962963</v>
      </c>
    </row>
    <row r="42" spans="1:36" ht="12" customHeight="1">
      <c r="A42" s="253" t="s">
        <v>254</v>
      </c>
      <c r="B42" s="279">
        <f t="shared" si="4"/>
        <v>493</v>
      </c>
      <c r="C42" s="269">
        <v>247</v>
      </c>
      <c r="D42" s="268">
        <v>246</v>
      </c>
      <c r="E42" s="269">
        <f t="shared" si="5"/>
        <v>483</v>
      </c>
      <c r="F42" s="268">
        <v>242</v>
      </c>
      <c r="G42" s="269">
        <v>241</v>
      </c>
      <c r="H42" s="268">
        <f t="shared" si="6"/>
        <v>0</v>
      </c>
      <c r="I42" s="269"/>
      <c r="J42" s="268"/>
      <c r="K42" s="269">
        <f t="shared" si="7"/>
        <v>0</v>
      </c>
      <c r="L42" s="268"/>
      <c r="M42" s="269"/>
      <c r="N42" s="268">
        <f t="shared" si="8"/>
        <v>1</v>
      </c>
      <c r="O42" s="269">
        <v>1</v>
      </c>
      <c r="P42" s="268"/>
      <c r="Q42" s="269">
        <f t="shared" si="9"/>
        <v>3</v>
      </c>
      <c r="R42" s="268">
        <v>2</v>
      </c>
      <c r="S42" s="269">
        <v>1</v>
      </c>
      <c r="T42" s="268">
        <f t="shared" si="10"/>
        <v>6</v>
      </c>
      <c r="U42" s="269">
        <v>2</v>
      </c>
      <c r="V42" s="268">
        <v>4</v>
      </c>
      <c r="W42" s="269">
        <f t="shared" si="11"/>
        <v>0</v>
      </c>
      <c r="X42" s="269"/>
      <c r="Y42" s="268"/>
      <c r="Z42" s="269">
        <f t="shared" si="12"/>
        <v>0</v>
      </c>
      <c r="AA42" s="268"/>
      <c r="AB42" s="269"/>
      <c r="AC42" s="268">
        <f t="shared" si="13"/>
        <v>0</v>
      </c>
      <c r="AD42" s="269">
        <v>0</v>
      </c>
      <c r="AE42" s="268">
        <v>0</v>
      </c>
      <c r="AF42" s="269">
        <f t="shared" si="14"/>
        <v>0</v>
      </c>
      <c r="AG42" s="268">
        <v>0</v>
      </c>
      <c r="AH42" s="269">
        <v>0</v>
      </c>
      <c r="AI42" s="278">
        <f t="shared" si="2"/>
        <v>97.97160243407707</v>
      </c>
      <c r="AJ42" s="273">
        <f t="shared" si="3"/>
        <v>0.6085192697768762</v>
      </c>
    </row>
    <row r="43" spans="1:36" ht="12" customHeight="1">
      <c r="A43" s="253" t="s">
        <v>129</v>
      </c>
      <c r="B43" s="279">
        <f t="shared" si="4"/>
        <v>164</v>
      </c>
      <c r="C43" s="271">
        <v>79</v>
      </c>
      <c r="D43" s="270">
        <v>85</v>
      </c>
      <c r="E43" s="271">
        <f t="shared" si="5"/>
        <v>162</v>
      </c>
      <c r="F43" s="270">
        <v>77</v>
      </c>
      <c r="G43" s="271">
        <v>85</v>
      </c>
      <c r="H43" s="270">
        <f t="shared" si="6"/>
        <v>0</v>
      </c>
      <c r="I43" s="271"/>
      <c r="J43" s="270"/>
      <c r="K43" s="271">
        <f t="shared" si="7"/>
        <v>0</v>
      </c>
      <c r="L43" s="270"/>
      <c r="M43" s="271"/>
      <c r="N43" s="270">
        <f t="shared" si="8"/>
        <v>2</v>
      </c>
      <c r="O43" s="271">
        <v>2</v>
      </c>
      <c r="P43" s="270"/>
      <c r="Q43" s="271">
        <f t="shared" si="9"/>
        <v>0</v>
      </c>
      <c r="R43" s="270"/>
      <c r="S43" s="271"/>
      <c r="T43" s="270">
        <f t="shared" si="10"/>
        <v>0</v>
      </c>
      <c r="U43" s="271"/>
      <c r="V43" s="270"/>
      <c r="W43" s="271">
        <f t="shared" si="11"/>
        <v>0</v>
      </c>
      <c r="X43" s="271"/>
      <c r="Y43" s="270"/>
      <c r="Z43" s="271">
        <f t="shared" si="12"/>
        <v>0</v>
      </c>
      <c r="AA43" s="270"/>
      <c r="AB43" s="271"/>
      <c r="AC43" s="270">
        <f t="shared" si="13"/>
        <v>0</v>
      </c>
      <c r="AD43" s="271">
        <v>0</v>
      </c>
      <c r="AE43" s="270">
        <v>0</v>
      </c>
      <c r="AF43" s="271">
        <f t="shared" si="14"/>
        <v>0</v>
      </c>
      <c r="AG43" s="270">
        <v>0</v>
      </c>
      <c r="AH43" s="271">
        <v>0</v>
      </c>
      <c r="AI43" s="274">
        <f t="shared" si="2"/>
        <v>98.78048780487805</v>
      </c>
      <c r="AJ43" s="273">
        <f t="shared" si="3"/>
        <v>0</v>
      </c>
    </row>
    <row r="44" spans="1:36" ht="12" customHeight="1">
      <c r="A44" s="253" t="s">
        <v>130</v>
      </c>
      <c r="B44" s="279">
        <f t="shared" si="4"/>
        <v>218</v>
      </c>
      <c r="C44" s="269">
        <v>107</v>
      </c>
      <c r="D44" s="268">
        <v>111</v>
      </c>
      <c r="E44" s="269">
        <f t="shared" si="5"/>
        <v>217</v>
      </c>
      <c r="F44" s="268">
        <v>107</v>
      </c>
      <c r="G44" s="269">
        <v>110</v>
      </c>
      <c r="H44" s="268">
        <f t="shared" si="6"/>
        <v>0</v>
      </c>
      <c r="I44" s="269"/>
      <c r="J44" s="268"/>
      <c r="K44" s="269">
        <f t="shared" si="7"/>
        <v>0</v>
      </c>
      <c r="L44" s="268"/>
      <c r="M44" s="269"/>
      <c r="N44" s="268">
        <f t="shared" si="8"/>
        <v>0</v>
      </c>
      <c r="O44" s="269"/>
      <c r="P44" s="268"/>
      <c r="Q44" s="269">
        <f t="shared" si="9"/>
        <v>1</v>
      </c>
      <c r="R44" s="268"/>
      <c r="S44" s="269">
        <v>1</v>
      </c>
      <c r="T44" s="268">
        <f t="shared" si="10"/>
        <v>0</v>
      </c>
      <c r="U44" s="269"/>
      <c r="V44" s="268"/>
      <c r="W44" s="269">
        <f t="shared" si="11"/>
        <v>0</v>
      </c>
      <c r="X44" s="269"/>
      <c r="Y44" s="268"/>
      <c r="Z44" s="269">
        <f t="shared" si="12"/>
        <v>0</v>
      </c>
      <c r="AA44" s="268"/>
      <c r="AB44" s="269"/>
      <c r="AC44" s="268">
        <f t="shared" si="13"/>
        <v>0</v>
      </c>
      <c r="AD44" s="269">
        <v>0</v>
      </c>
      <c r="AE44" s="268">
        <v>0</v>
      </c>
      <c r="AF44" s="269">
        <f t="shared" si="14"/>
        <v>0</v>
      </c>
      <c r="AG44" s="268">
        <v>0</v>
      </c>
      <c r="AH44" s="269">
        <v>0</v>
      </c>
      <c r="AI44" s="278">
        <f t="shared" si="2"/>
        <v>99.54128440366972</v>
      </c>
      <c r="AJ44" s="273">
        <f t="shared" si="3"/>
        <v>0.45871559633027525</v>
      </c>
    </row>
    <row r="45" spans="1:36" ht="12" customHeight="1">
      <c r="A45" s="253" t="s">
        <v>131</v>
      </c>
      <c r="B45" s="279">
        <f t="shared" si="4"/>
        <v>74</v>
      </c>
      <c r="C45" s="271">
        <v>36</v>
      </c>
      <c r="D45" s="270">
        <v>38</v>
      </c>
      <c r="E45" s="271">
        <f t="shared" si="5"/>
        <v>73</v>
      </c>
      <c r="F45" s="270">
        <v>35</v>
      </c>
      <c r="G45" s="271">
        <v>38</v>
      </c>
      <c r="H45" s="270">
        <f t="shared" si="6"/>
        <v>0</v>
      </c>
      <c r="I45" s="271"/>
      <c r="J45" s="270"/>
      <c r="K45" s="271">
        <f t="shared" si="7"/>
        <v>0</v>
      </c>
      <c r="L45" s="270"/>
      <c r="M45" s="271"/>
      <c r="N45" s="270">
        <f t="shared" si="8"/>
        <v>0</v>
      </c>
      <c r="O45" s="271"/>
      <c r="P45" s="270"/>
      <c r="Q45" s="271">
        <f t="shared" si="9"/>
        <v>1</v>
      </c>
      <c r="R45" s="270">
        <v>1</v>
      </c>
      <c r="S45" s="271"/>
      <c r="T45" s="270">
        <f t="shared" si="10"/>
        <v>0</v>
      </c>
      <c r="U45" s="271"/>
      <c r="V45" s="270"/>
      <c r="W45" s="271">
        <f t="shared" si="11"/>
        <v>0</v>
      </c>
      <c r="X45" s="271"/>
      <c r="Y45" s="270"/>
      <c r="Z45" s="271">
        <f t="shared" si="12"/>
        <v>0</v>
      </c>
      <c r="AA45" s="270"/>
      <c r="AB45" s="271"/>
      <c r="AC45" s="270">
        <f t="shared" si="13"/>
        <v>0</v>
      </c>
      <c r="AD45" s="271">
        <v>0</v>
      </c>
      <c r="AE45" s="270">
        <v>0</v>
      </c>
      <c r="AF45" s="271">
        <f t="shared" si="14"/>
        <v>0</v>
      </c>
      <c r="AG45" s="270">
        <v>0</v>
      </c>
      <c r="AH45" s="271">
        <v>0</v>
      </c>
      <c r="AI45" s="274">
        <f t="shared" si="2"/>
        <v>98.64864864864865</v>
      </c>
      <c r="AJ45" s="273">
        <f t="shared" si="3"/>
        <v>1.3513513513513513</v>
      </c>
    </row>
    <row r="46" spans="1:36" ht="12" customHeight="1">
      <c r="A46" s="253" t="s">
        <v>132</v>
      </c>
      <c r="B46" s="279">
        <f t="shared" si="4"/>
        <v>826</v>
      </c>
      <c r="C46" s="269">
        <v>430</v>
      </c>
      <c r="D46" s="268">
        <v>396</v>
      </c>
      <c r="E46" s="269">
        <f t="shared" si="5"/>
        <v>811</v>
      </c>
      <c r="F46" s="268">
        <v>422</v>
      </c>
      <c r="G46" s="269">
        <v>389</v>
      </c>
      <c r="H46" s="268">
        <f t="shared" si="6"/>
        <v>2</v>
      </c>
      <c r="I46" s="269">
        <v>2</v>
      </c>
      <c r="J46" s="268"/>
      <c r="K46" s="269">
        <f t="shared" si="7"/>
        <v>3</v>
      </c>
      <c r="L46" s="268">
        <v>1</v>
      </c>
      <c r="M46" s="269">
        <v>2</v>
      </c>
      <c r="N46" s="268">
        <f t="shared" si="8"/>
        <v>0</v>
      </c>
      <c r="O46" s="269"/>
      <c r="P46" s="268"/>
      <c r="Q46" s="269">
        <f t="shared" si="9"/>
        <v>4</v>
      </c>
      <c r="R46" s="268">
        <v>3</v>
      </c>
      <c r="S46" s="269">
        <v>1</v>
      </c>
      <c r="T46" s="268">
        <f t="shared" si="10"/>
        <v>6</v>
      </c>
      <c r="U46" s="269">
        <v>2</v>
      </c>
      <c r="V46" s="268">
        <v>4</v>
      </c>
      <c r="W46" s="269">
        <f t="shared" si="11"/>
        <v>0</v>
      </c>
      <c r="X46" s="269"/>
      <c r="Y46" s="268"/>
      <c r="Z46" s="269">
        <f t="shared" si="12"/>
        <v>1</v>
      </c>
      <c r="AA46" s="268">
        <v>1</v>
      </c>
      <c r="AB46" s="269"/>
      <c r="AC46" s="268">
        <f t="shared" si="13"/>
        <v>0</v>
      </c>
      <c r="AD46" s="269">
        <v>0</v>
      </c>
      <c r="AE46" s="268">
        <v>0</v>
      </c>
      <c r="AF46" s="269">
        <f t="shared" si="14"/>
        <v>0</v>
      </c>
      <c r="AG46" s="268">
        <v>0</v>
      </c>
      <c r="AH46" s="269">
        <v>0</v>
      </c>
      <c r="AI46" s="278">
        <f t="shared" si="2"/>
        <v>98.18401937046005</v>
      </c>
      <c r="AJ46" s="273">
        <f t="shared" si="3"/>
        <v>0.6053268765133172</v>
      </c>
    </row>
    <row r="47" spans="1:36" ht="12" customHeight="1">
      <c r="A47" s="253" t="s">
        <v>133</v>
      </c>
      <c r="B47" s="279">
        <f t="shared" si="4"/>
        <v>112</v>
      </c>
      <c r="C47" s="271">
        <v>58</v>
      </c>
      <c r="D47" s="270">
        <v>54</v>
      </c>
      <c r="E47" s="271">
        <f t="shared" si="5"/>
        <v>110</v>
      </c>
      <c r="F47" s="270">
        <v>57</v>
      </c>
      <c r="G47" s="271">
        <v>53</v>
      </c>
      <c r="H47" s="270">
        <f t="shared" si="6"/>
        <v>0</v>
      </c>
      <c r="I47" s="271"/>
      <c r="J47" s="270"/>
      <c r="K47" s="271">
        <f t="shared" si="7"/>
        <v>0</v>
      </c>
      <c r="L47" s="270"/>
      <c r="M47" s="271"/>
      <c r="N47" s="270">
        <f t="shared" si="8"/>
        <v>0</v>
      </c>
      <c r="O47" s="271"/>
      <c r="P47" s="270"/>
      <c r="Q47" s="271">
        <f t="shared" si="9"/>
        <v>0</v>
      </c>
      <c r="R47" s="270"/>
      <c r="S47" s="271"/>
      <c r="T47" s="270">
        <f t="shared" si="10"/>
        <v>2</v>
      </c>
      <c r="U47" s="271">
        <v>1</v>
      </c>
      <c r="V47" s="270">
        <v>1</v>
      </c>
      <c r="W47" s="271">
        <f t="shared" si="11"/>
        <v>0</v>
      </c>
      <c r="X47" s="271"/>
      <c r="Y47" s="270"/>
      <c r="Z47" s="271">
        <f t="shared" si="12"/>
        <v>0</v>
      </c>
      <c r="AA47" s="270"/>
      <c r="AB47" s="271"/>
      <c r="AC47" s="270">
        <f t="shared" si="13"/>
        <v>0</v>
      </c>
      <c r="AD47" s="271">
        <v>0</v>
      </c>
      <c r="AE47" s="270">
        <v>0</v>
      </c>
      <c r="AF47" s="271">
        <f t="shared" si="14"/>
        <v>0</v>
      </c>
      <c r="AG47" s="270">
        <v>0</v>
      </c>
      <c r="AH47" s="271">
        <v>0</v>
      </c>
      <c r="AI47" s="274">
        <f t="shared" si="2"/>
        <v>98.21428571428571</v>
      </c>
      <c r="AJ47" s="273">
        <f t="shared" si="3"/>
        <v>0</v>
      </c>
    </row>
    <row r="48" spans="1:36" ht="12" customHeight="1">
      <c r="A48" s="253" t="s">
        <v>134</v>
      </c>
      <c r="B48" s="279">
        <f t="shared" si="4"/>
        <v>94</v>
      </c>
      <c r="C48" s="269">
        <v>54</v>
      </c>
      <c r="D48" s="268">
        <v>40</v>
      </c>
      <c r="E48" s="269">
        <f t="shared" si="5"/>
        <v>94</v>
      </c>
      <c r="F48" s="268">
        <v>54</v>
      </c>
      <c r="G48" s="269">
        <v>40</v>
      </c>
      <c r="H48" s="268">
        <f t="shared" si="6"/>
        <v>0</v>
      </c>
      <c r="I48" s="269"/>
      <c r="J48" s="268"/>
      <c r="K48" s="269">
        <f t="shared" si="7"/>
        <v>0</v>
      </c>
      <c r="L48" s="268"/>
      <c r="M48" s="269"/>
      <c r="N48" s="268">
        <f t="shared" si="8"/>
        <v>0</v>
      </c>
      <c r="O48" s="269"/>
      <c r="P48" s="268"/>
      <c r="Q48" s="269">
        <f t="shared" si="9"/>
        <v>0</v>
      </c>
      <c r="R48" s="268"/>
      <c r="S48" s="269"/>
      <c r="T48" s="268">
        <f t="shared" si="10"/>
        <v>0</v>
      </c>
      <c r="U48" s="269"/>
      <c r="V48" s="268"/>
      <c r="W48" s="269">
        <f t="shared" si="11"/>
        <v>0</v>
      </c>
      <c r="X48" s="269"/>
      <c r="Y48" s="268"/>
      <c r="Z48" s="269">
        <f t="shared" si="12"/>
        <v>0</v>
      </c>
      <c r="AA48" s="268"/>
      <c r="AB48" s="269"/>
      <c r="AC48" s="268">
        <f t="shared" si="13"/>
        <v>0</v>
      </c>
      <c r="AD48" s="269">
        <v>0</v>
      </c>
      <c r="AE48" s="268">
        <v>0</v>
      </c>
      <c r="AF48" s="269">
        <f t="shared" si="14"/>
        <v>0</v>
      </c>
      <c r="AG48" s="268">
        <v>0</v>
      </c>
      <c r="AH48" s="269">
        <v>0</v>
      </c>
      <c r="AI48" s="289">
        <f t="shared" si="2"/>
        <v>100</v>
      </c>
      <c r="AJ48" s="273">
        <f t="shared" si="3"/>
        <v>0</v>
      </c>
    </row>
    <row r="49" spans="1:36" ht="12" customHeight="1">
      <c r="A49" s="253" t="s">
        <v>135</v>
      </c>
      <c r="B49" s="279">
        <f t="shared" si="4"/>
        <v>60</v>
      </c>
      <c r="C49" s="271">
        <v>29</v>
      </c>
      <c r="D49" s="270">
        <v>31</v>
      </c>
      <c r="E49" s="271">
        <f t="shared" si="5"/>
        <v>60</v>
      </c>
      <c r="F49" s="270">
        <v>29</v>
      </c>
      <c r="G49" s="271">
        <v>31</v>
      </c>
      <c r="H49" s="270">
        <f t="shared" si="6"/>
        <v>0</v>
      </c>
      <c r="I49" s="271"/>
      <c r="J49" s="270"/>
      <c r="K49" s="271">
        <f t="shared" si="7"/>
        <v>0</v>
      </c>
      <c r="L49" s="270"/>
      <c r="M49" s="271"/>
      <c r="N49" s="270">
        <f t="shared" si="8"/>
        <v>0</v>
      </c>
      <c r="O49" s="271"/>
      <c r="P49" s="270"/>
      <c r="Q49" s="271">
        <f t="shared" si="9"/>
        <v>0</v>
      </c>
      <c r="R49" s="270"/>
      <c r="S49" s="271"/>
      <c r="T49" s="270">
        <f t="shared" si="10"/>
        <v>0</v>
      </c>
      <c r="U49" s="271"/>
      <c r="V49" s="270"/>
      <c r="W49" s="271">
        <f t="shared" si="11"/>
        <v>0</v>
      </c>
      <c r="X49" s="271"/>
      <c r="Y49" s="270"/>
      <c r="Z49" s="271">
        <f t="shared" si="12"/>
        <v>0</v>
      </c>
      <c r="AA49" s="270"/>
      <c r="AB49" s="271"/>
      <c r="AC49" s="270">
        <f t="shared" si="13"/>
        <v>0</v>
      </c>
      <c r="AD49" s="271">
        <v>0</v>
      </c>
      <c r="AE49" s="270">
        <v>0</v>
      </c>
      <c r="AF49" s="271">
        <f t="shared" si="14"/>
        <v>0</v>
      </c>
      <c r="AG49" s="270">
        <v>0</v>
      </c>
      <c r="AH49" s="271">
        <v>0</v>
      </c>
      <c r="AI49" s="274">
        <f t="shared" si="2"/>
        <v>100</v>
      </c>
      <c r="AJ49" s="273">
        <f t="shared" si="3"/>
        <v>0</v>
      </c>
    </row>
    <row r="50" spans="1:36" ht="12" customHeight="1">
      <c r="A50" s="253" t="s">
        <v>136</v>
      </c>
      <c r="B50" s="279">
        <f t="shared" si="4"/>
        <v>64</v>
      </c>
      <c r="C50" s="269">
        <v>37</v>
      </c>
      <c r="D50" s="268">
        <v>27</v>
      </c>
      <c r="E50" s="269">
        <f t="shared" si="5"/>
        <v>64</v>
      </c>
      <c r="F50" s="268">
        <v>37</v>
      </c>
      <c r="G50" s="269">
        <v>27</v>
      </c>
      <c r="H50" s="268">
        <f t="shared" si="6"/>
        <v>0</v>
      </c>
      <c r="I50" s="269"/>
      <c r="J50" s="268"/>
      <c r="K50" s="269">
        <f t="shared" si="7"/>
        <v>0</v>
      </c>
      <c r="L50" s="268"/>
      <c r="M50" s="269"/>
      <c r="N50" s="268">
        <f t="shared" si="8"/>
        <v>0</v>
      </c>
      <c r="O50" s="269"/>
      <c r="P50" s="268"/>
      <c r="Q50" s="269">
        <f t="shared" si="9"/>
        <v>0</v>
      </c>
      <c r="R50" s="268"/>
      <c r="S50" s="269"/>
      <c r="T50" s="268">
        <f t="shared" si="10"/>
        <v>0</v>
      </c>
      <c r="U50" s="269"/>
      <c r="V50" s="268"/>
      <c r="W50" s="269">
        <f t="shared" si="11"/>
        <v>0</v>
      </c>
      <c r="X50" s="269"/>
      <c r="Y50" s="268"/>
      <c r="Z50" s="269">
        <f t="shared" si="12"/>
        <v>0</v>
      </c>
      <c r="AA50" s="268"/>
      <c r="AB50" s="269"/>
      <c r="AC50" s="268">
        <f t="shared" si="13"/>
        <v>0</v>
      </c>
      <c r="AD50" s="269">
        <v>0</v>
      </c>
      <c r="AE50" s="268">
        <v>0</v>
      </c>
      <c r="AF50" s="269">
        <f t="shared" si="14"/>
        <v>0</v>
      </c>
      <c r="AG50" s="268">
        <v>0</v>
      </c>
      <c r="AH50" s="269">
        <v>0</v>
      </c>
      <c r="AI50" s="289">
        <f t="shared" si="2"/>
        <v>100</v>
      </c>
      <c r="AJ50" s="273">
        <f t="shared" si="3"/>
        <v>0</v>
      </c>
    </row>
    <row r="51" spans="1:36" ht="12" customHeight="1">
      <c r="A51" s="253" t="s">
        <v>137</v>
      </c>
      <c r="B51" s="279">
        <f t="shared" si="4"/>
        <v>51</v>
      </c>
      <c r="C51" s="271">
        <v>18</v>
      </c>
      <c r="D51" s="270">
        <v>33</v>
      </c>
      <c r="E51" s="271">
        <f t="shared" si="5"/>
        <v>51</v>
      </c>
      <c r="F51" s="270">
        <v>18</v>
      </c>
      <c r="G51" s="271">
        <v>33</v>
      </c>
      <c r="H51" s="270">
        <f t="shared" si="6"/>
        <v>0</v>
      </c>
      <c r="I51" s="271"/>
      <c r="J51" s="270"/>
      <c r="K51" s="271">
        <f t="shared" si="7"/>
        <v>0</v>
      </c>
      <c r="L51" s="270"/>
      <c r="M51" s="271"/>
      <c r="N51" s="270">
        <f t="shared" si="8"/>
        <v>0</v>
      </c>
      <c r="O51" s="271"/>
      <c r="P51" s="270"/>
      <c r="Q51" s="271">
        <f t="shared" si="9"/>
        <v>0</v>
      </c>
      <c r="R51" s="270"/>
      <c r="S51" s="271"/>
      <c r="T51" s="270">
        <f t="shared" si="10"/>
        <v>0</v>
      </c>
      <c r="U51" s="271"/>
      <c r="V51" s="270"/>
      <c r="W51" s="271">
        <f t="shared" si="11"/>
        <v>0</v>
      </c>
      <c r="X51" s="271"/>
      <c r="Y51" s="270"/>
      <c r="Z51" s="271">
        <f t="shared" si="12"/>
        <v>0</v>
      </c>
      <c r="AA51" s="270"/>
      <c r="AB51" s="271"/>
      <c r="AC51" s="270">
        <f t="shared" si="13"/>
        <v>0</v>
      </c>
      <c r="AD51" s="271">
        <v>0</v>
      </c>
      <c r="AE51" s="270">
        <v>0</v>
      </c>
      <c r="AF51" s="271">
        <f t="shared" si="14"/>
        <v>0</v>
      </c>
      <c r="AG51" s="270">
        <v>0</v>
      </c>
      <c r="AH51" s="271">
        <v>0</v>
      </c>
      <c r="AI51" s="274">
        <f t="shared" si="2"/>
        <v>100</v>
      </c>
      <c r="AJ51" s="273">
        <f t="shared" si="3"/>
        <v>0</v>
      </c>
    </row>
    <row r="52" spans="1:36" ht="12" customHeight="1">
      <c r="A52" s="253" t="s">
        <v>138</v>
      </c>
      <c r="B52" s="279">
        <f t="shared" si="4"/>
        <v>156</v>
      </c>
      <c r="C52" s="269">
        <v>81</v>
      </c>
      <c r="D52" s="268">
        <v>75</v>
      </c>
      <c r="E52" s="269">
        <f t="shared" si="5"/>
        <v>151</v>
      </c>
      <c r="F52" s="268">
        <v>78</v>
      </c>
      <c r="G52" s="269">
        <v>73</v>
      </c>
      <c r="H52" s="268">
        <f t="shared" si="6"/>
        <v>0</v>
      </c>
      <c r="I52" s="269"/>
      <c r="J52" s="268"/>
      <c r="K52" s="269">
        <f t="shared" si="7"/>
        <v>2</v>
      </c>
      <c r="L52" s="268">
        <v>1</v>
      </c>
      <c r="M52" s="269">
        <v>1</v>
      </c>
      <c r="N52" s="268">
        <f t="shared" si="8"/>
        <v>0</v>
      </c>
      <c r="O52" s="269"/>
      <c r="P52" s="268"/>
      <c r="Q52" s="269">
        <f t="shared" si="9"/>
        <v>0</v>
      </c>
      <c r="R52" s="268"/>
      <c r="S52" s="269"/>
      <c r="T52" s="268">
        <f t="shared" si="10"/>
        <v>3</v>
      </c>
      <c r="U52" s="269">
        <v>2</v>
      </c>
      <c r="V52" s="268">
        <v>1</v>
      </c>
      <c r="W52" s="269">
        <f t="shared" si="11"/>
        <v>0</v>
      </c>
      <c r="X52" s="269"/>
      <c r="Y52" s="268"/>
      <c r="Z52" s="269">
        <f t="shared" si="12"/>
        <v>0</v>
      </c>
      <c r="AA52" s="268"/>
      <c r="AB52" s="269"/>
      <c r="AC52" s="268">
        <f t="shared" si="13"/>
        <v>0</v>
      </c>
      <c r="AD52" s="269">
        <v>0</v>
      </c>
      <c r="AE52" s="268">
        <v>0</v>
      </c>
      <c r="AF52" s="269">
        <f t="shared" si="14"/>
        <v>0</v>
      </c>
      <c r="AG52" s="268">
        <v>0</v>
      </c>
      <c r="AH52" s="269">
        <v>0</v>
      </c>
      <c r="AI52" s="289">
        <f t="shared" si="2"/>
        <v>96.7948717948718</v>
      </c>
      <c r="AJ52" s="273">
        <f t="shared" si="3"/>
        <v>0</v>
      </c>
    </row>
    <row r="53" spans="1:36" ht="12" customHeight="1">
      <c r="A53" s="253" t="s">
        <v>139</v>
      </c>
      <c r="B53" s="279">
        <f t="shared" si="4"/>
        <v>131</v>
      </c>
      <c r="C53" s="271">
        <v>74</v>
      </c>
      <c r="D53" s="270">
        <v>57</v>
      </c>
      <c r="E53" s="271">
        <f t="shared" si="5"/>
        <v>131</v>
      </c>
      <c r="F53" s="270">
        <v>74</v>
      </c>
      <c r="G53" s="271">
        <v>57</v>
      </c>
      <c r="H53" s="270">
        <f t="shared" si="6"/>
        <v>0</v>
      </c>
      <c r="I53" s="271"/>
      <c r="J53" s="270"/>
      <c r="K53" s="271">
        <f t="shared" si="7"/>
        <v>0</v>
      </c>
      <c r="L53" s="270"/>
      <c r="M53" s="271"/>
      <c r="N53" s="270">
        <f t="shared" si="8"/>
        <v>0</v>
      </c>
      <c r="O53" s="271"/>
      <c r="P53" s="270"/>
      <c r="Q53" s="271">
        <f t="shared" si="9"/>
        <v>0</v>
      </c>
      <c r="R53" s="270"/>
      <c r="S53" s="271"/>
      <c r="T53" s="270">
        <f t="shared" si="10"/>
        <v>0</v>
      </c>
      <c r="U53" s="271"/>
      <c r="V53" s="270"/>
      <c r="W53" s="271">
        <f t="shared" si="11"/>
        <v>0</v>
      </c>
      <c r="X53" s="271"/>
      <c r="Y53" s="270"/>
      <c r="Z53" s="271">
        <f t="shared" si="12"/>
        <v>0</v>
      </c>
      <c r="AA53" s="270"/>
      <c r="AB53" s="271"/>
      <c r="AC53" s="270">
        <f t="shared" si="13"/>
        <v>0</v>
      </c>
      <c r="AD53" s="271">
        <v>0</v>
      </c>
      <c r="AE53" s="270">
        <v>0</v>
      </c>
      <c r="AF53" s="271">
        <f t="shared" si="14"/>
        <v>0</v>
      </c>
      <c r="AG53" s="270">
        <v>0</v>
      </c>
      <c r="AH53" s="271">
        <v>0</v>
      </c>
      <c r="AI53" s="274">
        <f t="shared" si="2"/>
        <v>100</v>
      </c>
      <c r="AJ53" s="273">
        <f t="shared" si="3"/>
        <v>0</v>
      </c>
    </row>
    <row r="54" spans="1:36" ht="12" customHeight="1">
      <c r="A54" s="253" t="s">
        <v>140</v>
      </c>
      <c r="B54" s="279">
        <f t="shared" si="4"/>
        <v>319</v>
      </c>
      <c r="C54" s="269">
        <v>169</v>
      </c>
      <c r="D54" s="268">
        <v>150</v>
      </c>
      <c r="E54" s="269">
        <f t="shared" si="5"/>
        <v>313</v>
      </c>
      <c r="F54" s="268">
        <v>164</v>
      </c>
      <c r="G54" s="269">
        <v>149</v>
      </c>
      <c r="H54" s="268">
        <f t="shared" si="6"/>
        <v>0</v>
      </c>
      <c r="I54" s="269"/>
      <c r="J54" s="268"/>
      <c r="K54" s="269">
        <f t="shared" si="7"/>
        <v>0</v>
      </c>
      <c r="L54" s="268"/>
      <c r="M54" s="269"/>
      <c r="N54" s="268">
        <f t="shared" si="8"/>
        <v>0</v>
      </c>
      <c r="O54" s="269"/>
      <c r="P54" s="268"/>
      <c r="Q54" s="269">
        <f t="shared" si="9"/>
        <v>4</v>
      </c>
      <c r="R54" s="268">
        <v>4</v>
      </c>
      <c r="S54" s="269"/>
      <c r="T54" s="268">
        <f t="shared" si="10"/>
        <v>2</v>
      </c>
      <c r="U54" s="269">
        <v>1</v>
      </c>
      <c r="V54" s="268">
        <v>1</v>
      </c>
      <c r="W54" s="269">
        <f t="shared" si="11"/>
        <v>0</v>
      </c>
      <c r="X54" s="269"/>
      <c r="Y54" s="268"/>
      <c r="Z54" s="269">
        <f t="shared" si="12"/>
        <v>0</v>
      </c>
      <c r="AA54" s="268"/>
      <c r="AB54" s="269"/>
      <c r="AC54" s="268">
        <f t="shared" si="13"/>
        <v>0</v>
      </c>
      <c r="AD54" s="269">
        <v>0</v>
      </c>
      <c r="AE54" s="268">
        <v>0</v>
      </c>
      <c r="AF54" s="269">
        <f t="shared" si="14"/>
        <v>0</v>
      </c>
      <c r="AG54" s="268">
        <v>0</v>
      </c>
      <c r="AH54" s="269">
        <v>0</v>
      </c>
      <c r="AI54" s="278">
        <f t="shared" si="2"/>
        <v>98.11912225705329</v>
      </c>
      <c r="AJ54" s="273">
        <f t="shared" si="3"/>
        <v>1.2539184952978055</v>
      </c>
    </row>
    <row r="55" spans="1:36" ht="12" customHeight="1">
      <c r="A55" s="253" t="s">
        <v>141</v>
      </c>
      <c r="B55" s="279">
        <f t="shared" si="4"/>
        <v>84</v>
      </c>
      <c r="C55" s="271">
        <v>44</v>
      </c>
      <c r="D55" s="270">
        <v>40</v>
      </c>
      <c r="E55" s="271">
        <f t="shared" si="5"/>
        <v>84</v>
      </c>
      <c r="F55" s="270">
        <v>44</v>
      </c>
      <c r="G55" s="271">
        <v>40</v>
      </c>
      <c r="H55" s="270">
        <f t="shared" si="6"/>
        <v>0</v>
      </c>
      <c r="I55" s="271"/>
      <c r="J55" s="270"/>
      <c r="K55" s="271">
        <f t="shared" si="7"/>
        <v>0</v>
      </c>
      <c r="L55" s="270"/>
      <c r="M55" s="271"/>
      <c r="N55" s="270">
        <f t="shared" si="8"/>
        <v>0</v>
      </c>
      <c r="O55" s="271"/>
      <c r="P55" s="270"/>
      <c r="Q55" s="271">
        <f t="shared" si="9"/>
        <v>0</v>
      </c>
      <c r="R55" s="270"/>
      <c r="S55" s="271"/>
      <c r="T55" s="270">
        <f t="shared" si="10"/>
        <v>0</v>
      </c>
      <c r="U55" s="271"/>
      <c r="V55" s="270"/>
      <c r="W55" s="271">
        <f t="shared" si="11"/>
        <v>0</v>
      </c>
      <c r="X55" s="271"/>
      <c r="Y55" s="270"/>
      <c r="Z55" s="271">
        <f t="shared" si="12"/>
        <v>0</v>
      </c>
      <c r="AA55" s="270"/>
      <c r="AB55" s="271"/>
      <c r="AC55" s="270">
        <f t="shared" si="13"/>
        <v>0</v>
      </c>
      <c r="AD55" s="271">
        <v>0</v>
      </c>
      <c r="AE55" s="270">
        <v>0</v>
      </c>
      <c r="AF55" s="271">
        <f t="shared" si="14"/>
        <v>0</v>
      </c>
      <c r="AG55" s="270">
        <v>0</v>
      </c>
      <c r="AH55" s="271">
        <v>0</v>
      </c>
      <c r="AI55" s="290">
        <f t="shared" si="2"/>
        <v>100</v>
      </c>
      <c r="AJ55" s="273">
        <f t="shared" si="3"/>
        <v>0</v>
      </c>
    </row>
    <row r="56" spans="1:36" ht="12" customHeight="1">
      <c r="A56" s="253" t="s">
        <v>142</v>
      </c>
      <c r="B56" s="279">
        <f t="shared" si="4"/>
        <v>57</v>
      </c>
      <c r="C56" s="269">
        <v>29</v>
      </c>
      <c r="D56" s="268">
        <v>28</v>
      </c>
      <c r="E56" s="269">
        <f t="shared" si="5"/>
        <v>57</v>
      </c>
      <c r="F56" s="268">
        <v>29</v>
      </c>
      <c r="G56" s="269">
        <v>28</v>
      </c>
      <c r="H56" s="268">
        <f t="shared" si="6"/>
        <v>0</v>
      </c>
      <c r="I56" s="269"/>
      <c r="J56" s="268"/>
      <c r="K56" s="269">
        <f t="shared" si="7"/>
        <v>0</v>
      </c>
      <c r="L56" s="268"/>
      <c r="M56" s="269"/>
      <c r="N56" s="268">
        <f t="shared" si="8"/>
        <v>0</v>
      </c>
      <c r="O56" s="269"/>
      <c r="P56" s="268"/>
      <c r="Q56" s="269">
        <f t="shared" si="9"/>
        <v>0</v>
      </c>
      <c r="R56" s="268"/>
      <c r="S56" s="269"/>
      <c r="T56" s="268">
        <f t="shared" si="10"/>
        <v>0</v>
      </c>
      <c r="U56" s="269"/>
      <c r="V56" s="268"/>
      <c r="W56" s="269">
        <f t="shared" si="11"/>
        <v>0</v>
      </c>
      <c r="X56" s="269"/>
      <c r="Y56" s="268"/>
      <c r="Z56" s="269">
        <f t="shared" si="12"/>
        <v>0</v>
      </c>
      <c r="AA56" s="268"/>
      <c r="AB56" s="269"/>
      <c r="AC56" s="268">
        <f t="shared" si="13"/>
        <v>0</v>
      </c>
      <c r="AD56" s="269">
        <v>0</v>
      </c>
      <c r="AE56" s="268">
        <v>0</v>
      </c>
      <c r="AF56" s="269">
        <f t="shared" si="14"/>
        <v>0</v>
      </c>
      <c r="AG56" s="268">
        <v>0</v>
      </c>
      <c r="AH56" s="269">
        <v>0</v>
      </c>
      <c r="AI56" s="289">
        <f t="shared" si="2"/>
        <v>100</v>
      </c>
      <c r="AJ56" s="273">
        <f t="shared" si="3"/>
        <v>0</v>
      </c>
    </row>
    <row r="57" spans="1:36" s="16" customFormat="1" ht="12" customHeight="1">
      <c r="A57" s="255" t="s">
        <v>143</v>
      </c>
      <c r="B57" s="282">
        <f>SUM(B58:B66)</f>
        <v>6375</v>
      </c>
      <c r="C57" s="282">
        <f>SUM(C58:C66)</f>
        <v>3286</v>
      </c>
      <c r="D57" s="283">
        <f>SUM(D58:D66)</f>
        <v>3089</v>
      </c>
      <c r="E57" s="282">
        <f>SUM(E58:E66)</f>
        <v>6255</v>
      </c>
      <c r="F57" s="283">
        <f aca="true" t="shared" si="19" ref="F57:AH57">SUM(F58:F66)</f>
        <v>3208</v>
      </c>
      <c r="G57" s="282">
        <f t="shared" si="19"/>
        <v>3047</v>
      </c>
      <c r="H57" s="283">
        <f t="shared" si="19"/>
        <v>6</v>
      </c>
      <c r="I57" s="282">
        <f t="shared" si="19"/>
        <v>3</v>
      </c>
      <c r="J57" s="283">
        <f t="shared" si="19"/>
        <v>3</v>
      </c>
      <c r="K57" s="282">
        <f t="shared" si="19"/>
        <v>13</v>
      </c>
      <c r="L57" s="283">
        <f t="shared" si="19"/>
        <v>7</v>
      </c>
      <c r="M57" s="282">
        <f t="shared" si="19"/>
        <v>6</v>
      </c>
      <c r="N57" s="283">
        <f t="shared" si="19"/>
        <v>11</v>
      </c>
      <c r="O57" s="282">
        <f t="shared" si="19"/>
        <v>10</v>
      </c>
      <c r="P57" s="283">
        <f t="shared" si="19"/>
        <v>1</v>
      </c>
      <c r="Q57" s="282">
        <f t="shared" si="19"/>
        <v>28</v>
      </c>
      <c r="R57" s="283">
        <f t="shared" si="19"/>
        <v>25</v>
      </c>
      <c r="S57" s="282">
        <f t="shared" si="19"/>
        <v>3</v>
      </c>
      <c r="T57" s="283">
        <f t="shared" si="19"/>
        <v>62</v>
      </c>
      <c r="U57" s="282">
        <f t="shared" si="19"/>
        <v>33</v>
      </c>
      <c r="V57" s="283">
        <f t="shared" si="19"/>
        <v>29</v>
      </c>
      <c r="W57" s="282">
        <f t="shared" si="19"/>
        <v>0</v>
      </c>
      <c r="X57" s="282">
        <f t="shared" si="19"/>
        <v>0</v>
      </c>
      <c r="Y57" s="283">
        <f t="shared" si="19"/>
        <v>0</v>
      </c>
      <c r="Z57" s="282">
        <f t="shared" si="19"/>
        <v>2</v>
      </c>
      <c r="AA57" s="283">
        <f t="shared" si="19"/>
        <v>1</v>
      </c>
      <c r="AB57" s="282">
        <f t="shared" si="19"/>
        <v>1</v>
      </c>
      <c r="AC57" s="283">
        <f t="shared" si="19"/>
        <v>0</v>
      </c>
      <c r="AD57" s="282">
        <f t="shared" si="19"/>
        <v>0</v>
      </c>
      <c r="AE57" s="283">
        <f t="shared" si="19"/>
        <v>0</v>
      </c>
      <c r="AF57" s="282">
        <f t="shared" si="19"/>
        <v>0</v>
      </c>
      <c r="AG57" s="283">
        <f t="shared" si="19"/>
        <v>0</v>
      </c>
      <c r="AH57" s="282">
        <f t="shared" si="19"/>
        <v>0</v>
      </c>
      <c r="AI57" s="284">
        <f t="shared" si="2"/>
        <v>98.11764705882354</v>
      </c>
      <c r="AJ57" s="285">
        <f t="shared" si="3"/>
        <v>0.4705882352941176</v>
      </c>
    </row>
    <row r="58" spans="1:36" ht="12" customHeight="1">
      <c r="A58" s="253" t="s">
        <v>144</v>
      </c>
      <c r="B58" s="279">
        <f t="shared" si="4"/>
        <v>2451</v>
      </c>
      <c r="C58" s="276">
        <v>1248</v>
      </c>
      <c r="D58" s="277">
        <v>1203</v>
      </c>
      <c r="E58" s="276">
        <f t="shared" si="5"/>
        <v>2386</v>
      </c>
      <c r="F58" s="277">
        <v>1205</v>
      </c>
      <c r="G58" s="276">
        <v>1181</v>
      </c>
      <c r="H58" s="277">
        <f t="shared" si="6"/>
        <v>2</v>
      </c>
      <c r="I58" s="276">
        <v>2</v>
      </c>
      <c r="J58" s="277"/>
      <c r="K58" s="276">
        <f t="shared" si="7"/>
        <v>12</v>
      </c>
      <c r="L58" s="277">
        <v>7</v>
      </c>
      <c r="M58" s="276">
        <v>5</v>
      </c>
      <c r="N58" s="277">
        <f t="shared" si="8"/>
        <v>5</v>
      </c>
      <c r="O58" s="276">
        <v>4</v>
      </c>
      <c r="P58" s="277">
        <v>1</v>
      </c>
      <c r="Q58" s="276">
        <f t="shared" si="9"/>
        <v>14</v>
      </c>
      <c r="R58" s="277">
        <v>13</v>
      </c>
      <c r="S58" s="276">
        <v>1</v>
      </c>
      <c r="T58" s="277">
        <f t="shared" si="10"/>
        <v>32</v>
      </c>
      <c r="U58" s="276">
        <v>17</v>
      </c>
      <c r="V58" s="277">
        <v>15</v>
      </c>
      <c r="W58" s="276">
        <f t="shared" si="11"/>
        <v>0</v>
      </c>
      <c r="X58" s="276"/>
      <c r="Y58" s="277"/>
      <c r="Z58" s="276">
        <f t="shared" si="12"/>
        <v>0</v>
      </c>
      <c r="AA58" s="277"/>
      <c r="AB58" s="276"/>
      <c r="AC58" s="277">
        <f t="shared" si="13"/>
        <v>0</v>
      </c>
      <c r="AD58" s="276">
        <v>0</v>
      </c>
      <c r="AE58" s="277">
        <v>0</v>
      </c>
      <c r="AF58" s="276">
        <f t="shared" si="14"/>
        <v>0</v>
      </c>
      <c r="AG58" s="277">
        <v>0</v>
      </c>
      <c r="AH58" s="276">
        <v>0</v>
      </c>
      <c r="AI58" s="274">
        <f t="shared" si="2"/>
        <v>97.34802121583027</v>
      </c>
      <c r="AJ58" s="273">
        <f t="shared" si="3"/>
        <v>0.5711954304365565</v>
      </c>
    </row>
    <row r="59" spans="1:36" ht="12" customHeight="1">
      <c r="A59" s="253" t="s">
        <v>145</v>
      </c>
      <c r="B59" s="279">
        <f t="shared" si="4"/>
        <v>433</v>
      </c>
      <c r="C59" s="269">
        <v>234</v>
      </c>
      <c r="D59" s="268">
        <v>199</v>
      </c>
      <c r="E59" s="269">
        <f t="shared" si="5"/>
        <v>422</v>
      </c>
      <c r="F59" s="268">
        <v>226</v>
      </c>
      <c r="G59" s="269">
        <v>196</v>
      </c>
      <c r="H59" s="268">
        <f t="shared" si="6"/>
        <v>1</v>
      </c>
      <c r="I59" s="269"/>
      <c r="J59" s="268">
        <v>1</v>
      </c>
      <c r="K59" s="269">
        <f t="shared" si="7"/>
        <v>0</v>
      </c>
      <c r="L59" s="268"/>
      <c r="M59" s="269"/>
      <c r="N59" s="268">
        <f t="shared" si="8"/>
        <v>3</v>
      </c>
      <c r="O59" s="269">
        <v>3</v>
      </c>
      <c r="P59" s="268"/>
      <c r="Q59" s="269">
        <f t="shared" si="9"/>
        <v>2</v>
      </c>
      <c r="R59" s="268">
        <v>1</v>
      </c>
      <c r="S59" s="269">
        <v>1</v>
      </c>
      <c r="T59" s="268">
        <f t="shared" si="10"/>
        <v>5</v>
      </c>
      <c r="U59" s="269">
        <v>4</v>
      </c>
      <c r="V59" s="268">
        <v>1</v>
      </c>
      <c r="W59" s="269">
        <f t="shared" si="11"/>
        <v>0</v>
      </c>
      <c r="X59" s="269"/>
      <c r="Y59" s="268"/>
      <c r="Z59" s="269">
        <f t="shared" si="12"/>
        <v>0</v>
      </c>
      <c r="AA59" s="268"/>
      <c r="AB59" s="269"/>
      <c r="AC59" s="268">
        <f t="shared" si="13"/>
        <v>0</v>
      </c>
      <c r="AD59" s="269">
        <v>0</v>
      </c>
      <c r="AE59" s="268">
        <v>0</v>
      </c>
      <c r="AF59" s="269">
        <f t="shared" si="14"/>
        <v>0</v>
      </c>
      <c r="AG59" s="268">
        <v>0</v>
      </c>
      <c r="AH59" s="269">
        <v>0</v>
      </c>
      <c r="AI59" s="278">
        <f t="shared" si="2"/>
        <v>97.45958429561202</v>
      </c>
      <c r="AJ59" s="273">
        <f t="shared" si="3"/>
        <v>0.4618937644341801</v>
      </c>
    </row>
    <row r="60" spans="1:36" ht="12" customHeight="1">
      <c r="A60" s="253" t="s">
        <v>146</v>
      </c>
      <c r="B60" s="279">
        <f t="shared" si="4"/>
        <v>240</v>
      </c>
      <c r="C60" s="271">
        <v>129</v>
      </c>
      <c r="D60" s="270">
        <v>111</v>
      </c>
      <c r="E60" s="271">
        <f t="shared" si="5"/>
        <v>236</v>
      </c>
      <c r="F60" s="270">
        <v>126</v>
      </c>
      <c r="G60" s="271">
        <v>110</v>
      </c>
      <c r="H60" s="270">
        <f t="shared" si="6"/>
        <v>0</v>
      </c>
      <c r="I60" s="271"/>
      <c r="J60" s="270"/>
      <c r="K60" s="271">
        <f t="shared" si="7"/>
        <v>0</v>
      </c>
      <c r="L60" s="270"/>
      <c r="M60" s="271"/>
      <c r="N60" s="270">
        <f t="shared" si="8"/>
        <v>0</v>
      </c>
      <c r="O60" s="271"/>
      <c r="P60" s="270"/>
      <c r="Q60" s="271">
        <f t="shared" si="9"/>
        <v>3</v>
      </c>
      <c r="R60" s="270">
        <v>3</v>
      </c>
      <c r="S60" s="271"/>
      <c r="T60" s="270">
        <f t="shared" si="10"/>
        <v>1</v>
      </c>
      <c r="U60" s="271"/>
      <c r="V60" s="270">
        <v>1</v>
      </c>
      <c r="W60" s="271">
        <f t="shared" si="11"/>
        <v>0</v>
      </c>
      <c r="X60" s="271"/>
      <c r="Y60" s="270"/>
      <c r="Z60" s="271">
        <f t="shared" si="12"/>
        <v>0</v>
      </c>
      <c r="AA60" s="270"/>
      <c r="AB60" s="271"/>
      <c r="AC60" s="270">
        <f t="shared" si="13"/>
        <v>0</v>
      </c>
      <c r="AD60" s="271">
        <v>0</v>
      </c>
      <c r="AE60" s="270">
        <v>0</v>
      </c>
      <c r="AF60" s="271">
        <f t="shared" si="14"/>
        <v>0</v>
      </c>
      <c r="AG60" s="270">
        <v>0</v>
      </c>
      <c r="AH60" s="271">
        <v>0</v>
      </c>
      <c r="AI60" s="290">
        <f t="shared" si="2"/>
        <v>98.33333333333333</v>
      </c>
      <c r="AJ60" s="273">
        <f t="shared" si="3"/>
        <v>1.25</v>
      </c>
    </row>
    <row r="61" spans="1:36" ht="12" customHeight="1">
      <c r="A61" s="253" t="s">
        <v>147</v>
      </c>
      <c r="B61" s="279">
        <f t="shared" si="4"/>
        <v>319</v>
      </c>
      <c r="C61" s="269">
        <v>159</v>
      </c>
      <c r="D61" s="268">
        <v>160</v>
      </c>
      <c r="E61" s="269">
        <f t="shared" si="5"/>
        <v>318</v>
      </c>
      <c r="F61" s="268">
        <v>158</v>
      </c>
      <c r="G61" s="269">
        <v>160</v>
      </c>
      <c r="H61" s="268">
        <f t="shared" si="6"/>
        <v>0</v>
      </c>
      <c r="I61" s="269"/>
      <c r="J61" s="268"/>
      <c r="K61" s="269">
        <f t="shared" si="7"/>
        <v>0</v>
      </c>
      <c r="L61" s="268"/>
      <c r="M61" s="269"/>
      <c r="N61" s="268">
        <f t="shared" si="8"/>
        <v>1</v>
      </c>
      <c r="O61" s="269">
        <v>1</v>
      </c>
      <c r="P61" s="268"/>
      <c r="Q61" s="269">
        <f t="shared" si="9"/>
        <v>0</v>
      </c>
      <c r="R61" s="268"/>
      <c r="S61" s="269"/>
      <c r="T61" s="268">
        <f t="shared" si="10"/>
        <v>0</v>
      </c>
      <c r="U61" s="269"/>
      <c r="V61" s="268"/>
      <c r="W61" s="269">
        <f t="shared" si="11"/>
        <v>0</v>
      </c>
      <c r="X61" s="269"/>
      <c r="Y61" s="268"/>
      <c r="Z61" s="269">
        <f t="shared" si="12"/>
        <v>0</v>
      </c>
      <c r="AA61" s="268"/>
      <c r="AB61" s="269"/>
      <c r="AC61" s="268">
        <f t="shared" si="13"/>
        <v>0</v>
      </c>
      <c r="AD61" s="269">
        <v>0</v>
      </c>
      <c r="AE61" s="268">
        <v>0</v>
      </c>
      <c r="AF61" s="269">
        <f t="shared" si="14"/>
        <v>0</v>
      </c>
      <c r="AG61" s="268">
        <v>0</v>
      </c>
      <c r="AH61" s="269">
        <v>0</v>
      </c>
      <c r="AI61" s="278">
        <f t="shared" si="2"/>
        <v>99.68652037617555</v>
      </c>
      <c r="AJ61" s="273">
        <f t="shared" si="3"/>
        <v>0</v>
      </c>
    </row>
    <row r="62" spans="1:36" ht="12" customHeight="1">
      <c r="A62" s="253" t="s">
        <v>148</v>
      </c>
      <c r="B62" s="279">
        <f t="shared" si="4"/>
        <v>73</v>
      </c>
      <c r="C62" s="271">
        <v>39</v>
      </c>
      <c r="D62" s="270">
        <v>34</v>
      </c>
      <c r="E62" s="271">
        <f t="shared" si="5"/>
        <v>73</v>
      </c>
      <c r="F62" s="270">
        <v>39</v>
      </c>
      <c r="G62" s="271">
        <v>34</v>
      </c>
      <c r="H62" s="270">
        <f t="shared" si="6"/>
        <v>0</v>
      </c>
      <c r="I62" s="271"/>
      <c r="J62" s="270"/>
      <c r="K62" s="271">
        <f t="shared" si="7"/>
        <v>0</v>
      </c>
      <c r="L62" s="270"/>
      <c r="M62" s="271"/>
      <c r="N62" s="270">
        <f t="shared" si="8"/>
        <v>0</v>
      </c>
      <c r="O62" s="271"/>
      <c r="P62" s="270"/>
      <c r="Q62" s="271">
        <f t="shared" si="9"/>
        <v>0</v>
      </c>
      <c r="R62" s="270"/>
      <c r="S62" s="271"/>
      <c r="T62" s="270">
        <f t="shared" si="10"/>
        <v>0</v>
      </c>
      <c r="U62" s="271"/>
      <c r="V62" s="270"/>
      <c r="W62" s="271">
        <f t="shared" si="11"/>
        <v>0</v>
      </c>
      <c r="X62" s="271"/>
      <c r="Y62" s="270"/>
      <c r="Z62" s="271">
        <f t="shared" si="12"/>
        <v>0</v>
      </c>
      <c r="AA62" s="270"/>
      <c r="AB62" s="271"/>
      <c r="AC62" s="270">
        <f t="shared" si="13"/>
        <v>0</v>
      </c>
      <c r="AD62" s="271">
        <v>0</v>
      </c>
      <c r="AE62" s="270">
        <v>0</v>
      </c>
      <c r="AF62" s="271">
        <f t="shared" si="14"/>
        <v>0</v>
      </c>
      <c r="AG62" s="270">
        <v>0</v>
      </c>
      <c r="AH62" s="271">
        <v>0</v>
      </c>
      <c r="AI62" s="274">
        <f t="shared" si="2"/>
        <v>100</v>
      </c>
      <c r="AJ62" s="273">
        <f t="shared" si="3"/>
        <v>0</v>
      </c>
    </row>
    <row r="63" spans="1:36" ht="12" customHeight="1">
      <c r="A63" s="253" t="s">
        <v>149</v>
      </c>
      <c r="B63" s="279">
        <f t="shared" si="4"/>
        <v>1097</v>
      </c>
      <c r="C63" s="269">
        <v>565</v>
      </c>
      <c r="D63" s="268">
        <v>532</v>
      </c>
      <c r="E63" s="269">
        <f t="shared" si="5"/>
        <v>1078</v>
      </c>
      <c r="F63" s="268">
        <v>556</v>
      </c>
      <c r="G63" s="269">
        <v>522</v>
      </c>
      <c r="H63" s="268">
        <f t="shared" si="6"/>
        <v>3</v>
      </c>
      <c r="I63" s="269">
        <v>1</v>
      </c>
      <c r="J63" s="268">
        <v>2</v>
      </c>
      <c r="K63" s="269">
        <f t="shared" si="7"/>
        <v>0</v>
      </c>
      <c r="L63" s="268"/>
      <c r="M63" s="269"/>
      <c r="N63" s="270">
        <f t="shared" si="8"/>
        <v>1</v>
      </c>
      <c r="O63" s="269">
        <v>1</v>
      </c>
      <c r="P63" s="268"/>
      <c r="Q63" s="269">
        <f t="shared" si="9"/>
        <v>3</v>
      </c>
      <c r="R63" s="268">
        <v>3</v>
      </c>
      <c r="S63" s="269"/>
      <c r="T63" s="268">
        <f t="shared" si="10"/>
        <v>12</v>
      </c>
      <c r="U63" s="269">
        <v>4</v>
      </c>
      <c r="V63" s="268">
        <v>8</v>
      </c>
      <c r="W63" s="269">
        <f t="shared" si="11"/>
        <v>0</v>
      </c>
      <c r="X63" s="269"/>
      <c r="Y63" s="268"/>
      <c r="Z63" s="269">
        <f t="shared" si="12"/>
        <v>2</v>
      </c>
      <c r="AA63" s="268">
        <v>1</v>
      </c>
      <c r="AB63" s="269">
        <v>1</v>
      </c>
      <c r="AC63" s="268">
        <f t="shared" si="13"/>
        <v>0</v>
      </c>
      <c r="AD63" s="269">
        <v>0</v>
      </c>
      <c r="AE63" s="268">
        <v>0</v>
      </c>
      <c r="AF63" s="269">
        <f t="shared" si="14"/>
        <v>0</v>
      </c>
      <c r="AG63" s="268">
        <v>0</v>
      </c>
      <c r="AH63" s="269">
        <v>0</v>
      </c>
      <c r="AI63" s="278">
        <f t="shared" si="2"/>
        <v>98.26800364630812</v>
      </c>
      <c r="AJ63" s="273">
        <f t="shared" si="3"/>
        <v>0.4557885141294439</v>
      </c>
    </row>
    <row r="64" spans="1:36" ht="12" customHeight="1">
      <c r="A64" s="253" t="s">
        <v>150</v>
      </c>
      <c r="B64" s="279">
        <f t="shared" si="4"/>
        <v>792</v>
      </c>
      <c r="C64" s="271">
        <v>398</v>
      </c>
      <c r="D64" s="270">
        <v>394</v>
      </c>
      <c r="E64" s="271">
        <f t="shared" si="5"/>
        <v>786</v>
      </c>
      <c r="F64" s="270">
        <v>395</v>
      </c>
      <c r="G64" s="271">
        <v>391</v>
      </c>
      <c r="H64" s="270">
        <f t="shared" si="6"/>
        <v>0</v>
      </c>
      <c r="I64" s="271"/>
      <c r="J64" s="270"/>
      <c r="K64" s="271">
        <f t="shared" si="7"/>
        <v>0</v>
      </c>
      <c r="L64" s="270"/>
      <c r="M64" s="271"/>
      <c r="N64" s="270">
        <f t="shared" si="8"/>
        <v>0</v>
      </c>
      <c r="O64" s="271"/>
      <c r="P64" s="270"/>
      <c r="Q64" s="271">
        <f t="shared" si="9"/>
        <v>1</v>
      </c>
      <c r="R64" s="270">
        <v>1</v>
      </c>
      <c r="S64" s="271"/>
      <c r="T64" s="270">
        <f t="shared" si="10"/>
        <v>5</v>
      </c>
      <c r="U64" s="271">
        <v>2</v>
      </c>
      <c r="V64" s="270">
        <v>3</v>
      </c>
      <c r="W64" s="271">
        <f t="shared" si="11"/>
        <v>0</v>
      </c>
      <c r="X64" s="271"/>
      <c r="Y64" s="270"/>
      <c r="Z64" s="271">
        <f t="shared" si="12"/>
        <v>0</v>
      </c>
      <c r="AA64" s="270"/>
      <c r="AB64" s="271"/>
      <c r="AC64" s="270">
        <f t="shared" si="13"/>
        <v>0</v>
      </c>
      <c r="AD64" s="271">
        <v>0</v>
      </c>
      <c r="AE64" s="270">
        <v>0</v>
      </c>
      <c r="AF64" s="271">
        <f t="shared" si="14"/>
        <v>0</v>
      </c>
      <c r="AG64" s="270">
        <v>0</v>
      </c>
      <c r="AH64" s="271">
        <v>0</v>
      </c>
      <c r="AI64" s="274">
        <f t="shared" si="2"/>
        <v>99.24242424242425</v>
      </c>
      <c r="AJ64" s="273">
        <f t="shared" si="3"/>
        <v>0.12626262626262627</v>
      </c>
    </row>
    <row r="65" spans="1:36" ht="12" customHeight="1">
      <c r="A65" s="253" t="s">
        <v>151</v>
      </c>
      <c r="B65" s="279">
        <f t="shared" si="4"/>
        <v>390</v>
      </c>
      <c r="C65" s="271">
        <v>209</v>
      </c>
      <c r="D65" s="270">
        <v>181</v>
      </c>
      <c r="E65" s="271">
        <f t="shared" si="5"/>
        <v>380</v>
      </c>
      <c r="F65" s="270">
        <v>201</v>
      </c>
      <c r="G65" s="271">
        <v>179</v>
      </c>
      <c r="H65" s="270">
        <f t="shared" si="6"/>
        <v>0</v>
      </c>
      <c r="I65" s="271"/>
      <c r="J65" s="270"/>
      <c r="K65" s="271">
        <f t="shared" si="7"/>
        <v>1</v>
      </c>
      <c r="L65" s="270"/>
      <c r="M65" s="271">
        <v>1</v>
      </c>
      <c r="N65" s="270">
        <f t="shared" si="8"/>
        <v>1</v>
      </c>
      <c r="O65" s="271">
        <v>1</v>
      </c>
      <c r="P65" s="270"/>
      <c r="Q65" s="271">
        <f t="shared" si="9"/>
        <v>5</v>
      </c>
      <c r="R65" s="270">
        <v>4</v>
      </c>
      <c r="S65" s="271">
        <v>1</v>
      </c>
      <c r="T65" s="270">
        <f t="shared" si="10"/>
        <v>3</v>
      </c>
      <c r="U65" s="271">
        <v>3</v>
      </c>
      <c r="V65" s="270"/>
      <c r="W65" s="271">
        <f t="shared" si="11"/>
        <v>0</v>
      </c>
      <c r="X65" s="271"/>
      <c r="Y65" s="270"/>
      <c r="Z65" s="271">
        <f t="shared" si="12"/>
        <v>0</v>
      </c>
      <c r="AA65" s="270"/>
      <c r="AB65" s="271"/>
      <c r="AC65" s="270">
        <f t="shared" si="13"/>
        <v>0</v>
      </c>
      <c r="AD65" s="271">
        <v>0</v>
      </c>
      <c r="AE65" s="270">
        <v>0</v>
      </c>
      <c r="AF65" s="271">
        <f t="shared" si="14"/>
        <v>0</v>
      </c>
      <c r="AG65" s="270">
        <v>0</v>
      </c>
      <c r="AH65" s="271">
        <v>0</v>
      </c>
      <c r="AI65" s="274">
        <f t="shared" si="2"/>
        <v>97.43589743589743</v>
      </c>
      <c r="AJ65" s="273">
        <f t="shared" si="3"/>
        <v>1.282051282051282</v>
      </c>
    </row>
    <row r="66" spans="1:36" ht="12" customHeight="1">
      <c r="A66" s="253" t="s">
        <v>152</v>
      </c>
      <c r="B66" s="279">
        <f t="shared" si="4"/>
        <v>580</v>
      </c>
      <c r="C66" s="269">
        <v>305</v>
      </c>
      <c r="D66" s="268">
        <v>275</v>
      </c>
      <c r="E66" s="269">
        <f t="shared" si="5"/>
        <v>576</v>
      </c>
      <c r="F66" s="268">
        <v>302</v>
      </c>
      <c r="G66" s="269">
        <v>274</v>
      </c>
      <c r="H66" s="268">
        <f t="shared" si="6"/>
        <v>0</v>
      </c>
      <c r="I66" s="269"/>
      <c r="J66" s="268"/>
      <c r="K66" s="269">
        <f t="shared" si="7"/>
        <v>0</v>
      </c>
      <c r="L66" s="268"/>
      <c r="M66" s="269"/>
      <c r="N66" s="268"/>
      <c r="O66" s="269"/>
      <c r="P66" s="268"/>
      <c r="Q66" s="269">
        <f t="shared" si="9"/>
        <v>0</v>
      </c>
      <c r="R66" s="268"/>
      <c r="S66" s="269"/>
      <c r="T66" s="268">
        <f t="shared" si="10"/>
        <v>4</v>
      </c>
      <c r="U66" s="269">
        <v>3</v>
      </c>
      <c r="V66" s="268">
        <v>1</v>
      </c>
      <c r="W66" s="269">
        <f t="shared" si="11"/>
        <v>0</v>
      </c>
      <c r="X66" s="269"/>
      <c r="Y66" s="268"/>
      <c r="Z66" s="269">
        <f t="shared" si="12"/>
        <v>0</v>
      </c>
      <c r="AA66" s="268"/>
      <c r="AB66" s="269"/>
      <c r="AC66" s="268">
        <f t="shared" si="13"/>
        <v>0</v>
      </c>
      <c r="AD66" s="269">
        <v>0</v>
      </c>
      <c r="AE66" s="268">
        <v>0</v>
      </c>
      <c r="AF66" s="269">
        <f t="shared" si="14"/>
        <v>0</v>
      </c>
      <c r="AG66" s="268">
        <v>0</v>
      </c>
      <c r="AH66" s="269">
        <v>0</v>
      </c>
      <c r="AI66" s="286">
        <f t="shared" si="2"/>
        <v>99.3103448275862</v>
      </c>
      <c r="AJ66" s="288">
        <f t="shared" si="3"/>
        <v>0</v>
      </c>
    </row>
    <row r="67" spans="1:36" s="16" customFormat="1" ht="12" customHeight="1">
      <c r="A67" s="255" t="s">
        <v>153</v>
      </c>
      <c r="B67" s="282">
        <f>SUM(B68)</f>
        <v>8308</v>
      </c>
      <c r="C67" s="282">
        <f>SUM(C68)</f>
        <v>4235</v>
      </c>
      <c r="D67" s="283">
        <f>SUM(D68)</f>
        <v>4073</v>
      </c>
      <c r="E67" s="282">
        <f>SUM(E68)</f>
        <v>8198</v>
      </c>
      <c r="F67" s="283">
        <f aca="true" t="shared" si="20" ref="F67:AH67">SUM(F68)</f>
        <v>4169</v>
      </c>
      <c r="G67" s="282">
        <f t="shared" si="20"/>
        <v>4029</v>
      </c>
      <c r="H67" s="283">
        <f t="shared" si="20"/>
        <v>13</v>
      </c>
      <c r="I67" s="282">
        <f t="shared" si="20"/>
        <v>6</v>
      </c>
      <c r="J67" s="283">
        <f t="shared" si="20"/>
        <v>7</v>
      </c>
      <c r="K67" s="282">
        <f t="shared" si="20"/>
        <v>5</v>
      </c>
      <c r="L67" s="283">
        <f t="shared" si="20"/>
        <v>4</v>
      </c>
      <c r="M67" s="282">
        <f t="shared" si="20"/>
        <v>1</v>
      </c>
      <c r="N67" s="283">
        <f t="shared" si="20"/>
        <v>2</v>
      </c>
      <c r="O67" s="282">
        <f t="shared" si="20"/>
        <v>2</v>
      </c>
      <c r="P67" s="283">
        <f t="shared" si="20"/>
        <v>0</v>
      </c>
      <c r="Q67" s="282">
        <f t="shared" si="20"/>
        <v>17</v>
      </c>
      <c r="R67" s="283">
        <f t="shared" si="20"/>
        <v>15</v>
      </c>
      <c r="S67" s="282">
        <f t="shared" si="20"/>
        <v>2</v>
      </c>
      <c r="T67" s="283">
        <f t="shared" si="20"/>
        <v>73</v>
      </c>
      <c r="U67" s="282">
        <f t="shared" si="20"/>
        <v>39</v>
      </c>
      <c r="V67" s="283">
        <f t="shared" si="20"/>
        <v>34</v>
      </c>
      <c r="W67" s="282">
        <f t="shared" si="20"/>
        <v>0</v>
      </c>
      <c r="X67" s="282">
        <f t="shared" si="20"/>
        <v>0</v>
      </c>
      <c r="Y67" s="283">
        <f t="shared" si="20"/>
        <v>0</v>
      </c>
      <c r="Z67" s="282">
        <f t="shared" si="20"/>
        <v>2</v>
      </c>
      <c r="AA67" s="283">
        <f t="shared" si="20"/>
        <v>2</v>
      </c>
      <c r="AB67" s="282">
        <f t="shared" si="20"/>
        <v>0</v>
      </c>
      <c r="AC67" s="283">
        <f t="shared" si="20"/>
        <v>0</v>
      </c>
      <c r="AD67" s="282">
        <f t="shared" si="20"/>
        <v>0</v>
      </c>
      <c r="AE67" s="283">
        <f t="shared" si="20"/>
        <v>0</v>
      </c>
      <c r="AF67" s="282">
        <f t="shared" si="20"/>
        <v>0</v>
      </c>
      <c r="AG67" s="283">
        <f t="shared" si="20"/>
        <v>0</v>
      </c>
      <c r="AH67" s="282">
        <f t="shared" si="20"/>
        <v>0</v>
      </c>
      <c r="AI67" s="284">
        <f t="shared" si="2"/>
        <v>98.67597496389023</v>
      </c>
      <c r="AJ67" s="285">
        <f t="shared" si="3"/>
        <v>0.22869523350987</v>
      </c>
    </row>
    <row r="68" spans="1:36" ht="12" customHeight="1">
      <c r="A68" s="257" t="s">
        <v>154</v>
      </c>
      <c r="B68" s="291">
        <f t="shared" si="4"/>
        <v>8308</v>
      </c>
      <c r="C68" s="292">
        <v>4235</v>
      </c>
      <c r="D68" s="291">
        <v>4073</v>
      </c>
      <c r="E68" s="292">
        <f t="shared" si="5"/>
        <v>8198</v>
      </c>
      <c r="F68" s="291">
        <v>4169</v>
      </c>
      <c r="G68" s="292">
        <v>4029</v>
      </c>
      <c r="H68" s="291">
        <f t="shared" si="6"/>
        <v>13</v>
      </c>
      <c r="I68" s="292">
        <v>6</v>
      </c>
      <c r="J68" s="291">
        <v>7</v>
      </c>
      <c r="K68" s="292">
        <f t="shared" si="7"/>
        <v>5</v>
      </c>
      <c r="L68" s="291">
        <v>4</v>
      </c>
      <c r="M68" s="292">
        <v>1</v>
      </c>
      <c r="N68" s="291">
        <f t="shared" si="8"/>
        <v>2</v>
      </c>
      <c r="O68" s="292">
        <v>2</v>
      </c>
      <c r="P68" s="291"/>
      <c r="Q68" s="292">
        <f t="shared" si="9"/>
        <v>17</v>
      </c>
      <c r="R68" s="291">
        <v>15</v>
      </c>
      <c r="S68" s="292">
        <v>2</v>
      </c>
      <c r="T68" s="291">
        <f t="shared" si="10"/>
        <v>73</v>
      </c>
      <c r="U68" s="292">
        <v>39</v>
      </c>
      <c r="V68" s="291">
        <v>34</v>
      </c>
      <c r="W68" s="292">
        <f t="shared" si="11"/>
        <v>0</v>
      </c>
      <c r="X68" s="292"/>
      <c r="Y68" s="291"/>
      <c r="Z68" s="292">
        <f t="shared" si="12"/>
        <v>2</v>
      </c>
      <c r="AA68" s="291">
        <v>2</v>
      </c>
      <c r="AB68" s="292"/>
      <c r="AC68" s="291">
        <f t="shared" si="13"/>
        <v>0</v>
      </c>
      <c r="AD68" s="292">
        <v>0</v>
      </c>
      <c r="AE68" s="291">
        <v>0</v>
      </c>
      <c r="AF68" s="292">
        <f t="shared" si="14"/>
        <v>0</v>
      </c>
      <c r="AG68" s="291">
        <v>0</v>
      </c>
      <c r="AH68" s="292">
        <v>0</v>
      </c>
      <c r="AI68" s="293">
        <f t="shared" si="2"/>
        <v>98.67597496389023</v>
      </c>
      <c r="AJ68" s="294">
        <f t="shared" si="3"/>
        <v>0.22869523350987</v>
      </c>
    </row>
    <row r="69" spans="1:36" ht="24.7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</row>
  </sheetData>
  <sheetProtection/>
  <mergeCells count="17">
    <mergeCell ref="A4:A6"/>
    <mergeCell ref="B4:D5"/>
    <mergeCell ref="E4:G5"/>
    <mergeCell ref="H4:J5"/>
    <mergeCell ref="AF4:AH4"/>
    <mergeCell ref="K4:M5"/>
    <mergeCell ref="N4:P5"/>
    <mergeCell ref="Q4:S5"/>
    <mergeCell ref="T4:V5"/>
    <mergeCell ref="AI4:AJ4"/>
    <mergeCell ref="W5:Y5"/>
    <mergeCell ref="Z5:AB5"/>
    <mergeCell ref="AC5:AE5"/>
    <mergeCell ref="AF5:AH5"/>
    <mergeCell ref="W4:Y4"/>
    <mergeCell ref="Z4:AB4"/>
    <mergeCell ref="AC4:AE4"/>
  </mergeCells>
  <printOptions/>
  <pageMargins left="0.7874015748031497" right="0.7874015748031497" top="0.3937007874015748" bottom="0.3937007874015748" header="0.5118110236220472" footer="0.5118110236220472"/>
  <pageSetup firstPageNumber="8" useFirstPageNumber="1" horizontalDpi="600" verticalDpi="600" orientation="portrait" paperSize="9" scale="98" r:id="rId1"/>
  <headerFooter alignWithMargins="0">
    <oddFooter>&amp;C&amp;8　-　&amp;P　-</oddFooter>
  </headerFooter>
  <colBreaks count="1" manualBreakCount="1">
    <brk id="13" max="6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50"/>
  <sheetViews>
    <sheetView zoomScale="110" zoomScaleNormal="110" zoomScalePageLayoutView="0" workbookViewId="0" topLeftCell="A1">
      <selection activeCell="C1" sqref="C1"/>
    </sheetView>
  </sheetViews>
  <sheetFormatPr defaultColWidth="9.00390625" defaultRowHeight="13.5"/>
  <cols>
    <col min="1" max="1" width="2.375" style="1" customWidth="1"/>
    <col min="2" max="2" width="24.125" style="1" customWidth="1"/>
    <col min="3" max="3" width="3.625" style="1" customWidth="1"/>
    <col min="4" max="4" width="6.00390625" style="1" customWidth="1"/>
    <col min="5" max="5" width="5.00390625" style="1" customWidth="1"/>
    <col min="6" max="6" width="6.00390625" style="1" customWidth="1"/>
    <col min="7" max="7" width="5.00390625" style="1" customWidth="1"/>
    <col min="8" max="11" width="6.00390625" style="1" customWidth="1"/>
    <col min="12" max="13" width="5.25390625" style="1" customWidth="1"/>
    <col min="14" max="16384" width="9.00390625" style="1" customWidth="1"/>
  </cols>
  <sheetData>
    <row r="1" spans="1:13" ht="13.5">
      <c r="A1" s="172" t="s">
        <v>155</v>
      </c>
      <c r="B1" s="173"/>
      <c r="C1" s="173"/>
      <c r="D1"/>
      <c r="E1"/>
      <c r="F1"/>
      <c r="G1"/>
      <c r="H1"/>
      <c r="I1"/>
      <c r="J1"/>
      <c r="K1"/>
      <c r="L1"/>
      <c r="M1"/>
    </row>
    <row r="2" spans="1:13" ht="13.5">
      <c r="A2" s="9" t="s">
        <v>156</v>
      </c>
      <c r="B2"/>
      <c r="C2" s="173"/>
      <c r="D2"/>
      <c r="E2"/>
      <c r="F2"/>
      <c r="G2"/>
      <c r="H2"/>
      <c r="I2"/>
      <c r="J2"/>
      <c r="K2"/>
      <c r="L2"/>
      <c r="M2" s="2"/>
    </row>
    <row r="3" spans="1:13" ht="4.5" customHeight="1">
      <c r="A3" s="173"/>
      <c r="B3" s="173"/>
      <c r="C3" s="173"/>
      <c r="D3"/>
      <c r="E3"/>
      <c r="F3"/>
      <c r="G3"/>
      <c r="H3"/>
      <c r="I3"/>
      <c r="J3"/>
      <c r="K3"/>
      <c r="L3"/>
      <c r="M3" s="2"/>
    </row>
    <row r="4" spans="1:13" s="3" customFormat="1" ht="12">
      <c r="A4" s="9" t="s">
        <v>279</v>
      </c>
      <c r="B4" s="9"/>
      <c r="C4" s="9"/>
      <c r="M4" s="174"/>
    </row>
    <row r="5" spans="1:13" s="4" customFormat="1" ht="2.25" customHeight="1">
      <c r="A5" s="11"/>
      <c r="B5" s="11"/>
      <c r="C5" s="11"/>
      <c r="M5" s="5"/>
    </row>
    <row r="6" spans="1:3" s="4" customFormat="1" ht="12">
      <c r="A6" s="11" t="s">
        <v>249</v>
      </c>
      <c r="B6" s="11" t="s">
        <v>157</v>
      </c>
      <c r="C6" s="11"/>
    </row>
    <row r="7" spans="1:13" s="17" customFormat="1" ht="21.75" customHeight="1">
      <c r="A7" s="387" t="s">
        <v>158</v>
      </c>
      <c r="B7" s="388"/>
      <c r="C7" s="391"/>
      <c r="D7" s="387" t="s">
        <v>247</v>
      </c>
      <c r="E7" s="389"/>
      <c r="F7" s="387" t="s">
        <v>272</v>
      </c>
      <c r="G7" s="389"/>
      <c r="H7" s="387" t="s">
        <v>159</v>
      </c>
      <c r="I7" s="388"/>
      <c r="J7" s="389"/>
      <c r="K7" s="390" t="s">
        <v>160</v>
      </c>
      <c r="L7" s="388"/>
      <c r="M7" s="389"/>
    </row>
    <row r="8" spans="1:13" s="17" customFormat="1" ht="21.75" customHeight="1">
      <c r="A8" s="460"/>
      <c r="B8" s="410"/>
      <c r="C8" s="461"/>
      <c r="D8" s="170" t="s">
        <v>161</v>
      </c>
      <c r="E8" s="171" t="s">
        <v>162</v>
      </c>
      <c r="F8" s="170" t="s">
        <v>161</v>
      </c>
      <c r="G8" s="178" t="s">
        <v>162</v>
      </c>
      <c r="H8" s="170" t="s">
        <v>8</v>
      </c>
      <c r="I8" s="165" t="s">
        <v>6</v>
      </c>
      <c r="J8" s="178" t="s">
        <v>7</v>
      </c>
      <c r="K8" s="179" t="s">
        <v>8</v>
      </c>
      <c r="L8" s="165" t="s">
        <v>6</v>
      </c>
      <c r="M8" s="178" t="s">
        <v>7</v>
      </c>
    </row>
    <row r="9" spans="1:13" ht="18" customHeight="1">
      <c r="A9" s="458" t="s">
        <v>163</v>
      </c>
      <c r="B9" s="459"/>
      <c r="C9" s="175" t="s">
        <v>255</v>
      </c>
      <c r="D9" s="183">
        <v>49111</v>
      </c>
      <c r="E9" s="184">
        <v>100</v>
      </c>
      <c r="F9" s="183">
        <f aca="true" t="shared" si="0" ref="F9:F19">H9+K9</f>
        <v>47553</v>
      </c>
      <c r="G9" s="185">
        <v>100</v>
      </c>
      <c r="H9" s="92">
        <f aca="true" t="shared" si="1" ref="H9:M9">SUM(H10:H16)</f>
        <v>32676</v>
      </c>
      <c r="I9" s="89">
        <f t="shared" si="1"/>
        <v>16078</v>
      </c>
      <c r="J9" s="90">
        <f t="shared" si="1"/>
        <v>16598</v>
      </c>
      <c r="K9" s="92">
        <f t="shared" si="1"/>
        <v>14877</v>
      </c>
      <c r="L9" s="89">
        <f t="shared" si="1"/>
        <v>7880</v>
      </c>
      <c r="M9" s="90">
        <f t="shared" si="1"/>
        <v>6997</v>
      </c>
    </row>
    <row r="10" spans="1:13" ht="18" customHeight="1">
      <c r="A10" s="361" t="s">
        <v>280</v>
      </c>
      <c r="B10" s="451"/>
      <c r="C10" s="176" t="s">
        <v>256</v>
      </c>
      <c r="D10" s="186">
        <v>26403</v>
      </c>
      <c r="E10" s="187">
        <v>53.76188633910937</v>
      </c>
      <c r="F10" s="186">
        <f t="shared" si="0"/>
        <v>25665</v>
      </c>
      <c r="G10" s="188">
        <f>F10/$F$9*100</f>
        <v>53.971358273925944</v>
      </c>
      <c r="H10" s="93">
        <f aca="true" t="shared" si="2" ref="H10:H19">SUM(I10:J10)</f>
        <v>15801</v>
      </c>
      <c r="I10" s="85">
        <v>7653</v>
      </c>
      <c r="J10" s="86">
        <v>8148</v>
      </c>
      <c r="K10" s="93">
        <f aca="true" t="shared" si="3" ref="K10:K19">SUM(L10:M10)</f>
        <v>9864</v>
      </c>
      <c r="L10" s="85">
        <v>5216</v>
      </c>
      <c r="M10" s="86">
        <v>4648</v>
      </c>
    </row>
    <row r="11" spans="1:13" ht="18" customHeight="1">
      <c r="A11" s="361" t="s">
        <v>164</v>
      </c>
      <c r="B11" s="451"/>
      <c r="C11" s="176" t="s">
        <v>257</v>
      </c>
      <c r="D11" s="186">
        <v>9082</v>
      </c>
      <c r="E11" s="187">
        <v>18.492802019914073</v>
      </c>
      <c r="F11" s="186">
        <f t="shared" si="0"/>
        <v>9038</v>
      </c>
      <c r="G11" s="188">
        <f aca="true" t="shared" si="4" ref="G11:G19">F11/$F$9*100</f>
        <v>19.00616154606439</v>
      </c>
      <c r="H11" s="93">
        <f t="shared" si="2"/>
        <v>7119</v>
      </c>
      <c r="I11" s="85">
        <v>2666</v>
      </c>
      <c r="J11" s="86">
        <v>4453</v>
      </c>
      <c r="K11" s="93">
        <f t="shared" si="3"/>
        <v>1919</v>
      </c>
      <c r="L11" s="85">
        <v>795</v>
      </c>
      <c r="M11" s="86">
        <v>1124</v>
      </c>
    </row>
    <row r="12" spans="1:13" ht="18" customHeight="1">
      <c r="A12" s="361" t="s">
        <v>165</v>
      </c>
      <c r="B12" s="451"/>
      <c r="C12" s="176" t="s">
        <v>258</v>
      </c>
      <c r="D12" s="186">
        <v>3492</v>
      </c>
      <c r="E12" s="187">
        <v>7.110423326749609</v>
      </c>
      <c r="F12" s="186">
        <f t="shared" si="0"/>
        <v>2994</v>
      </c>
      <c r="G12" s="188">
        <f t="shared" si="4"/>
        <v>6.296132736104977</v>
      </c>
      <c r="H12" s="93">
        <f t="shared" si="2"/>
        <v>2449</v>
      </c>
      <c r="I12" s="85">
        <v>1709</v>
      </c>
      <c r="J12" s="86">
        <v>740</v>
      </c>
      <c r="K12" s="93">
        <f t="shared" si="3"/>
        <v>545</v>
      </c>
      <c r="L12" s="85">
        <v>334</v>
      </c>
      <c r="M12" s="86">
        <v>211</v>
      </c>
    </row>
    <row r="13" spans="1:13" ht="18" customHeight="1">
      <c r="A13" s="361" t="s">
        <v>166</v>
      </c>
      <c r="B13" s="451"/>
      <c r="C13" s="176" t="s">
        <v>259</v>
      </c>
      <c r="D13" s="186">
        <v>150</v>
      </c>
      <c r="E13" s="187">
        <v>0.3054305552727495</v>
      </c>
      <c r="F13" s="186">
        <f t="shared" si="0"/>
        <v>110</v>
      </c>
      <c r="G13" s="188">
        <f t="shared" si="4"/>
        <v>0.2313208420078649</v>
      </c>
      <c r="H13" s="93">
        <f t="shared" si="2"/>
        <v>103</v>
      </c>
      <c r="I13" s="85">
        <v>91</v>
      </c>
      <c r="J13" s="86">
        <v>12</v>
      </c>
      <c r="K13" s="93">
        <f t="shared" si="3"/>
        <v>7</v>
      </c>
      <c r="L13" s="85">
        <v>7</v>
      </c>
      <c r="M13" s="86"/>
    </row>
    <row r="14" spans="1:13" ht="18" customHeight="1">
      <c r="A14" s="361" t="s">
        <v>167</v>
      </c>
      <c r="B14" s="451"/>
      <c r="C14" s="176" t="s">
        <v>260</v>
      </c>
      <c r="D14" s="186">
        <v>6131</v>
      </c>
      <c r="E14" s="187">
        <v>12.48396489584818</v>
      </c>
      <c r="F14" s="186">
        <f t="shared" si="0"/>
        <v>6258</v>
      </c>
      <c r="G14" s="188">
        <f t="shared" si="4"/>
        <v>13.160052993501987</v>
      </c>
      <c r="H14" s="93">
        <f t="shared" si="2"/>
        <v>5306</v>
      </c>
      <c r="I14" s="85">
        <v>3165</v>
      </c>
      <c r="J14" s="86">
        <v>2141</v>
      </c>
      <c r="K14" s="93">
        <f t="shared" si="3"/>
        <v>952</v>
      </c>
      <c r="L14" s="85">
        <v>516</v>
      </c>
      <c r="M14" s="86">
        <v>436</v>
      </c>
    </row>
    <row r="15" spans="1:13" ht="18" customHeight="1">
      <c r="A15" s="361" t="s">
        <v>168</v>
      </c>
      <c r="B15" s="451"/>
      <c r="C15" s="176" t="s">
        <v>261</v>
      </c>
      <c r="D15" s="186">
        <v>3852</v>
      </c>
      <c r="E15" s="187">
        <v>7.8434566594042066</v>
      </c>
      <c r="F15" s="186">
        <f t="shared" si="0"/>
        <v>3471</v>
      </c>
      <c r="G15" s="188">
        <f t="shared" si="4"/>
        <v>7.2992240237209005</v>
      </c>
      <c r="H15" s="93">
        <f t="shared" si="2"/>
        <v>1896</v>
      </c>
      <c r="I15" s="85">
        <v>792</v>
      </c>
      <c r="J15" s="86">
        <v>1104</v>
      </c>
      <c r="K15" s="93">
        <f t="shared" si="3"/>
        <v>1575</v>
      </c>
      <c r="L15" s="85">
        <v>1000</v>
      </c>
      <c r="M15" s="86">
        <v>575</v>
      </c>
    </row>
    <row r="16" spans="1:13" ht="18" customHeight="1">
      <c r="A16" s="455" t="s">
        <v>233</v>
      </c>
      <c r="B16" s="456"/>
      <c r="C16" s="177" t="s">
        <v>262</v>
      </c>
      <c r="D16" s="189">
        <v>1</v>
      </c>
      <c r="E16" s="190">
        <v>0</v>
      </c>
      <c r="F16" s="189">
        <f t="shared" si="0"/>
        <v>17</v>
      </c>
      <c r="G16" s="190">
        <f t="shared" si="4"/>
        <v>0.03574958467394276</v>
      </c>
      <c r="H16" s="93">
        <f t="shared" si="2"/>
        <v>2</v>
      </c>
      <c r="I16" s="87">
        <v>2</v>
      </c>
      <c r="J16" s="87"/>
      <c r="K16" s="191">
        <f t="shared" si="3"/>
        <v>15</v>
      </c>
      <c r="L16" s="87">
        <v>12</v>
      </c>
      <c r="M16" s="88">
        <v>3</v>
      </c>
    </row>
    <row r="17" spans="1:14" ht="18" customHeight="1">
      <c r="A17" s="457" t="s">
        <v>169</v>
      </c>
      <c r="B17" s="169" t="s">
        <v>170</v>
      </c>
      <c r="C17" s="175" t="s">
        <v>263</v>
      </c>
      <c r="D17" s="183">
        <v>3</v>
      </c>
      <c r="E17" s="218">
        <v>0</v>
      </c>
      <c r="F17" s="183">
        <f t="shared" si="0"/>
        <v>1</v>
      </c>
      <c r="G17" s="218">
        <f t="shared" si="4"/>
        <v>0.002102916745526045</v>
      </c>
      <c r="H17" s="92">
        <f t="shared" si="2"/>
        <v>1</v>
      </c>
      <c r="I17" s="89">
        <v>1</v>
      </c>
      <c r="J17" s="90"/>
      <c r="K17" s="92"/>
      <c r="L17" s="89"/>
      <c r="M17" s="90"/>
      <c r="N17"/>
    </row>
    <row r="18" spans="1:14" ht="18" customHeight="1">
      <c r="A18" s="361"/>
      <c r="B18" s="166" t="s">
        <v>171</v>
      </c>
      <c r="C18" s="176" t="s">
        <v>264</v>
      </c>
      <c r="D18" s="186">
        <v>7</v>
      </c>
      <c r="E18" s="220">
        <v>0</v>
      </c>
      <c r="F18" s="186">
        <f t="shared" si="0"/>
        <v>1</v>
      </c>
      <c r="G18" s="220">
        <f t="shared" si="4"/>
        <v>0.002102916745526045</v>
      </c>
      <c r="H18" s="93">
        <f t="shared" si="2"/>
        <v>1</v>
      </c>
      <c r="I18" s="85"/>
      <c r="J18" s="86">
        <v>1</v>
      </c>
      <c r="K18" s="93"/>
      <c r="L18" s="85"/>
      <c r="M18" s="86"/>
      <c r="N18"/>
    </row>
    <row r="19" spans="1:14" ht="18" customHeight="1">
      <c r="A19" s="455"/>
      <c r="B19" s="168" t="s">
        <v>172</v>
      </c>
      <c r="C19" s="177" t="s">
        <v>265</v>
      </c>
      <c r="D19" s="189">
        <v>1</v>
      </c>
      <c r="E19" s="219">
        <v>0</v>
      </c>
      <c r="F19" s="189">
        <f t="shared" si="0"/>
        <v>2</v>
      </c>
      <c r="G19" s="219">
        <f t="shared" si="4"/>
        <v>0.00420583349105209</v>
      </c>
      <c r="H19" s="192">
        <f t="shared" si="2"/>
        <v>1</v>
      </c>
      <c r="I19" s="87">
        <v>1</v>
      </c>
      <c r="J19" s="193"/>
      <c r="K19" s="93">
        <f t="shared" si="3"/>
        <v>1</v>
      </c>
      <c r="L19" s="180">
        <v>1</v>
      </c>
      <c r="M19" s="181"/>
      <c r="N19" s="7"/>
    </row>
    <row r="20" spans="1:14" ht="18.75" customHeight="1">
      <c r="A20" s="449" t="s">
        <v>294</v>
      </c>
      <c r="B20" s="541"/>
      <c r="C20" s="542"/>
      <c r="D20" s="462">
        <v>53.76188633910937</v>
      </c>
      <c r="E20" s="463"/>
      <c r="F20" s="464">
        <f>F10/F9*100</f>
        <v>53.971358273925944</v>
      </c>
      <c r="G20" s="465"/>
      <c r="H20" s="194">
        <f aca="true" t="shared" si="5" ref="H20:M20">H10/H9*100</f>
        <v>48.35659199412412</v>
      </c>
      <c r="I20" s="195">
        <f t="shared" si="5"/>
        <v>47.59920388107974</v>
      </c>
      <c r="J20" s="196">
        <f t="shared" si="5"/>
        <v>49.09025183757079</v>
      </c>
      <c r="K20" s="197">
        <f t="shared" si="5"/>
        <v>66.3036902601331</v>
      </c>
      <c r="L20" s="198">
        <f t="shared" si="5"/>
        <v>66.19289340101523</v>
      </c>
      <c r="M20" s="199">
        <f t="shared" si="5"/>
        <v>66.42846934400457</v>
      </c>
      <c r="N20"/>
    </row>
    <row r="21" spans="1:14" ht="18.75" customHeight="1">
      <c r="A21" s="543" t="s">
        <v>295</v>
      </c>
      <c r="B21" s="544"/>
      <c r="C21" s="545"/>
      <c r="D21" s="466">
        <v>12.508399340270001</v>
      </c>
      <c r="E21" s="467"/>
      <c r="F21" s="468">
        <f aca="true" t="shared" si="6" ref="F21:M21">(F14+F17+F18+F19)/F9*100</f>
        <v>13.16846466048409</v>
      </c>
      <c r="G21" s="469">
        <f t="shared" si="6"/>
        <v>13.16846466048409</v>
      </c>
      <c r="H21" s="200">
        <f t="shared" si="6"/>
        <v>16.247398702411555</v>
      </c>
      <c r="I21" s="201">
        <f t="shared" si="6"/>
        <v>19.69772359746237</v>
      </c>
      <c r="J21" s="202">
        <f t="shared" si="6"/>
        <v>12.905169297505722</v>
      </c>
      <c r="K21" s="200">
        <f t="shared" si="6"/>
        <v>6.405861396786987</v>
      </c>
      <c r="L21" s="201">
        <f t="shared" si="6"/>
        <v>6.560913705583757</v>
      </c>
      <c r="M21" s="203">
        <f t="shared" si="6"/>
        <v>6.23124196084036</v>
      </c>
      <c r="N21"/>
    </row>
    <row r="22" spans="1:14" ht="13.5">
      <c r="A22" s="182" t="s">
        <v>286</v>
      </c>
      <c r="B22" s="173"/>
      <c r="C22" s="173"/>
      <c r="D22"/>
      <c r="E22"/>
      <c r="F22"/>
      <c r="G22"/>
      <c r="H22"/>
      <c r="I22"/>
      <c r="J22"/>
      <c r="K22"/>
      <c r="L22"/>
      <c r="M22"/>
      <c r="N22"/>
    </row>
    <row r="23" spans="1:14" ht="3.75" customHeight="1">
      <c r="A23" s="173"/>
      <c r="B23" s="173"/>
      <c r="C23" s="173"/>
      <c r="D23"/>
      <c r="E23"/>
      <c r="F23"/>
      <c r="G23"/>
      <c r="H23"/>
      <c r="I23"/>
      <c r="J23"/>
      <c r="K23"/>
      <c r="L23"/>
      <c r="M23"/>
      <c r="N23"/>
    </row>
    <row r="24" spans="1:14" ht="13.5">
      <c r="A24" s="173"/>
      <c r="B24" s="11" t="s">
        <v>173</v>
      </c>
      <c r="C24" s="173"/>
      <c r="D24"/>
      <c r="E24"/>
      <c r="F24"/>
      <c r="G24"/>
      <c r="H24"/>
      <c r="I24"/>
      <c r="J24"/>
      <c r="K24"/>
      <c r="L24"/>
      <c r="M24"/>
      <c r="N24"/>
    </row>
    <row r="25" spans="1:13" s="17" customFormat="1" ht="21.75" customHeight="1">
      <c r="A25" s="387" t="s">
        <v>158</v>
      </c>
      <c r="B25" s="388"/>
      <c r="C25" s="391"/>
      <c r="D25" s="449" t="s">
        <v>247</v>
      </c>
      <c r="E25" s="450"/>
      <c r="F25" s="387" t="s">
        <v>272</v>
      </c>
      <c r="G25" s="389"/>
      <c r="H25" s="387" t="s">
        <v>174</v>
      </c>
      <c r="I25" s="388"/>
      <c r="J25" s="389"/>
      <c r="K25" s="390" t="s">
        <v>175</v>
      </c>
      <c r="L25" s="388"/>
      <c r="M25" s="389"/>
    </row>
    <row r="26" spans="1:13" s="17" customFormat="1" ht="21.75" customHeight="1">
      <c r="A26" s="392"/>
      <c r="B26" s="393"/>
      <c r="C26" s="394"/>
      <c r="D26" s="39" t="s">
        <v>161</v>
      </c>
      <c r="E26" s="44" t="s">
        <v>162</v>
      </c>
      <c r="F26" s="18" t="s">
        <v>161</v>
      </c>
      <c r="G26" s="6" t="s">
        <v>162</v>
      </c>
      <c r="H26" s="39" t="s">
        <v>8</v>
      </c>
      <c r="I26" s="40" t="s">
        <v>6</v>
      </c>
      <c r="J26" s="44" t="s">
        <v>7</v>
      </c>
      <c r="K26" s="18" t="s">
        <v>8</v>
      </c>
      <c r="L26" s="40" t="s">
        <v>6</v>
      </c>
      <c r="M26" s="44" t="s">
        <v>7</v>
      </c>
    </row>
    <row r="27" spans="1:14" ht="18" customHeight="1">
      <c r="A27" s="458" t="s">
        <v>163</v>
      </c>
      <c r="B27" s="459"/>
      <c r="C27" s="167" t="s">
        <v>255</v>
      </c>
      <c r="D27" s="183">
        <v>33782</v>
      </c>
      <c r="E27" s="227">
        <v>100</v>
      </c>
      <c r="F27" s="204">
        <f>H27+K27</f>
        <v>32676</v>
      </c>
      <c r="G27" s="205">
        <v>100</v>
      </c>
      <c r="H27" s="94">
        <f aca="true" t="shared" si="7" ref="H27:M27">H28+SUM(H33:H37)+H45</f>
        <v>31943</v>
      </c>
      <c r="I27" s="91">
        <f t="shared" si="7"/>
        <v>15681</v>
      </c>
      <c r="J27" s="206">
        <f t="shared" si="7"/>
        <v>16262</v>
      </c>
      <c r="K27" s="94">
        <f t="shared" si="7"/>
        <v>733</v>
      </c>
      <c r="L27" s="91">
        <f t="shared" si="7"/>
        <v>397</v>
      </c>
      <c r="M27" s="206">
        <f t="shared" si="7"/>
        <v>336</v>
      </c>
      <c r="N27"/>
    </row>
    <row r="28" spans="1:14" ht="18" customHeight="1">
      <c r="A28" s="369" t="s">
        <v>281</v>
      </c>
      <c r="B28" s="12" t="s">
        <v>8</v>
      </c>
      <c r="C28" s="224" t="s">
        <v>256</v>
      </c>
      <c r="D28" s="223">
        <v>16077</v>
      </c>
      <c r="E28" s="208">
        <v>47.59043277485051</v>
      </c>
      <c r="F28" s="204">
        <f aca="true" t="shared" si="8" ref="F28:F48">H28+K28</f>
        <v>15801</v>
      </c>
      <c r="G28" s="205">
        <f>F28/$F$27*100</f>
        <v>48.35659199412412</v>
      </c>
      <c r="H28" s="94">
        <f aca="true" t="shared" si="9" ref="H28:H48">SUM(I28:J28)</f>
        <v>15722</v>
      </c>
      <c r="I28" s="85">
        <f>SUM(I29:I32)</f>
        <v>7608</v>
      </c>
      <c r="J28" s="85">
        <f>SUM(J29:J32)</f>
        <v>8114</v>
      </c>
      <c r="K28" s="94">
        <f aca="true" t="shared" si="10" ref="K28:K44">SUM(L28:M28)</f>
        <v>79</v>
      </c>
      <c r="L28" s="85">
        <f>SUM(L29:L32)</f>
        <v>45</v>
      </c>
      <c r="M28" s="86">
        <f>SUM(M29:M32)</f>
        <v>34</v>
      </c>
      <c r="N28"/>
    </row>
    <row r="29" spans="1:14" ht="18" customHeight="1">
      <c r="A29" s="395"/>
      <c r="B29" s="166" t="s">
        <v>176</v>
      </c>
      <c r="C29" s="224"/>
      <c r="D29" s="223">
        <v>14470</v>
      </c>
      <c r="E29" s="208">
        <v>42.833461606772836</v>
      </c>
      <c r="F29" s="204">
        <f t="shared" si="8"/>
        <v>14351</v>
      </c>
      <c r="G29" s="205">
        <f aca="true" t="shared" si="11" ref="G29:G48">F29/$F$27*100</f>
        <v>43.91908434324886</v>
      </c>
      <c r="H29" s="94">
        <f t="shared" si="9"/>
        <v>14281</v>
      </c>
      <c r="I29" s="85">
        <v>7504</v>
      </c>
      <c r="J29" s="86">
        <v>6777</v>
      </c>
      <c r="K29" s="94">
        <f t="shared" si="10"/>
        <v>70</v>
      </c>
      <c r="L29" s="85">
        <v>41</v>
      </c>
      <c r="M29" s="86">
        <v>29</v>
      </c>
      <c r="N29"/>
    </row>
    <row r="30" spans="1:14" ht="18" customHeight="1">
      <c r="A30" s="395"/>
      <c r="B30" s="166" t="s">
        <v>177</v>
      </c>
      <c r="C30" s="224"/>
      <c r="D30" s="223">
        <v>1539</v>
      </c>
      <c r="E30" s="208">
        <v>4.555680539932508</v>
      </c>
      <c r="F30" s="204">
        <f t="shared" si="8"/>
        <v>1396</v>
      </c>
      <c r="G30" s="205">
        <f t="shared" si="11"/>
        <v>4.272248745256457</v>
      </c>
      <c r="H30" s="94">
        <f t="shared" si="9"/>
        <v>1391</v>
      </c>
      <c r="I30" s="85">
        <v>94</v>
      </c>
      <c r="J30" s="86">
        <v>1297</v>
      </c>
      <c r="K30" s="94">
        <f t="shared" si="10"/>
        <v>5</v>
      </c>
      <c r="L30" s="85">
        <v>2</v>
      </c>
      <c r="M30" s="86">
        <v>3</v>
      </c>
      <c r="N30"/>
    </row>
    <row r="31" spans="1:14" ht="18" customHeight="1">
      <c r="A31" s="395"/>
      <c r="B31" s="166" t="s">
        <v>178</v>
      </c>
      <c r="C31" s="224"/>
      <c r="D31" s="223">
        <v>12</v>
      </c>
      <c r="E31" s="208">
        <v>0.0355218755550293</v>
      </c>
      <c r="F31" s="204">
        <f t="shared" si="8"/>
        <v>13</v>
      </c>
      <c r="G31" s="205">
        <f t="shared" si="11"/>
        <v>0.039784551352674745</v>
      </c>
      <c r="H31" s="94">
        <f t="shared" si="9"/>
        <v>9</v>
      </c>
      <c r="I31" s="85">
        <v>5</v>
      </c>
      <c r="J31" s="86">
        <v>4</v>
      </c>
      <c r="K31" s="94">
        <f t="shared" si="10"/>
        <v>4</v>
      </c>
      <c r="L31" s="85">
        <v>2</v>
      </c>
      <c r="M31" s="86">
        <v>2</v>
      </c>
      <c r="N31"/>
    </row>
    <row r="32" spans="1:14" ht="18" customHeight="1">
      <c r="A32" s="395"/>
      <c r="B32" s="166" t="s">
        <v>287</v>
      </c>
      <c r="C32" s="224"/>
      <c r="D32" s="223">
        <v>56</v>
      </c>
      <c r="E32" s="208">
        <v>0.16576875259013676</v>
      </c>
      <c r="F32" s="204">
        <f t="shared" si="8"/>
        <v>41</v>
      </c>
      <c r="G32" s="205">
        <f t="shared" si="11"/>
        <v>0.12547435426612805</v>
      </c>
      <c r="H32" s="94">
        <f t="shared" si="9"/>
        <v>41</v>
      </c>
      <c r="I32" s="85">
        <v>5</v>
      </c>
      <c r="J32" s="86">
        <v>36</v>
      </c>
      <c r="K32" s="94"/>
      <c r="L32" s="85"/>
      <c r="M32" s="86"/>
      <c r="N32"/>
    </row>
    <row r="33" spans="1:13" ht="18" customHeight="1">
      <c r="A33" s="361" t="s">
        <v>164</v>
      </c>
      <c r="B33" s="451"/>
      <c r="C33" s="224" t="s">
        <v>257</v>
      </c>
      <c r="D33" s="223">
        <v>7288</v>
      </c>
      <c r="E33" s="208">
        <v>21.5736190870878</v>
      </c>
      <c r="F33" s="204">
        <f t="shared" si="8"/>
        <v>7119</v>
      </c>
      <c r="G33" s="205">
        <f t="shared" si="11"/>
        <v>21.7866323907455</v>
      </c>
      <c r="H33" s="94">
        <f t="shared" si="9"/>
        <v>7015</v>
      </c>
      <c r="I33" s="85">
        <v>2621</v>
      </c>
      <c r="J33" s="86">
        <v>4394</v>
      </c>
      <c r="K33" s="94">
        <f t="shared" si="10"/>
        <v>104</v>
      </c>
      <c r="L33" s="85">
        <v>45</v>
      </c>
      <c r="M33" s="86">
        <v>59</v>
      </c>
    </row>
    <row r="34" spans="1:13" ht="18" customHeight="1">
      <c r="A34" s="361" t="s">
        <v>165</v>
      </c>
      <c r="B34" s="451"/>
      <c r="C34" s="224" t="s">
        <v>258</v>
      </c>
      <c r="D34" s="223">
        <v>126</v>
      </c>
      <c r="E34" s="208">
        <v>0.3729796933278077</v>
      </c>
      <c r="F34" s="204">
        <f t="shared" si="8"/>
        <v>283</v>
      </c>
      <c r="G34" s="205">
        <f t="shared" si="11"/>
        <v>0.8660790794466886</v>
      </c>
      <c r="H34" s="94">
        <f t="shared" si="9"/>
        <v>269</v>
      </c>
      <c r="I34" s="85">
        <v>133</v>
      </c>
      <c r="J34" s="86">
        <v>136</v>
      </c>
      <c r="K34" s="94">
        <f t="shared" si="10"/>
        <v>14</v>
      </c>
      <c r="L34" s="85">
        <v>7</v>
      </c>
      <c r="M34" s="86">
        <v>7</v>
      </c>
    </row>
    <row r="35" spans="1:13" ht="18" customHeight="1">
      <c r="A35" s="361" t="s">
        <v>166</v>
      </c>
      <c r="B35" s="451"/>
      <c r="C35" s="224" t="s">
        <v>259</v>
      </c>
      <c r="D35" s="223">
        <v>136</v>
      </c>
      <c r="E35" s="208">
        <v>0.40258125629033215</v>
      </c>
      <c r="F35" s="204">
        <f t="shared" si="8"/>
        <v>103</v>
      </c>
      <c r="G35" s="205">
        <f t="shared" si="11"/>
        <v>0.31521606071734604</v>
      </c>
      <c r="H35" s="94">
        <f t="shared" si="9"/>
        <v>99</v>
      </c>
      <c r="I35" s="85">
        <v>87</v>
      </c>
      <c r="J35" s="86">
        <v>12</v>
      </c>
      <c r="K35" s="94">
        <f t="shared" si="10"/>
        <v>4</v>
      </c>
      <c r="L35" s="85">
        <v>4</v>
      </c>
      <c r="M35" s="86"/>
    </row>
    <row r="36" spans="1:13" ht="18" customHeight="1">
      <c r="A36" s="361" t="s">
        <v>167</v>
      </c>
      <c r="B36" s="451"/>
      <c r="C36" s="224" t="s">
        <v>260</v>
      </c>
      <c r="D36" s="223">
        <v>5331</v>
      </c>
      <c r="E36" s="208">
        <v>15.810194778284291</v>
      </c>
      <c r="F36" s="204">
        <f t="shared" si="8"/>
        <v>5306</v>
      </c>
      <c r="G36" s="205">
        <f t="shared" si="11"/>
        <v>16.2382176520994</v>
      </c>
      <c r="H36" s="94">
        <f t="shared" si="9"/>
        <v>5104</v>
      </c>
      <c r="I36" s="85">
        <v>3025</v>
      </c>
      <c r="J36" s="86">
        <v>2079</v>
      </c>
      <c r="K36" s="94">
        <f t="shared" si="10"/>
        <v>202</v>
      </c>
      <c r="L36" s="85">
        <v>140</v>
      </c>
      <c r="M36" s="86">
        <v>62</v>
      </c>
    </row>
    <row r="37" spans="1:13" ht="18" customHeight="1">
      <c r="A37" s="369" t="s">
        <v>179</v>
      </c>
      <c r="B37" s="222" t="s">
        <v>8</v>
      </c>
      <c r="C37" s="224" t="s">
        <v>261</v>
      </c>
      <c r="D37" s="223">
        <v>4823</v>
      </c>
      <c r="E37" s="208">
        <v>14.27683381682553</v>
      </c>
      <c r="F37" s="204">
        <f t="shared" si="8"/>
        <v>4062</v>
      </c>
      <c r="G37" s="205">
        <f t="shared" si="11"/>
        <v>12.431142122658832</v>
      </c>
      <c r="H37" s="94">
        <f t="shared" si="9"/>
        <v>3732</v>
      </c>
      <c r="I37" s="85">
        <f>SUM(I38:I44)</f>
        <v>2205</v>
      </c>
      <c r="J37" s="85">
        <f>SUM(J38:J44)</f>
        <v>1527</v>
      </c>
      <c r="K37" s="94">
        <f>SUM(K38:K44)</f>
        <v>330</v>
      </c>
      <c r="L37" s="85">
        <f>SUM(L38:L44)</f>
        <v>156</v>
      </c>
      <c r="M37" s="86">
        <f>SUM(M38:M44)</f>
        <v>174</v>
      </c>
    </row>
    <row r="38" spans="1:13" ht="18" customHeight="1">
      <c r="A38" s="395"/>
      <c r="B38" s="166" t="s">
        <v>21</v>
      </c>
      <c r="C38" s="176"/>
      <c r="D38" s="223">
        <v>91</v>
      </c>
      <c r="E38" s="208">
        <v>0.26937422295897223</v>
      </c>
      <c r="F38" s="204">
        <f t="shared" si="8"/>
        <v>88</v>
      </c>
      <c r="G38" s="205">
        <f t="shared" si="11"/>
        <v>0.2693108091565675</v>
      </c>
      <c r="H38" s="94">
        <f t="shared" si="9"/>
        <v>75</v>
      </c>
      <c r="I38" s="85">
        <v>19</v>
      </c>
      <c r="J38" s="86">
        <v>56</v>
      </c>
      <c r="K38" s="94">
        <f t="shared" si="10"/>
        <v>13</v>
      </c>
      <c r="L38" s="85">
        <v>3</v>
      </c>
      <c r="M38" s="86">
        <v>10</v>
      </c>
    </row>
    <row r="39" spans="1:13" ht="18" customHeight="1">
      <c r="A39" s="395"/>
      <c r="B39" s="166" t="s">
        <v>180</v>
      </c>
      <c r="C39" s="176"/>
      <c r="D39" s="223">
        <v>2697</v>
      </c>
      <c r="E39" s="208">
        <v>7.983541530992837</v>
      </c>
      <c r="F39" s="204">
        <f t="shared" si="8"/>
        <v>2166</v>
      </c>
      <c r="G39" s="205">
        <f t="shared" si="11"/>
        <v>6.628718325376423</v>
      </c>
      <c r="H39" s="94">
        <f t="shared" si="9"/>
        <v>2166</v>
      </c>
      <c r="I39" s="85">
        <v>1569</v>
      </c>
      <c r="J39" s="86">
        <v>597</v>
      </c>
      <c r="K39" s="94"/>
      <c r="L39" s="85"/>
      <c r="M39" s="86"/>
    </row>
    <row r="40" spans="1:13" ht="18" customHeight="1">
      <c r="A40" s="395"/>
      <c r="B40" s="166" t="s">
        <v>181</v>
      </c>
      <c r="C40" s="176"/>
      <c r="D40" s="223">
        <v>360</v>
      </c>
      <c r="E40" s="208">
        <v>1.0656562666508793</v>
      </c>
      <c r="F40" s="204">
        <f t="shared" si="8"/>
        <v>372</v>
      </c>
      <c r="G40" s="205">
        <f t="shared" si="11"/>
        <v>1.138450238707308</v>
      </c>
      <c r="H40" s="94">
        <f t="shared" si="9"/>
        <v>327</v>
      </c>
      <c r="I40" s="85">
        <v>210</v>
      </c>
      <c r="J40" s="86">
        <v>117</v>
      </c>
      <c r="K40" s="94">
        <f t="shared" si="10"/>
        <v>45</v>
      </c>
      <c r="L40" s="85">
        <v>28</v>
      </c>
      <c r="M40" s="86">
        <v>17</v>
      </c>
    </row>
    <row r="41" spans="1:13" ht="18" customHeight="1">
      <c r="A41" s="395"/>
      <c r="B41" s="166" t="s">
        <v>23</v>
      </c>
      <c r="C41" s="176"/>
      <c r="D41" s="223">
        <v>813</v>
      </c>
      <c r="E41" s="208">
        <v>2.4066070688532353</v>
      </c>
      <c r="F41" s="204">
        <f t="shared" si="8"/>
        <v>858</v>
      </c>
      <c r="G41" s="205">
        <f t="shared" si="11"/>
        <v>2.6257803892765335</v>
      </c>
      <c r="H41" s="94">
        <f t="shared" si="9"/>
        <v>660</v>
      </c>
      <c r="I41" s="85">
        <v>184</v>
      </c>
      <c r="J41" s="86">
        <v>476</v>
      </c>
      <c r="K41" s="94">
        <f t="shared" si="10"/>
        <v>198</v>
      </c>
      <c r="L41" s="85">
        <v>90</v>
      </c>
      <c r="M41" s="86">
        <v>108</v>
      </c>
    </row>
    <row r="42" spans="1:13" ht="18" customHeight="1">
      <c r="A42" s="395"/>
      <c r="B42" s="166" t="s">
        <v>24</v>
      </c>
      <c r="C42" s="176"/>
      <c r="D42" s="223">
        <v>52</v>
      </c>
      <c r="E42" s="208">
        <v>0.15392812740512699</v>
      </c>
      <c r="F42" s="204">
        <f t="shared" si="8"/>
        <v>50</v>
      </c>
      <c r="G42" s="205">
        <f t="shared" si="11"/>
        <v>0.1530175052025952</v>
      </c>
      <c r="H42" s="94">
        <f t="shared" si="9"/>
        <v>50</v>
      </c>
      <c r="I42" s="85">
        <v>21</v>
      </c>
      <c r="J42" s="86">
        <v>29</v>
      </c>
      <c r="K42" s="94"/>
      <c r="L42" s="85"/>
      <c r="M42" s="86"/>
    </row>
    <row r="43" spans="1:13" ht="18" customHeight="1">
      <c r="A43" s="395"/>
      <c r="B43" s="166" t="s">
        <v>182</v>
      </c>
      <c r="C43" s="176"/>
      <c r="D43" s="223">
        <v>3</v>
      </c>
      <c r="E43" s="207">
        <v>0</v>
      </c>
      <c r="F43" s="204">
        <f t="shared" si="8"/>
        <v>0</v>
      </c>
      <c r="G43" s="207">
        <f t="shared" si="11"/>
        <v>0</v>
      </c>
      <c r="H43" s="94"/>
      <c r="I43" s="85"/>
      <c r="J43" s="85"/>
      <c r="K43" s="94"/>
      <c r="L43" s="85"/>
      <c r="M43" s="86"/>
    </row>
    <row r="44" spans="1:13" ht="18" customHeight="1">
      <c r="A44" s="395"/>
      <c r="B44" s="166" t="s">
        <v>183</v>
      </c>
      <c r="C44" s="176"/>
      <c r="D44" s="223">
        <v>807</v>
      </c>
      <c r="E44" s="208">
        <v>2.388846131075721</v>
      </c>
      <c r="F44" s="204">
        <f t="shared" si="8"/>
        <v>528</v>
      </c>
      <c r="G44" s="208">
        <f t="shared" si="11"/>
        <v>1.6158648549394052</v>
      </c>
      <c r="H44" s="94">
        <f t="shared" si="9"/>
        <v>454</v>
      </c>
      <c r="I44" s="85">
        <v>202</v>
      </c>
      <c r="J44" s="86">
        <v>252</v>
      </c>
      <c r="K44" s="94">
        <f t="shared" si="10"/>
        <v>74</v>
      </c>
      <c r="L44" s="85">
        <v>35</v>
      </c>
      <c r="M44" s="86">
        <v>39</v>
      </c>
    </row>
    <row r="45" spans="1:13" ht="18" customHeight="1">
      <c r="A45" s="403" t="s">
        <v>233</v>
      </c>
      <c r="B45" s="371"/>
      <c r="C45" s="225" t="s">
        <v>262</v>
      </c>
      <c r="D45" s="189">
        <v>1</v>
      </c>
      <c r="E45" s="209">
        <v>0.002960156296252442</v>
      </c>
      <c r="F45" s="189">
        <f t="shared" si="8"/>
        <v>2</v>
      </c>
      <c r="G45" s="209">
        <f t="shared" si="11"/>
        <v>0.006120700208103807</v>
      </c>
      <c r="H45" s="94">
        <f t="shared" si="9"/>
        <v>2</v>
      </c>
      <c r="I45" s="85">
        <v>2</v>
      </c>
      <c r="J45" s="88"/>
      <c r="K45" s="210"/>
      <c r="L45" s="87"/>
      <c r="M45" s="88"/>
    </row>
    <row r="46" spans="1:13" ht="18" customHeight="1">
      <c r="A46" s="457" t="s">
        <v>169</v>
      </c>
      <c r="B46" s="169" t="s">
        <v>170</v>
      </c>
      <c r="C46" s="167" t="s">
        <v>263</v>
      </c>
      <c r="D46" s="223">
        <v>3</v>
      </c>
      <c r="E46" s="208">
        <v>0.008880468888757325</v>
      </c>
      <c r="F46" s="204">
        <f t="shared" si="8"/>
        <v>1</v>
      </c>
      <c r="G46" s="205">
        <f t="shared" si="11"/>
        <v>0.0030603501040519037</v>
      </c>
      <c r="H46" s="92">
        <f t="shared" si="9"/>
        <v>1</v>
      </c>
      <c r="I46" s="89">
        <v>1</v>
      </c>
      <c r="J46" s="90"/>
      <c r="K46" s="92"/>
      <c r="L46" s="91"/>
      <c r="M46" s="90"/>
    </row>
    <row r="47" spans="1:13" ht="18" customHeight="1">
      <c r="A47" s="361"/>
      <c r="B47" s="166" t="s">
        <v>171</v>
      </c>
      <c r="C47" s="224" t="s">
        <v>264</v>
      </c>
      <c r="D47" s="223">
        <v>6</v>
      </c>
      <c r="E47" s="208">
        <v>0.01776093777751465</v>
      </c>
      <c r="F47" s="204">
        <f t="shared" si="8"/>
        <v>1</v>
      </c>
      <c r="G47" s="205">
        <f t="shared" si="11"/>
        <v>0.0030603501040519037</v>
      </c>
      <c r="H47" s="94">
        <f t="shared" si="9"/>
        <v>1</v>
      </c>
      <c r="I47" s="85"/>
      <c r="J47" s="86">
        <v>1</v>
      </c>
      <c r="K47" s="94"/>
      <c r="L47" s="85"/>
      <c r="M47" s="86"/>
    </row>
    <row r="48" spans="1:13" ht="18" customHeight="1">
      <c r="A48" s="455"/>
      <c r="B48" s="168" t="s">
        <v>172</v>
      </c>
      <c r="C48" s="226" t="s">
        <v>266</v>
      </c>
      <c r="D48" s="189">
        <v>1</v>
      </c>
      <c r="E48" s="209">
        <v>0.002960156296252442</v>
      </c>
      <c r="F48" s="221">
        <f t="shared" si="8"/>
        <v>1</v>
      </c>
      <c r="G48" s="209">
        <f t="shared" si="11"/>
        <v>0.0030603501040519037</v>
      </c>
      <c r="H48" s="211">
        <f t="shared" si="9"/>
        <v>1</v>
      </c>
      <c r="I48" s="87">
        <v>1</v>
      </c>
      <c r="J48" s="88"/>
      <c r="K48" s="94"/>
      <c r="L48" s="87"/>
      <c r="M48" s="88"/>
    </row>
    <row r="49" spans="1:13" ht="19.5" customHeight="1">
      <c r="A49" s="449" t="s">
        <v>294</v>
      </c>
      <c r="B49" s="539"/>
      <c r="C49" s="540"/>
      <c r="D49" s="474">
        <v>47.59043277485051</v>
      </c>
      <c r="E49" s="475"/>
      <c r="F49" s="470">
        <f>F28/F27*100</f>
        <v>48.35659199412412</v>
      </c>
      <c r="G49" s="471"/>
      <c r="H49" s="212">
        <f aca="true" t="shared" si="12" ref="H49:M49">H28/H27*100</f>
        <v>49.21892120339354</v>
      </c>
      <c r="I49" s="213">
        <f t="shared" si="12"/>
        <v>48.51731394681462</v>
      </c>
      <c r="J49" s="214">
        <f t="shared" si="12"/>
        <v>49.89546181281515</v>
      </c>
      <c r="K49" s="212">
        <f t="shared" si="12"/>
        <v>10.77762619372442</v>
      </c>
      <c r="L49" s="213">
        <f t="shared" si="12"/>
        <v>11.335012594458437</v>
      </c>
      <c r="M49" s="214">
        <f t="shared" si="12"/>
        <v>10.119047619047619</v>
      </c>
    </row>
    <row r="50" spans="1:13" ht="19.5" customHeight="1">
      <c r="A50" s="452" t="s">
        <v>296</v>
      </c>
      <c r="B50" s="453"/>
      <c r="C50" s="454"/>
      <c r="D50" s="476">
        <v>15.810194778284291</v>
      </c>
      <c r="E50" s="477"/>
      <c r="F50" s="472">
        <f>(F36+F46+F47+F48)/F27*100</f>
        <v>16.247398702411555</v>
      </c>
      <c r="G50" s="473"/>
      <c r="H50" s="215">
        <f aca="true" t="shared" si="13" ref="H50:M50">(H36+H46+H47+H48)/H27*100</f>
        <v>15.987853363804277</v>
      </c>
      <c r="I50" s="216">
        <f t="shared" si="13"/>
        <v>19.303615840826478</v>
      </c>
      <c r="J50" s="217">
        <f t="shared" si="13"/>
        <v>12.790554667322592</v>
      </c>
      <c r="K50" s="215">
        <f t="shared" si="13"/>
        <v>27.55798090040928</v>
      </c>
      <c r="L50" s="216">
        <f t="shared" si="13"/>
        <v>35.26448362720403</v>
      </c>
      <c r="M50" s="217">
        <f t="shared" si="13"/>
        <v>18.452380952380953</v>
      </c>
    </row>
  </sheetData>
  <sheetProtection/>
  <mergeCells count="40">
    <mergeCell ref="F50:G50"/>
    <mergeCell ref="A36:B36"/>
    <mergeCell ref="A37:A44"/>
    <mergeCell ref="A27:B27"/>
    <mergeCell ref="A28:A32"/>
    <mergeCell ref="D49:E49"/>
    <mergeCell ref="D50:E50"/>
    <mergeCell ref="A50:C50"/>
    <mergeCell ref="A45:B45"/>
    <mergeCell ref="A46:A48"/>
    <mergeCell ref="A49:C49"/>
    <mergeCell ref="D20:E20"/>
    <mergeCell ref="F20:G20"/>
    <mergeCell ref="D21:E21"/>
    <mergeCell ref="F21:G21"/>
    <mergeCell ref="A34:B34"/>
    <mergeCell ref="A35:B35"/>
    <mergeCell ref="F49:G49"/>
    <mergeCell ref="F7:G7"/>
    <mergeCell ref="H7:J7"/>
    <mergeCell ref="K7:M7"/>
    <mergeCell ref="A9:B9"/>
    <mergeCell ref="A10:B10"/>
    <mergeCell ref="A11:B11"/>
    <mergeCell ref="A7:C8"/>
    <mergeCell ref="D7:E7"/>
    <mergeCell ref="A12:B12"/>
    <mergeCell ref="A13:B13"/>
    <mergeCell ref="A14:B14"/>
    <mergeCell ref="A15:B15"/>
    <mergeCell ref="A21:C21"/>
    <mergeCell ref="A16:B16"/>
    <mergeCell ref="A17:A19"/>
    <mergeCell ref="A20:C20"/>
    <mergeCell ref="K25:M25"/>
    <mergeCell ref="A25:C26"/>
    <mergeCell ref="D25:E25"/>
    <mergeCell ref="F25:G25"/>
    <mergeCell ref="H25:J25"/>
    <mergeCell ref="A33:B33"/>
  </mergeCells>
  <conditionalFormatting sqref="C1:C19 C22:C48 A51:C65536 E26:E48 A1:A50 E51:E65536 H1:IV65536 D1:G7 B1 G22:G65536 D8:D65536 E8:E24 F8:F65536 G8:G20 B3:B19 B21:B50">
    <cfRule type="cellIs" priority="1" dxfId="0" operator="notEqual" stopIfTrue="1">
      <formula>0</formula>
    </cfRule>
  </conditionalFormatting>
  <printOptions/>
  <pageMargins left="0.7874015748031497" right="0.2755905511811024" top="0.3937007874015748" bottom="0.3937007874015748" header="0.5118110236220472" footer="0.5118110236220472"/>
  <pageSetup firstPageNumber="10" useFirstPageNumber="1" horizontalDpi="600" verticalDpi="600" orientation="portrait" paperSize="9" r:id="rId1"/>
  <headerFooter alignWithMargins="0">
    <oddFooter xml:space="preserve">&amp;C&amp;8-　&amp;P　-&amp;R&amp;6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F36"/>
  <sheetViews>
    <sheetView showZeros="0" zoomScale="110" zoomScaleNormal="110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E1" sqref="E1"/>
    </sheetView>
  </sheetViews>
  <sheetFormatPr defaultColWidth="9.00390625" defaultRowHeight="13.5"/>
  <cols>
    <col min="1" max="1" width="1.75390625" style="96" customWidth="1"/>
    <col min="2" max="3" width="1.875" style="96" customWidth="1"/>
    <col min="4" max="4" width="1.75390625" style="117" customWidth="1"/>
    <col min="5" max="5" width="5.25390625" style="96" customWidth="1"/>
    <col min="6" max="7" width="4.00390625" style="96" customWidth="1"/>
    <col min="8" max="8" width="3.00390625" style="96" customWidth="1"/>
    <col min="9" max="9" width="4.25390625" style="96" customWidth="1"/>
    <col min="10" max="11" width="4.00390625" style="96" customWidth="1"/>
    <col min="12" max="13" width="2.625" style="96" customWidth="1"/>
    <col min="14" max="14" width="4.25390625" style="96" customWidth="1"/>
    <col min="15" max="15" width="2.625" style="96" customWidth="1"/>
    <col min="16" max="17" width="1.625" style="96" customWidth="1"/>
    <col min="18" max="19" width="2.875" style="96" customWidth="1"/>
    <col min="20" max="21" width="2.125" style="96" customWidth="1"/>
    <col min="22" max="27" width="2.875" style="96" customWidth="1"/>
    <col min="28" max="28" width="4.00390625" style="96" customWidth="1"/>
    <col min="29" max="29" width="2.25390625" style="96" customWidth="1"/>
    <col min="30" max="30" width="2.625" style="96" customWidth="1"/>
    <col min="31" max="32" width="2.875" style="96" customWidth="1"/>
    <col min="33" max="33" width="9.00390625" style="96" customWidth="1"/>
    <col min="34" max="36" width="6.625" style="96" customWidth="1"/>
    <col min="37" max="16384" width="9.00390625" style="96" customWidth="1"/>
  </cols>
  <sheetData>
    <row r="1" spans="4:32" s="1" customFormat="1" ht="10.5">
      <c r="D1" s="17"/>
      <c r="AF1" s="2" t="s">
        <v>184</v>
      </c>
    </row>
    <row r="2" s="4" customFormat="1" ht="7.5" customHeight="1">
      <c r="D2" s="19"/>
    </row>
    <row r="3" spans="2:4" s="4" customFormat="1" ht="12">
      <c r="B3" s="4" t="s">
        <v>284</v>
      </c>
      <c r="D3" s="19"/>
    </row>
    <row r="4" spans="1:32" s="52" customFormat="1" ht="24" customHeight="1">
      <c r="A4" s="492" t="s">
        <v>185</v>
      </c>
      <c r="B4" s="478"/>
      <c r="C4" s="478"/>
      <c r="D4" s="479"/>
      <c r="E4" s="490" t="s">
        <v>186</v>
      </c>
      <c r="F4" s="478"/>
      <c r="G4" s="478"/>
      <c r="H4" s="478" t="s">
        <v>187</v>
      </c>
      <c r="I4" s="478"/>
      <c r="J4" s="478" t="s">
        <v>188</v>
      </c>
      <c r="K4" s="478"/>
      <c r="L4" s="478" t="s">
        <v>189</v>
      </c>
      <c r="M4" s="478"/>
      <c r="N4" s="478" t="s">
        <v>190</v>
      </c>
      <c r="O4" s="478"/>
      <c r="P4" s="484" t="s">
        <v>191</v>
      </c>
      <c r="Q4" s="485"/>
      <c r="R4" s="478" t="s">
        <v>192</v>
      </c>
      <c r="S4" s="478"/>
      <c r="T4" s="478" t="s">
        <v>193</v>
      </c>
      <c r="U4" s="478"/>
      <c r="V4" s="478"/>
      <c r="W4" s="478"/>
      <c r="X4" s="478"/>
      <c r="Y4" s="478"/>
      <c r="Z4" s="482" t="s">
        <v>194</v>
      </c>
      <c r="AA4" s="478" t="s">
        <v>195</v>
      </c>
      <c r="AB4" s="478"/>
      <c r="AC4" s="478" t="s">
        <v>196</v>
      </c>
      <c r="AD4" s="478"/>
      <c r="AE4" s="478" t="s">
        <v>26</v>
      </c>
      <c r="AF4" s="479"/>
    </row>
    <row r="5" spans="1:32" s="52" customFormat="1" ht="24" customHeight="1">
      <c r="A5" s="493"/>
      <c r="B5" s="480"/>
      <c r="C5" s="480"/>
      <c r="D5" s="481"/>
      <c r="E5" s="491"/>
      <c r="F5" s="480"/>
      <c r="G5" s="480"/>
      <c r="H5" s="480"/>
      <c r="I5" s="480"/>
      <c r="J5" s="480"/>
      <c r="K5" s="480"/>
      <c r="L5" s="480"/>
      <c r="M5" s="480"/>
      <c r="N5" s="480"/>
      <c r="O5" s="480"/>
      <c r="P5" s="486"/>
      <c r="Q5" s="487"/>
      <c r="R5" s="480"/>
      <c r="S5" s="480"/>
      <c r="T5" s="480" t="s">
        <v>197</v>
      </c>
      <c r="U5" s="480"/>
      <c r="V5" s="480" t="s">
        <v>198</v>
      </c>
      <c r="W5" s="480"/>
      <c r="X5" s="480" t="s">
        <v>199</v>
      </c>
      <c r="Y5" s="480"/>
      <c r="Z5" s="483"/>
      <c r="AA5" s="480"/>
      <c r="AB5" s="480"/>
      <c r="AC5" s="480"/>
      <c r="AD5" s="480"/>
      <c r="AE5" s="480"/>
      <c r="AF5" s="481"/>
    </row>
    <row r="6" spans="1:32" s="52" customFormat="1" ht="24" customHeight="1">
      <c r="A6" s="494"/>
      <c r="B6" s="495"/>
      <c r="C6" s="495"/>
      <c r="D6" s="496"/>
      <c r="E6" s="22" t="s">
        <v>8</v>
      </c>
      <c r="F6" s="23" t="s">
        <v>6</v>
      </c>
      <c r="G6" s="23" t="s">
        <v>7</v>
      </c>
      <c r="H6" s="23" t="s">
        <v>6</v>
      </c>
      <c r="I6" s="23" t="s">
        <v>7</v>
      </c>
      <c r="J6" s="23" t="s">
        <v>6</v>
      </c>
      <c r="K6" s="23" t="s">
        <v>7</v>
      </c>
      <c r="L6" s="23" t="s">
        <v>6</v>
      </c>
      <c r="M6" s="23" t="s">
        <v>7</v>
      </c>
      <c r="N6" s="23" t="s">
        <v>6</v>
      </c>
      <c r="O6" s="23" t="s">
        <v>7</v>
      </c>
      <c r="P6" s="23" t="s">
        <v>6</v>
      </c>
      <c r="Q6" s="23" t="s">
        <v>7</v>
      </c>
      <c r="R6" s="23" t="s">
        <v>6</v>
      </c>
      <c r="S6" s="23" t="s">
        <v>7</v>
      </c>
      <c r="T6" s="23" t="s">
        <v>6</v>
      </c>
      <c r="U6" s="23" t="s">
        <v>7</v>
      </c>
      <c r="V6" s="23" t="s">
        <v>6</v>
      </c>
      <c r="W6" s="23" t="s">
        <v>7</v>
      </c>
      <c r="X6" s="23" t="s">
        <v>6</v>
      </c>
      <c r="Y6" s="23" t="s">
        <v>7</v>
      </c>
      <c r="Z6" s="23" t="s">
        <v>7</v>
      </c>
      <c r="AA6" s="23" t="s">
        <v>6</v>
      </c>
      <c r="AB6" s="23" t="s">
        <v>7</v>
      </c>
      <c r="AC6" s="20" t="s">
        <v>6</v>
      </c>
      <c r="AD6" s="20" t="s">
        <v>7</v>
      </c>
      <c r="AE6" s="20" t="s">
        <v>6</v>
      </c>
      <c r="AF6" s="21" t="s">
        <v>7</v>
      </c>
    </row>
    <row r="7" spans="1:32" s="95" customFormat="1" ht="33.75" customHeight="1">
      <c r="A7" s="492" t="s">
        <v>200</v>
      </c>
      <c r="B7" s="478"/>
      <c r="C7" s="478"/>
      <c r="D7" s="50" t="s">
        <v>248</v>
      </c>
      <c r="E7" s="118">
        <v>16077</v>
      </c>
      <c r="F7" s="119">
        <v>7799</v>
      </c>
      <c r="G7" s="119">
        <v>8278</v>
      </c>
      <c r="H7" s="119">
        <v>634</v>
      </c>
      <c r="I7" s="119">
        <v>1626</v>
      </c>
      <c r="J7" s="119">
        <v>3220</v>
      </c>
      <c r="K7" s="119">
        <v>1826</v>
      </c>
      <c r="L7" s="119">
        <v>402</v>
      </c>
      <c r="M7" s="119">
        <v>155</v>
      </c>
      <c r="N7" s="119">
        <v>1666</v>
      </c>
      <c r="O7" s="119">
        <v>251</v>
      </c>
      <c r="P7" s="119">
        <v>8</v>
      </c>
      <c r="Q7" s="119">
        <v>0</v>
      </c>
      <c r="R7" s="119">
        <v>143</v>
      </c>
      <c r="S7" s="119">
        <v>110</v>
      </c>
      <c r="T7" s="119">
        <v>25</v>
      </c>
      <c r="U7" s="119">
        <v>10</v>
      </c>
      <c r="V7" s="119">
        <v>127</v>
      </c>
      <c r="W7" s="119">
        <v>221</v>
      </c>
      <c r="X7" s="119">
        <v>384</v>
      </c>
      <c r="Y7" s="119">
        <v>769</v>
      </c>
      <c r="Z7" s="119">
        <v>913</v>
      </c>
      <c r="AA7" s="119">
        <v>414</v>
      </c>
      <c r="AB7" s="119">
        <v>1239</v>
      </c>
      <c r="AC7" s="120">
        <v>71</v>
      </c>
      <c r="AD7" s="120">
        <v>245</v>
      </c>
      <c r="AE7" s="120">
        <v>705</v>
      </c>
      <c r="AF7" s="121">
        <v>913</v>
      </c>
    </row>
    <row r="8" spans="1:32" s="95" customFormat="1" ht="33.75" customHeight="1">
      <c r="A8" s="493"/>
      <c r="B8" s="480"/>
      <c r="C8" s="480"/>
      <c r="D8" s="50" t="s">
        <v>291</v>
      </c>
      <c r="E8" s="122">
        <f aca="true" t="shared" si="0" ref="E8:AF8">SUM(E9:E10)</f>
        <v>15801</v>
      </c>
      <c r="F8" s="122">
        <f t="shared" si="0"/>
        <v>7653</v>
      </c>
      <c r="G8" s="123">
        <f t="shared" si="0"/>
        <v>8148</v>
      </c>
      <c r="H8" s="123">
        <f t="shared" si="0"/>
        <v>645</v>
      </c>
      <c r="I8" s="123">
        <f t="shared" si="0"/>
        <v>1619</v>
      </c>
      <c r="J8" s="123">
        <f t="shared" si="0"/>
        <v>3274</v>
      </c>
      <c r="K8" s="123">
        <f t="shared" si="0"/>
        <v>1754</v>
      </c>
      <c r="L8" s="123">
        <f t="shared" si="0"/>
        <v>410</v>
      </c>
      <c r="M8" s="123">
        <f t="shared" si="0"/>
        <v>179</v>
      </c>
      <c r="N8" s="123">
        <f t="shared" si="0"/>
        <v>1599</v>
      </c>
      <c r="O8" s="123">
        <f t="shared" si="0"/>
        <v>312</v>
      </c>
      <c r="P8" s="123">
        <f t="shared" si="0"/>
        <v>2</v>
      </c>
      <c r="Q8" s="123">
        <f t="shared" si="0"/>
        <v>2</v>
      </c>
      <c r="R8" s="123">
        <f t="shared" si="0"/>
        <v>132</v>
      </c>
      <c r="S8" s="123">
        <f t="shared" si="0"/>
        <v>100</v>
      </c>
      <c r="T8" s="123">
        <f t="shared" si="0"/>
        <v>18</v>
      </c>
      <c r="U8" s="123">
        <f t="shared" si="0"/>
        <v>22</v>
      </c>
      <c r="V8" s="123">
        <f t="shared" si="0"/>
        <v>111</v>
      </c>
      <c r="W8" s="123">
        <f t="shared" si="0"/>
        <v>178</v>
      </c>
      <c r="X8" s="123">
        <f t="shared" si="0"/>
        <v>345</v>
      </c>
      <c r="Y8" s="123">
        <f t="shared" si="0"/>
        <v>814</v>
      </c>
      <c r="Z8" s="124">
        <f t="shared" si="0"/>
        <v>973</v>
      </c>
      <c r="AA8" s="123">
        <f t="shared" si="0"/>
        <v>447</v>
      </c>
      <c r="AB8" s="125">
        <f t="shared" si="0"/>
        <v>1189</v>
      </c>
      <c r="AC8" s="123">
        <f t="shared" si="0"/>
        <v>88</v>
      </c>
      <c r="AD8" s="122">
        <f t="shared" si="0"/>
        <v>239</v>
      </c>
      <c r="AE8" s="123">
        <f t="shared" si="0"/>
        <v>582</v>
      </c>
      <c r="AF8" s="126">
        <f t="shared" si="0"/>
        <v>767</v>
      </c>
    </row>
    <row r="9" spans="1:32" ht="24" customHeight="1">
      <c r="A9" s="493"/>
      <c r="B9" s="480"/>
      <c r="C9" s="480"/>
      <c r="D9" s="24" t="s">
        <v>30</v>
      </c>
      <c r="E9" s="99">
        <f>E12+E25</f>
        <v>5447</v>
      </c>
      <c r="F9" s="109">
        <f aca="true" t="shared" si="1" ref="F9:AF9">F12+F25</f>
        <v>2640</v>
      </c>
      <c r="G9" s="98">
        <f t="shared" si="1"/>
        <v>2807</v>
      </c>
      <c r="H9" s="99">
        <f t="shared" si="1"/>
        <v>119</v>
      </c>
      <c r="I9" s="98">
        <f t="shared" si="1"/>
        <v>328</v>
      </c>
      <c r="J9" s="109">
        <f t="shared" si="1"/>
        <v>972</v>
      </c>
      <c r="K9" s="98">
        <f t="shared" si="1"/>
        <v>388</v>
      </c>
      <c r="L9" s="97">
        <f t="shared" si="1"/>
        <v>147</v>
      </c>
      <c r="M9" s="98">
        <f t="shared" si="1"/>
        <v>61</v>
      </c>
      <c r="N9" s="97">
        <f t="shared" si="1"/>
        <v>693</v>
      </c>
      <c r="O9" s="98">
        <f t="shared" si="1"/>
        <v>135</v>
      </c>
      <c r="P9" s="97">
        <f t="shared" si="1"/>
        <v>1</v>
      </c>
      <c r="Q9" s="98">
        <f t="shared" si="1"/>
        <v>0</v>
      </c>
      <c r="R9" s="99">
        <f t="shared" si="1"/>
        <v>8</v>
      </c>
      <c r="S9" s="98">
        <f t="shared" si="1"/>
        <v>4</v>
      </c>
      <c r="T9" s="98">
        <f t="shared" si="1"/>
        <v>5</v>
      </c>
      <c r="U9" s="98">
        <f t="shared" si="1"/>
        <v>6</v>
      </c>
      <c r="V9" s="98">
        <f t="shared" si="1"/>
        <v>44</v>
      </c>
      <c r="W9" s="99">
        <f t="shared" si="1"/>
        <v>77</v>
      </c>
      <c r="X9" s="97">
        <f t="shared" si="1"/>
        <v>171</v>
      </c>
      <c r="Y9" s="98">
        <f t="shared" si="1"/>
        <v>419</v>
      </c>
      <c r="Z9" s="97">
        <f t="shared" si="1"/>
        <v>343</v>
      </c>
      <c r="AA9" s="98">
        <f t="shared" si="1"/>
        <v>182</v>
      </c>
      <c r="AB9" s="97">
        <f t="shared" si="1"/>
        <v>725</v>
      </c>
      <c r="AC9" s="98">
        <f t="shared" si="1"/>
        <v>5</v>
      </c>
      <c r="AD9" s="97">
        <f t="shared" si="1"/>
        <v>8</v>
      </c>
      <c r="AE9" s="98">
        <f t="shared" si="1"/>
        <v>293</v>
      </c>
      <c r="AF9" s="100">
        <f t="shared" si="1"/>
        <v>313</v>
      </c>
    </row>
    <row r="10" spans="1:32" ht="24" customHeight="1">
      <c r="A10" s="494"/>
      <c r="B10" s="495"/>
      <c r="C10" s="495"/>
      <c r="D10" s="25" t="s">
        <v>31</v>
      </c>
      <c r="E10" s="107">
        <f aca="true" t="shared" si="2" ref="E10:AF10">E13+E26</f>
        <v>10354</v>
      </c>
      <c r="F10" s="127">
        <f t="shared" si="2"/>
        <v>5013</v>
      </c>
      <c r="G10" s="106">
        <f t="shared" si="2"/>
        <v>5341</v>
      </c>
      <c r="H10" s="105">
        <f t="shared" si="2"/>
        <v>526</v>
      </c>
      <c r="I10" s="106">
        <f t="shared" si="2"/>
        <v>1291</v>
      </c>
      <c r="J10" s="105">
        <f t="shared" si="2"/>
        <v>2302</v>
      </c>
      <c r="K10" s="106">
        <f t="shared" si="2"/>
        <v>1366</v>
      </c>
      <c r="L10" s="105">
        <f t="shared" si="2"/>
        <v>263</v>
      </c>
      <c r="M10" s="106">
        <f t="shared" si="2"/>
        <v>118</v>
      </c>
      <c r="N10" s="105">
        <f t="shared" si="2"/>
        <v>906</v>
      </c>
      <c r="O10" s="106">
        <f t="shared" si="2"/>
        <v>177</v>
      </c>
      <c r="P10" s="105">
        <f t="shared" si="2"/>
        <v>1</v>
      </c>
      <c r="Q10" s="106">
        <f t="shared" si="2"/>
        <v>2</v>
      </c>
      <c r="R10" s="105">
        <f t="shared" si="2"/>
        <v>124</v>
      </c>
      <c r="S10" s="106">
        <f t="shared" si="2"/>
        <v>96</v>
      </c>
      <c r="T10" s="105">
        <f t="shared" si="2"/>
        <v>13</v>
      </c>
      <c r="U10" s="106">
        <f t="shared" si="2"/>
        <v>16</v>
      </c>
      <c r="V10" s="106">
        <f t="shared" si="2"/>
        <v>67</v>
      </c>
      <c r="W10" s="107">
        <f t="shared" si="2"/>
        <v>101</v>
      </c>
      <c r="X10" s="105">
        <f t="shared" si="2"/>
        <v>174</v>
      </c>
      <c r="Y10" s="106">
        <f t="shared" si="2"/>
        <v>395</v>
      </c>
      <c r="Z10" s="105">
        <f t="shared" si="2"/>
        <v>630</v>
      </c>
      <c r="AA10" s="106">
        <f t="shared" si="2"/>
        <v>265</v>
      </c>
      <c r="AB10" s="105">
        <f t="shared" si="2"/>
        <v>464</v>
      </c>
      <c r="AC10" s="106">
        <f t="shared" si="2"/>
        <v>83</v>
      </c>
      <c r="AD10" s="105">
        <f t="shared" si="2"/>
        <v>231</v>
      </c>
      <c r="AE10" s="106">
        <f t="shared" si="2"/>
        <v>289</v>
      </c>
      <c r="AF10" s="108">
        <f t="shared" si="2"/>
        <v>454</v>
      </c>
    </row>
    <row r="11" spans="1:32" s="95" customFormat="1" ht="24" customHeight="1">
      <c r="A11" s="502" t="s">
        <v>201</v>
      </c>
      <c r="B11" s="478" t="s">
        <v>8</v>
      </c>
      <c r="C11" s="478"/>
      <c r="D11" s="26" t="s">
        <v>8</v>
      </c>
      <c r="E11" s="118">
        <f aca="true" t="shared" si="3" ref="E11:AF11">E12+E13</f>
        <v>15722</v>
      </c>
      <c r="F11" s="128">
        <f t="shared" si="3"/>
        <v>7608</v>
      </c>
      <c r="G11" s="119">
        <f t="shared" si="3"/>
        <v>8114</v>
      </c>
      <c r="H11" s="118">
        <f t="shared" si="3"/>
        <v>641</v>
      </c>
      <c r="I11" s="118">
        <f t="shared" si="3"/>
        <v>1607</v>
      </c>
      <c r="J11" s="118">
        <f t="shared" si="3"/>
        <v>3250</v>
      </c>
      <c r="K11" s="118">
        <f t="shared" si="3"/>
        <v>1749</v>
      </c>
      <c r="L11" s="118">
        <f t="shared" si="3"/>
        <v>409</v>
      </c>
      <c r="M11" s="118">
        <f t="shared" si="3"/>
        <v>179</v>
      </c>
      <c r="N11" s="118">
        <f t="shared" si="3"/>
        <v>1596</v>
      </c>
      <c r="O11" s="118">
        <f t="shared" si="3"/>
        <v>310</v>
      </c>
      <c r="P11" s="118">
        <f t="shared" si="3"/>
        <v>2</v>
      </c>
      <c r="Q11" s="118">
        <f t="shared" si="3"/>
        <v>2</v>
      </c>
      <c r="R11" s="118">
        <f t="shared" si="3"/>
        <v>132</v>
      </c>
      <c r="S11" s="118">
        <f t="shared" si="3"/>
        <v>100</v>
      </c>
      <c r="T11" s="118">
        <f t="shared" si="3"/>
        <v>18</v>
      </c>
      <c r="U11" s="118">
        <f t="shared" si="3"/>
        <v>22</v>
      </c>
      <c r="V11" s="118">
        <f t="shared" si="3"/>
        <v>111</v>
      </c>
      <c r="W11" s="118">
        <f t="shared" si="3"/>
        <v>178</v>
      </c>
      <c r="X11" s="118">
        <f t="shared" si="3"/>
        <v>344</v>
      </c>
      <c r="Y11" s="118">
        <f t="shared" si="3"/>
        <v>810</v>
      </c>
      <c r="Z11" s="118">
        <f t="shared" si="3"/>
        <v>971</v>
      </c>
      <c r="AA11" s="118">
        <f t="shared" si="3"/>
        <v>443</v>
      </c>
      <c r="AB11" s="118">
        <f t="shared" si="3"/>
        <v>1187</v>
      </c>
      <c r="AC11" s="118">
        <f t="shared" si="3"/>
        <v>88</v>
      </c>
      <c r="AD11" s="118">
        <f t="shared" si="3"/>
        <v>239</v>
      </c>
      <c r="AE11" s="118">
        <f t="shared" si="3"/>
        <v>574</v>
      </c>
      <c r="AF11" s="129">
        <f t="shared" si="3"/>
        <v>760</v>
      </c>
    </row>
    <row r="12" spans="1:32" s="95" customFormat="1" ht="24" customHeight="1">
      <c r="A12" s="493"/>
      <c r="B12" s="480"/>
      <c r="C12" s="480"/>
      <c r="D12" s="24" t="s">
        <v>30</v>
      </c>
      <c r="E12" s="122">
        <f aca="true" t="shared" si="4" ref="E12:AF12">E14+E16+E18+E20+E22</f>
        <v>5387</v>
      </c>
      <c r="F12" s="125">
        <f t="shared" si="4"/>
        <v>2611</v>
      </c>
      <c r="G12" s="123">
        <f t="shared" si="4"/>
        <v>2776</v>
      </c>
      <c r="H12" s="123">
        <f t="shared" si="4"/>
        <v>116</v>
      </c>
      <c r="I12" s="123">
        <f t="shared" si="4"/>
        <v>317</v>
      </c>
      <c r="J12" s="123">
        <f t="shared" si="4"/>
        <v>958</v>
      </c>
      <c r="K12" s="123">
        <f t="shared" si="4"/>
        <v>384</v>
      </c>
      <c r="L12" s="123">
        <f t="shared" si="4"/>
        <v>147</v>
      </c>
      <c r="M12" s="123">
        <f t="shared" si="4"/>
        <v>61</v>
      </c>
      <c r="N12" s="123">
        <f t="shared" si="4"/>
        <v>690</v>
      </c>
      <c r="O12" s="123">
        <f t="shared" si="4"/>
        <v>133</v>
      </c>
      <c r="P12" s="123">
        <f t="shared" si="4"/>
        <v>1</v>
      </c>
      <c r="Q12" s="123">
        <f t="shared" si="4"/>
        <v>0</v>
      </c>
      <c r="R12" s="123">
        <f t="shared" si="4"/>
        <v>8</v>
      </c>
      <c r="S12" s="123">
        <f t="shared" si="4"/>
        <v>4</v>
      </c>
      <c r="T12" s="123">
        <f t="shared" si="4"/>
        <v>5</v>
      </c>
      <c r="U12" s="123">
        <f t="shared" si="4"/>
        <v>6</v>
      </c>
      <c r="V12" s="123">
        <f t="shared" si="4"/>
        <v>44</v>
      </c>
      <c r="W12" s="123">
        <f t="shared" si="4"/>
        <v>77</v>
      </c>
      <c r="X12" s="123">
        <f t="shared" si="4"/>
        <v>170</v>
      </c>
      <c r="Y12" s="123">
        <f t="shared" si="4"/>
        <v>415</v>
      </c>
      <c r="Z12" s="123">
        <f t="shared" si="4"/>
        <v>341</v>
      </c>
      <c r="AA12" s="123">
        <f t="shared" si="4"/>
        <v>179</v>
      </c>
      <c r="AB12" s="123">
        <f t="shared" si="4"/>
        <v>723</v>
      </c>
      <c r="AC12" s="123">
        <f t="shared" si="4"/>
        <v>5</v>
      </c>
      <c r="AD12" s="123">
        <f t="shared" si="4"/>
        <v>8</v>
      </c>
      <c r="AE12" s="123">
        <f t="shared" si="4"/>
        <v>288</v>
      </c>
      <c r="AF12" s="126">
        <f t="shared" si="4"/>
        <v>307</v>
      </c>
    </row>
    <row r="13" spans="1:32" s="95" customFormat="1" ht="24" customHeight="1">
      <c r="A13" s="493"/>
      <c r="B13" s="480"/>
      <c r="C13" s="480"/>
      <c r="D13" s="24" t="s">
        <v>31</v>
      </c>
      <c r="E13" s="130">
        <f aca="true" t="shared" si="5" ref="E13:AF13">E15+E17+E19+E21+E23</f>
        <v>10335</v>
      </c>
      <c r="F13" s="131">
        <f t="shared" si="5"/>
        <v>4997</v>
      </c>
      <c r="G13" s="132">
        <f t="shared" si="5"/>
        <v>5338</v>
      </c>
      <c r="H13" s="131">
        <f>H15+H17+H19+H21+H23</f>
        <v>525</v>
      </c>
      <c r="I13" s="132">
        <f t="shared" si="5"/>
        <v>1290</v>
      </c>
      <c r="J13" s="131">
        <f t="shared" si="5"/>
        <v>2292</v>
      </c>
      <c r="K13" s="132">
        <f t="shared" si="5"/>
        <v>1365</v>
      </c>
      <c r="L13" s="131">
        <f t="shared" si="5"/>
        <v>262</v>
      </c>
      <c r="M13" s="132">
        <f t="shared" si="5"/>
        <v>118</v>
      </c>
      <c r="N13" s="131">
        <f t="shared" si="5"/>
        <v>906</v>
      </c>
      <c r="O13" s="132">
        <f t="shared" si="5"/>
        <v>177</v>
      </c>
      <c r="P13" s="131">
        <f t="shared" si="5"/>
        <v>1</v>
      </c>
      <c r="Q13" s="132">
        <f t="shared" si="5"/>
        <v>2</v>
      </c>
      <c r="R13" s="131">
        <f t="shared" si="5"/>
        <v>124</v>
      </c>
      <c r="S13" s="132">
        <f t="shared" si="5"/>
        <v>96</v>
      </c>
      <c r="T13" s="131">
        <f t="shared" si="5"/>
        <v>13</v>
      </c>
      <c r="U13" s="132">
        <f t="shared" si="5"/>
        <v>16</v>
      </c>
      <c r="V13" s="132">
        <f t="shared" si="5"/>
        <v>67</v>
      </c>
      <c r="W13" s="130">
        <f t="shared" si="5"/>
        <v>101</v>
      </c>
      <c r="X13" s="131">
        <f t="shared" si="5"/>
        <v>174</v>
      </c>
      <c r="Y13" s="132">
        <f t="shared" si="5"/>
        <v>395</v>
      </c>
      <c r="Z13" s="131">
        <f t="shared" si="5"/>
        <v>630</v>
      </c>
      <c r="AA13" s="132">
        <f t="shared" si="5"/>
        <v>264</v>
      </c>
      <c r="AB13" s="131">
        <f t="shared" si="5"/>
        <v>464</v>
      </c>
      <c r="AC13" s="132">
        <f t="shared" si="5"/>
        <v>83</v>
      </c>
      <c r="AD13" s="131">
        <f t="shared" si="5"/>
        <v>231</v>
      </c>
      <c r="AE13" s="132">
        <f t="shared" si="5"/>
        <v>286</v>
      </c>
      <c r="AF13" s="133">
        <f t="shared" si="5"/>
        <v>453</v>
      </c>
    </row>
    <row r="14" spans="1:32" ht="24" customHeight="1">
      <c r="A14" s="493"/>
      <c r="B14" s="488" t="s">
        <v>202</v>
      </c>
      <c r="C14" s="488" t="s">
        <v>203</v>
      </c>
      <c r="D14" s="24" t="s">
        <v>30</v>
      </c>
      <c r="E14" s="99">
        <f aca="true" t="shared" si="6" ref="E14:E36">F14+G14</f>
        <v>350</v>
      </c>
      <c r="F14" s="97">
        <f aca="true" t="shared" si="7" ref="F14:F36">H14+J14+L14+N14+P14+R14+T14+V14+X14+AA14+AC14+AE14</f>
        <v>146</v>
      </c>
      <c r="G14" s="98">
        <f aca="true" t="shared" si="8" ref="G14:G36">I14+K14+M14+O14+Q14+S14+U14+W14+Y14+Z14+AB14+AD14+AF14</f>
        <v>204</v>
      </c>
      <c r="H14" s="97">
        <v>3</v>
      </c>
      <c r="I14" s="98">
        <v>17</v>
      </c>
      <c r="J14" s="97">
        <v>22</v>
      </c>
      <c r="K14" s="98">
        <v>10</v>
      </c>
      <c r="L14" s="97">
        <v>24</v>
      </c>
      <c r="M14" s="98">
        <v>5</v>
      </c>
      <c r="N14" s="97">
        <v>46</v>
      </c>
      <c r="O14" s="98">
        <v>10</v>
      </c>
      <c r="P14" s="97"/>
      <c r="Q14" s="98"/>
      <c r="R14" s="97">
        <v>6</v>
      </c>
      <c r="S14" s="98">
        <v>2</v>
      </c>
      <c r="T14" s="97">
        <v>1</v>
      </c>
      <c r="U14" s="98">
        <v>1</v>
      </c>
      <c r="V14" s="98">
        <v>1</v>
      </c>
      <c r="W14" s="99">
        <v>4</v>
      </c>
      <c r="X14" s="97">
        <v>6</v>
      </c>
      <c r="Y14" s="98">
        <v>56</v>
      </c>
      <c r="Z14" s="97">
        <v>4</v>
      </c>
      <c r="AA14" s="98">
        <v>37</v>
      </c>
      <c r="AB14" s="97">
        <v>95</v>
      </c>
      <c r="AC14" s="98"/>
      <c r="AD14" s="97"/>
      <c r="AE14" s="98"/>
      <c r="AF14" s="100"/>
    </row>
    <row r="15" spans="1:32" ht="24" customHeight="1">
      <c r="A15" s="493"/>
      <c r="B15" s="489"/>
      <c r="C15" s="489"/>
      <c r="D15" s="24" t="s">
        <v>31</v>
      </c>
      <c r="E15" s="103">
        <f t="shared" si="6"/>
        <v>681</v>
      </c>
      <c r="F15" s="101">
        <f t="shared" si="7"/>
        <v>432</v>
      </c>
      <c r="G15" s="102">
        <f t="shared" si="8"/>
        <v>249</v>
      </c>
      <c r="H15" s="101">
        <v>26</v>
      </c>
      <c r="I15" s="102">
        <v>32</v>
      </c>
      <c r="J15" s="101">
        <v>93</v>
      </c>
      <c r="K15" s="102">
        <v>40</v>
      </c>
      <c r="L15" s="101">
        <v>56</v>
      </c>
      <c r="M15" s="102">
        <v>21</v>
      </c>
      <c r="N15" s="101">
        <v>157</v>
      </c>
      <c r="O15" s="102">
        <v>28</v>
      </c>
      <c r="P15" s="101"/>
      <c r="Q15" s="102">
        <v>2</v>
      </c>
      <c r="R15" s="101">
        <v>22</v>
      </c>
      <c r="S15" s="102">
        <v>17</v>
      </c>
      <c r="T15" s="101">
        <v>5</v>
      </c>
      <c r="U15" s="102">
        <v>4</v>
      </c>
      <c r="V15" s="102">
        <v>3</v>
      </c>
      <c r="W15" s="103">
        <v>2</v>
      </c>
      <c r="X15" s="101">
        <v>7</v>
      </c>
      <c r="Y15" s="102">
        <v>35</v>
      </c>
      <c r="Z15" s="101">
        <v>6</v>
      </c>
      <c r="AA15" s="102">
        <v>52</v>
      </c>
      <c r="AB15" s="101">
        <v>31</v>
      </c>
      <c r="AC15" s="102">
        <v>2</v>
      </c>
      <c r="AD15" s="101">
        <v>12</v>
      </c>
      <c r="AE15" s="102">
        <v>9</v>
      </c>
      <c r="AF15" s="104">
        <v>19</v>
      </c>
    </row>
    <row r="16" spans="1:32" ht="24" customHeight="1">
      <c r="A16" s="493"/>
      <c r="B16" s="489"/>
      <c r="C16" s="489" t="s">
        <v>4</v>
      </c>
      <c r="D16" s="24" t="s">
        <v>30</v>
      </c>
      <c r="E16" s="99">
        <f t="shared" si="6"/>
        <v>4227</v>
      </c>
      <c r="F16" s="97">
        <f t="shared" si="7"/>
        <v>2407</v>
      </c>
      <c r="G16" s="98">
        <f t="shared" si="8"/>
        <v>1820</v>
      </c>
      <c r="H16" s="97">
        <v>111</v>
      </c>
      <c r="I16" s="98">
        <v>285</v>
      </c>
      <c r="J16" s="97">
        <v>928</v>
      </c>
      <c r="K16" s="98">
        <v>287</v>
      </c>
      <c r="L16" s="97">
        <v>123</v>
      </c>
      <c r="M16" s="98">
        <v>55</v>
      </c>
      <c r="N16" s="97">
        <v>632</v>
      </c>
      <c r="O16" s="98">
        <v>117</v>
      </c>
      <c r="P16" s="97"/>
      <c r="Q16" s="98"/>
      <c r="R16" s="97">
        <v>2</v>
      </c>
      <c r="S16" s="98">
        <v>1</v>
      </c>
      <c r="T16" s="97">
        <v>4</v>
      </c>
      <c r="U16" s="98">
        <v>5</v>
      </c>
      <c r="V16" s="98">
        <v>43</v>
      </c>
      <c r="W16" s="99">
        <v>73</v>
      </c>
      <c r="X16" s="97">
        <v>162</v>
      </c>
      <c r="Y16" s="98">
        <v>313</v>
      </c>
      <c r="Z16" s="97">
        <v>227</v>
      </c>
      <c r="AA16" s="98">
        <v>118</v>
      </c>
      <c r="AB16" s="97">
        <v>200</v>
      </c>
      <c r="AC16" s="98">
        <v>5</v>
      </c>
      <c r="AD16" s="97">
        <v>4</v>
      </c>
      <c r="AE16" s="98">
        <v>279</v>
      </c>
      <c r="AF16" s="100">
        <v>253</v>
      </c>
    </row>
    <row r="17" spans="1:32" ht="24" customHeight="1">
      <c r="A17" s="493"/>
      <c r="B17" s="489"/>
      <c r="C17" s="489"/>
      <c r="D17" s="24" t="s">
        <v>31</v>
      </c>
      <c r="E17" s="103">
        <f t="shared" si="6"/>
        <v>9023</v>
      </c>
      <c r="F17" s="101">
        <f t="shared" si="7"/>
        <v>4519</v>
      </c>
      <c r="G17" s="102">
        <f t="shared" si="8"/>
        <v>4504</v>
      </c>
      <c r="H17" s="101">
        <v>496</v>
      </c>
      <c r="I17" s="102">
        <v>1189</v>
      </c>
      <c r="J17" s="101">
        <v>2195</v>
      </c>
      <c r="K17" s="102">
        <v>1276</v>
      </c>
      <c r="L17" s="101">
        <v>203</v>
      </c>
      <c r="M17" s="102">
        <v>94</v>
      </c>
      <c r="N17" s="101">
        <v>744</v>
      </c>
      <c r="O17" s="102">
        <v>146</v>
      </c>
      <c r="P17" s="101">
        <v>1</v>
      </c>
      <c r="Q17" s="102"/>
      <c r="R17" s="101">
        <v>92</v>
      </c>
      <c r="S17" s="102">
        <v>75</v>
      </c>
      <c r="T17" s="101">
        <v>7</v>
      </c>
      <c r="U17" s="102">
        <v>6</v>
      </c>
      <c r="V17" s="102">
        <v>64</v>
      </c>
      <c r="W17" s="103">
        <v>99</v>
      </c>
      <c r="X17" s="101">
        <v>164</v>
      </c>
      <c r="Y17" s="102">
        <v>333</v>
      </c>
      <c r="Z17" s="101">
        <v>399</v>
      </c>
      <c r="AA17" s="102">
        <v>208</v>
      </c>
      <c r="AB17" s="101">
        <v>310</v>
      </c>
      <c r="AC17" s="102">
        <v>79</v>
      </c>
      <c r="AD17" s="101">
        <v>200</v>
      </c>
      <c r="AE17" s="102">
        <v>266</v>
      </c>
      <c r="AF17" s="104">
        <v>377</v>
      </c>
    </row>
    <row r="18" spans="1:32" ht="24" customHeight="1">
      <c r="A18" s="493"/>
      <c r="B18" s="488" t="s">
        <v>204</v>
      </c>
      <c r="C18" s="488" t="s">
        <v>203</v>
      </c>
      <c r="D18" s="24" t="s">
        <v>30</v>
      </c>
      <c r="E18" s="99">
        <f t="shared" si="6"/>
        <v>0</v>
      </c>
      <c r="F18" s="97">
        <f t="shared" si="7"/>
        <v>0</v>
      </c>
      <c r="G18" s="98">
        <f t="shared" si="8"/>
        <v>0</v>
      </c>
      <c r="H18" s="99"/>
      <c r="I18" s="98"/>
      <c r="J18" s="97"/>
      <c r="K18" s="98"/>
      <c r="L18" s="97"/>
      <c r="M18" s="98"/>
      <c r="N18" s="97"/>
      <c r="O18" s="98"/>
      <c r="P18" s="97"/>
      <c r="Q18" s="98"/>
      <c r="R18" s="97"/>
      <c r="S18" s="98"/>
      <c r="T18" s="97"/>
      <c r="U18" s="98"/>
      <c r="V18" s="98"/>
      <c r="W18" s="99"/>
      <c r="X18" s="97"/>
      <c r="Y18" s="98"/>
      <c r="Z18" s="97"/>
      <c r="AA18" s="98"/>
      <c r="AB18" s="97"/>
      <c r="AC18" s="98"/>
      <c r="AD18" s="97"/>
      <c r="AE18" s="98"/>
      <c r="AF18" s="100"/>
    </row>
    <row r="19" spans="1:32" ht="24" customHeight="1">
      <c r="A19" s="493"/>
      <c r="B19" s="489"/>
      <c r="C19" s="489"/>
      <c r="D19" s="24" t="s">
        <v>31</v>
      </c>
      <c r="E19" s="103">
        <f t="shared" si="6"/>
        <v>2</v>
      </c>
      <c r="F19" s="101">
        <f t="shared" si="7"/>
        <v>0</v>
      </c>
      <c r="G19" s="102">
        <f t="shared" si="8"/>
        <v>2</v>
      </c>
      <c r="H19" s="101"/>
      <c r="I19" s="102"/>
      <c r="J19" s="101"/>
      <c r="K19" s="102"/>
      <c r="L19" s="101"/>
      <c r="M19" s="102"/>
      <c r="N19" s="101"/>
      <c r="O19" s="102"/>
      <c r="P19" s="101"/>
      <c r="Q19" s="102"/>
      <c r="R19" s="101"/>
      <c r="S19" s="102"/>
      <c r="T19" s="101"/>
      <c r="U19" s="102"/>
      <c r="V19" s="102"/>
      <c r="W19" s="103"/>
      <c r="X19" s="101"/>
      <c r="Y19" s="102">
        <v>1</v>
      </c>
      <c r="Z19" s="101">
        <v>1</v>
      </c>
      <c r="AA19" s="102"/>
      <c r="AB19" s="101"/>
      <c r="AC19" s="102"/>
      <c r="AD19" s="101"/>
      <c r="AE19" s="102"/>
      <c r="AF19" s="104"/>
    </row>
    <row r="20" spans="1:32" ht="24" customHeight="1">
      <c r="A20" s="493"/>
      <c r="B20" s="489"/>
      <c r="C20" s="489" t="s">
        <v>4</v>
      </c>
      <c r="D20" s="24" t="s">
        <v>30</v>
      </c>
      <c r="E20" s="99">
        <f t="shared" si="6"/>
        <v>766</v>
      </c>
      <c r="F20" s="97">
        <f t="shared" si="7"/>
        <v>53</v>
      </c>
      <c r="G20" s="98">
        <f t="shared" si="8"/>
        <v>713</v>
      </c>
      <c r="H20" s="97">
        <v>1</v>
      </c>
      <c r="I20" s="98">
        <v>13</v>
      </c>
      <c r="J20" s="97">
        <v>8</v>
      </c>
      <c r="K20" s="98">
        <v>87</v>
      </c>
      <c r="L20" s="97"/>
      <c r="M20" s="98">
        <v>1</v>
      </c>
      <c r="N20" s="97">
        <v>12</v>
      </c>
      <c r="O20" s="98">
        <v>6</v>
      </c>
      <c r="P20" s="97">
        <v>1</v>
      </c>
      <c r="Q20" s="98"/>
      <c r="R20" s="97"/>
      <c r="S20" s="98">
        <v>1</v>
      </c>
      <c r="T20" s="97"/>
      <c r="U20" s="98"/>
      <c r="V20" s="98"/>
      <c r="W20" s="99"/>
      <c r="X20" s="97">
        <v>1</v>
      </c>
      <c r="Y20" s="98">
        <v>10</v>
      </c>
      <c r="Z20" s="97">
        <v>110</v>
      </c>
      <c r="AA20" s="98">
        <v>23</v>
      </c>
      <c r="AB20" s="97">
        <v>427</v>
      </c>
      <c r="AC20" s="98"/>
      <c r="AD20" s="97">
        <v>4</v>
      </c>
      <c r="AE20" s="98">
        <v>7</v>
      </c>
      <c r="AF20" s="100">
        <v>54</v>
      </c>
    </row>
    <row r="21" spans="1:32" ht="24" customHeight="1">
      <c r="A21" s="493"/>
      <c r="B21" s="489"/>
      <c r="C21" s="489"/>
      <c r="D21" s="24" t="s">
        <v>31</v>
      </c>
      <c r="E21" s="103">
        <f t="shared" si="6"/>
        <v>623</v>
      </c>
      <c r="F21" s="101">
        <f t="shared" si="7"/>
        <v>41</v>
      </c>
      <c r="G21" s="102">
        <f t="shared" si="8"/>
        <v>582</v>
      </c>
      <c r="H21" s="101">
        <v>3</v>
      </c>
      <c r="I21" s="102">
        <v>68</v>
      </c>
      <c r="J21" s="101">
        <v>4</v>
      </c>
      <c r="K21" s="102">
        <v>49</v>
      </c>
      <c r="L21" s="101">
        <v>3</v>
      </c>
      <c r="M21" s="102">
        <v>3</v>
      </c>
      <c r="N21" s="101">
        <v>4</v>
      </c>
      <c r="O21" s="102">
        <v>3</v>
      </c>
      <c r="P21" s="101"/>
      <c r="Q21" s="102"/>
      <c r="R21" s="101">
        <v>9</v>
      </c>
      <c r="S21" s="102">
        <v>4</v>
      </c>
      <c r="T21" s="101">
        <v>1</v>
      </c>
      <c r="U21" s="102">
        <v>6</v>
      </c>
      <c r="V21" s="102"/>
      <c r="W21" s="103"/>
      <c r="X21" s="101">
        <v>3</v>
      </c>
      <c r="Y21" s="102">
        <v>26</v>
      </c>
      <c r="Z21" s="101">
        <v>224</v>
      </c>
      <c r="AA21" s="102">
        <v>4</v>
      </c>
      <c r="AB21" s="101">
        <v>123</v>
      </c>
      <c r="AC21" s="102">
        <v>2</v>
      </c>
      <c r="AD21" s="101">
        <v>19</v>
      </c>
      <c r="AE21" s="102">
        <v>8</v>
      </c>
      <c r="AF21" s="104">
        <v>57</v>
      </c>
    </row>
    <row r="22" spans="1:32" ht="24" customHeight="1">
      <c r="A22" s="493"/>
      <c r="B22" s="498" t="s">
        <v>290</v>
      </c>
      <c r="C22" s="499"/>
      <c r="D22" s="24" t="s">
        <v>30</v>
      </c>
      <c r="E22" s="99">
        <f t="shared" si="6"/>
        <v>44</v>
      </c>
      <c r="F22" s="97">
        <f t="shared" si="7"/>
        <v>5</v>
      </c>
      <c r="G22" s="98">
        <f t="shared" si="8"/>
        <v>39</v>
      </c>
      <c r="H22" s="99">
        <v>1</v>
      </c>
      <c r="I22" s="98">
        <v>2</v>
      </c>
      <c r="J22" s="97"/>
      <c r="K22" s="98"/>
      <c r="L22" s="97"/>
      <c r="M22" s="98"/>
      <c r="N22" s="97"/>
      <c r="O22" s="98"/>
      <c r="P22" s="97"/>
      <c r="Q22" s="98"/>
      <c r="R22" s="97"/>
      <c r="S22" s="98"/>
      <c r="T22" s="97"/>
      <c r="U22" s="98"/>
      <c r="V22" s="98"/>
      <c r="W22" s="99"/>
      <c r="X22" s="97">
        <v>1</v>
      </c>
      <c r="Y22" s="98">
        <v>36</v>
      </c>
      <c r="Z22" s="97"/>
      <c r="AA22" s="98">
        <v>1</v>
      </c>
      <c r="AB22" s="97">
        <v>1</v>
      </c>
      <c r="AC22" s="98"/>
      <c r="AD22" s="97"/>
      <c r="AE22" s="98">
        <v>2</v>
      </c>
      <c r="AF22" s="100"/>
    </row>
    <row r="23" spans="1:32" ht="24" customHeight="1">
      <c r="A23" s="494"/>
      <c r="B23" s="500"/>
      <c r="C23" s="500"/>
      <c r="D23" s="25" t="s">
        <v>31</v>
      </c>
      <c r="E23" s="107">
        <f t="shared" si="6"/>
        <v>6</v>
      </c>
      <c r="F23" s="105">
        <f t="shared" si="7"/>
        <v>5</v>
      </c>
      <c r="G23" s="106">
        <f t="shared" si="8"/>
        <v>1</v>
      </c>
      <c r="H23" s="105"/>
      <c r="I23" s="106">
        <v>1</v>
      </c>
      <c r="J23" s="105"/>
      <c r="K23" s="106"/>
      <c r="L23" s="105"/>
      <c r="M23" s="106"/>
      <c r="N23" s="105">
        <v>1</v>
      </c>
      <c r="O23" s="106"/>
      <c r="P23" s="105"/>
      <c r="Q23" s="106"/>
      <c r="R23" s="105">
        <v>1</v>
      </c>
      <c r="S23" s="106"/>
      <c r="T23" s="105"/>
      <c r="U23" s="106"/>
      <c r="V23" s="106"/>
      <c r="W23" s="107"/>
      <c r="X23" s="105"/>
      <c r="Y23" s="106"/>
      <c r="Z23" s="105"/>
      <c r="AA23" s="106"/>
      <c r="AB23" s="105"/>
      <c r="AC23" s="106"/>
      <c r="AD23" s="105"/>
      <c r="AE23" s="106">
        <v>3</v>
      </c>
      <c r="AF23" s="108"/>
    </row>
    <row r="24" spans="1:32" s="95" customFormat="1" ht="24" customHeight="1">
      <c r="A24" s="497" t="s">
        <v>206</v>
      </c>
      <c r="B24" s="501" t="s">
        <v>8</v>
      </c>
      <c r="C24" s="501"/>
      <c r="D24" s="27" t="s">
        <v>8</v>
      </c>
      <c r="E24" s="134">
        <f t="shared" si="6"/>
        <v>79</v>
      </c>
      <c r="F24" s="135">
        <f t="shared" si="7"/>
        <v>45</v>
      </c>
      <c r="G24" s="120">
        <f t="shared" si="8"/>
        <v>34</v>
      </c>
      <c r="H24" s="134">
        <f aca="true" t="shared" si="9" ref="H24:AF24">H25+H26</f>
        <v>4</v>
      </c>
      <c r="I24" s="120">
        <f t="shared" si="9"/>
        <v>12</v>
      </c>
      <c r="J24" s="135">
        <f t="shared" si="9"/>
        <v>24</v>
      </c>
      <c r="K24" s="120">
        <f t="shared" si="9"/>
        <v>5</v>
      </c>
      <c r="L24" s="135">
        <f t="shared" si="9"/>
        <v>1</v>
      </c>
      <c r="M24" s="120">
        <f t="shared" si="9"/>
        <v>0</v>
      </c>
      <c r="N24" s="135">
        <f t="shared" si="9"/>
        <v>3</v>
      </c>
      <c r="O24" s="120">
        <f t="shared" si="9"/>
        <v>2</v>
      </c>
      <c r="P24" s="135">
        <f t="shared" si="9"/>
        <v>0</v>
      </c>
      <c r="Q24" s="120">
        <f t="shared" si="9"/>
        <v>0</v>
      </c>
      <c r="R24" s="135">
        <f t="shared" si="9"/>
        <v>0</v>
      </c>
      <c r="S24" s="120">
        <f t="shared" si="9"/>
        <v>0</v>
      </c>
      <c r="T24" s="135">
        <f t="shared" si="9"/>
        <v>0</v>
      </c>
      <c r="U24" s="120">
        <f t="shared" si="9"/>
        <v>0</v>
      </c>
      <c r="V24" s="120">
        <f t="shared" si="9"/>
        <v>0</v>
      </c>
      <c r="W24" s="134">
        <f t="shared" si="9"/>
        <v>0</v>
      </c>
      <c r="X24" s="135">
        <f t="shared" si="9"/>
        <v>1</v>
      </c>
      <c r="Y24" s="120">
        <f t="shared" si="9"/>
        <v>4</v>
      </c>
      <c r="Z24" s="135">
        <f t="shared" si="9"/>
        <v>2</v>
      </c>
      <c r="AA24" s="120">
        <f t="shared" si="9"/>
        <v>4</v>
      </c>
      <c r="AB24" s="135">
        <f t="shared" si="9"/>
        <v>2</v>
      </c>
      <c r="AC24" s="120">
        <f t="shared" si="9"/>
        <v>0</v>
      </c>
      <c r="AD24" s="135">
        <f t="shared" si="9"/>
        <v>0</v>
      </c>
      <c r="AE24" s="120">
        <f t="shared" si="9"/>
        <v>8</v>
      </c>
      <c r="AF24" s="136">
        <f t="shared" si="9"/>
        <v>7</v>
      </c>
    </row>
    <row r="25" spans="1:32" s="95" customFormat="1" ht="24" customHeight="1">
      <c r="A25" s="493"/>
      <c r="B25" s="480"/>
      <c r="C25" s="480"/>
      <c r="D25" s="24" t="s">
        <v>30</v>
      </c>
      <c r="E25" s="130">
        <f t="shared" si="6"/>
        <v>60</v>
      </c>
      <c r="F25" s="131">
        <f t="shared" si="7"/>
        <v>29</v>
      </c>
      <c r="G25" s="132">
        <f t="shared" si="8"/>
        <v>31</v>
      </c>
      <c r="H25" s="131">
        <f aca="true" t="shared" si="10" ref="H25:AF25">H27+H29+H31+H33+H35</f>
        <v>3</v>
      </c>
      <c r="I25" s="132">
        <f t="shared" si="10"/>
        <v>11</v>
      </c>
      <c r="J25" s="131">
        <f t="shared" si="10"/>
        <v>14</v>
      </c>
      <c r="K25" s="132">
        <f t="shared" si="10"/>
        <v>4</v>
      </c>
      <c r="L25" s="131">
        <f t="shared" si="10"/>
        <v>0</v>
      </c>
      <c r="M25" s="132">
        <f t="shared" si="10"/>
        <v>0</v>
      </c>
      <c r="N25" s="131">
        <f t="shared" si="10"/>
        <v>3</v>
      </c>
      <c r="O25" s="132">
        <f t="shared" si="10"/>
        <v>2</v>
      </c>
      <c r="P25" s="131">
        <f t="shared" si="10"/>
        <v>0</v>
      </c>
      <c r="Q25" s="132">
        <f t="shared" si="10"/>
        <v>0</v>
      </c>
      <c r="R25" s="131">
        <f t="shared" si="10"/>
        <v>0</v>
      </c>
      <c r="S25" s="132">
        <f t="shared" si="10"/>
        <v>0</v>
      </c>
      <c r="T25" s="131">
        <f t="shared" si="10"/>
        <v>0</v>
      </c>
      <c r="U25" s="132">
        <f t="shared" si="10"/>
        <v>0</v>
      </c>
      <c r="V25" s="132">
        <f t="shared" si="10"/>
        <v>0</v>
      </c>
      <c r="W25" s="130">
        <f t="shared" si="10"/>
        <v>0</v>
      </c>
      <c r="X25" s="131">
        <f t="shared" si="10"/>
        <v>1</v>
      </c>
      <c r="Y25" s="132">
        <f t="shared" si="10"/>
        <v>4</v>
      </c>
      <c r="Z25" s="131">
        <f t="shared" si="10"/>
        <v>2</v>
      </c>
      <c r="AA25" s="132">
        <f t="shared" si="10"/>
        <v>3</v>
      </c>
      <c r="AB25" s="131">
        <f t="shared" si="10"/>
        <v>2</v>
      </c>
      <c r="AC25" s="132">
        <f t="shared" si="10"/>
        <v>0</v>
      </c>
      <c r="AD25" s="131">
        <f t="shared" si="10"/>
        <v>0</v>
      </c>
      <c r="AE25" s="132">
        <f t="shared" si="10"/>
        <v>5</v>
      </c>
      <c r="AF25" s="133">
        <f t="shared" si="10"/>
        <v>6</v>
      </c>
    </row>
    <row r="26" spans="1:32" s="95" customFormat="1" ht="24" customHeight="1">
      <c r="A26" s="493"/>
      <c r="B26" s="480"/>
      <c r="C26" s="480"/>
      <c r="D26" s="24" t="s">
        <v>31</v>
      </c>
      <c r="E26" s="122">
        <f t="shared" si="6"/>
        <v>19</v>
      </c>
      <c r="F26" s="125">
        <f t="shared" si="7"/>
        <v>16</v>
      </c>
      <c r="G26" s="123">
        <f t="shared" si="8"/>
        <v>3</v>
      </c>
      <c r="H26" s="122">
        <f aca="true" t="shared" si="11" ref="H26:AF26">H28+H30+H32+H34+H36</f>
        <v>1</v>
      </c>
      <c r="I26" s="123">
        <f t="shared" si="11"/>
        <v>1</v>
      </c>
      <c r="J26" s="125">
        <f t="shared" si="11"/>
        <v>10</v>
      </c>
      <c r="K26" s="123">
        <f t="shared" si="11"/>
        <v>1</v>
      </c>
      <c r="L26" s="125">
        <f t="shared" si="11"/>
        <v>1</v>
      </c>
      <c r="M26" s="123">
        <f t="shared" si="11"/>
        <v>0</v>
      </c>
      <c r="N26" s="125">
        <f t="shared" si="11"/>
        <v>0</v>
      </c>
      <c r="O26" s="123">
        <f t="shared" si="11"/>
        <v>0</v>
      </c>
      <c r="P26" s="125">
        <f t="shared" si="11"/>
        <v>0</v>
      </c>
      <c r="Q26" s="123">
        <f t="shared" si="11"/>
        <v>0</v>
      </c>
      <c r="R26" s="125">
        <f t="shared" si="11"/>
        <v>0</v>
      </c>
      <c r="S26" s="123">
        <f t="shared" si="11"/>
        <v>0</v>
      </c>
      <c r="T26" s="125">
        <f t="shared" si="11"/>
        <v>0</v>
      </c>
      <c r="U26" s="123">
        <f t="shared" si="11"/>
        <v>0</v>
      </c>
      <c r="V26" s="123">
        <f t="shared" si="11"/>
        <v>0</v>
      </c>
      <c r="W26" s="122">
        <f t="shared" si="11"/>
        <v>0</v>
      </c>
      <c r="X26" s="125">
        <f t="shared" si="11"/>
        <v>0</v>
      </c>
      <c r="Y26" s="123">
        <f t="shared" si="11"/>
        <v>0</v>
      </c>
      <c r="Z26" s="125">
        <f t="shared" si="11"/>
        <v>0</v>
      </c>
      <c r="AA26" s="123">
        <f t="shared" si="11"/>
        <v>1</v>
      </c>
      <c r="AB26" s="125">
        <f t="shared" si="11"/>
        <v>0</v>
      </c>
      <c r="AC26" s="123">
        <f t="shared" si="11"/>
        <v>0</v>
      </c>
      <c r="AD26" s="125">
        <f t="shared" si="11"/>
        <v>0</v>
      </c>
      <c r="AE26" s="123">
        <f t="shared" si="11"/>
        <v>3</v>
      </c>
      <c r="AF26" s="137">
        <f t="shared" si="11"/>
        <v>1</v>
      </c>
    </row>
    <row r="27" spans="1:32" ht="24" customHeight="1">
      <c r="A27" s="493"/>
      <c r="B27" s="488" t="s">
        <v>202</v>
      </c>
      <c r="C27" s="488" t="s">
        <v>203</v>
      </c>
      <c r="D27" s="24" t="s">
        <v>30</v>
      </c>
      <c r="E27" s="103">
        <f t="shared" si="6"/>
        <v>2</v>
      </c>
      <c r="F27" s="101">
        <f t="shared" si="7"/>
        <v>1</v>
      </c>
      <c r="G27" s="102">
        <f t="shared" si="8"/>
        <v>1</v>
      </c>
      <c r="H27" s="101"/>
      <c r="I27" s="102"/>
      <c r="J27" s="101"/>
      <c r="K27" s="102"/>
      <c r="L27" s="101"/>
      <c r="M27" s="102"/>
      <c r="N27" s="101"/>
      <c r="O27" s="102"/>
      <c r="P27" s="101"/>
      <c r="Q27" s="102"/>
      <c r="R27" s="101"/>
      <c r="S27" s="102"/>
      <c r="T27" s="101"/>
      <c r="U27" s="102"/>
      <c r="V27" s="102"/>
      <c r="W27" s="103"/>
      <c r="X27" s="101"/>
      <c r="Y27" s="102">
        <v>1</v>
      </c>
      <c r="Z27" s="101"/>
      <c r="AA27" s="102">
        <v>1</v>
      </c>
      <c r="AB27" s="101"/>
      <c r="AC27" s="102"/>
      <c r="AD27" s="101"/>
      <c r="AE27" s="102"/>
      <c r="AF27" s="104"/>
    </row>
    <row r="28" spans="1:32" ht="24" customHeight="1">
      <c r="A28" s="493"/>
      <c r="B28" s="489"/>
      <c r="C28" s="489"/>
      <c r="D28" s="24" t="s">
        <v>31</v>
      </c>
      <c r="E28" s="99">
        <f t="shared" si="6"/>
        <v>0</v>
      </c>
      <c r="F28" s="97">
        <f t="shared" si="7"/>
        <v>0</v>
      </c>
      <c r="G28" s="98">
        <f t="shared" si="8"/>
        <v>0</v>
      </c>
      <c r="H28" s="99"/>
      <c r="I28" s="98"/>
      <c r="J28" s="97"/>
      <c r="K28" s="98"/>
      <c r="L28" s="97"/>
      <c r="M28" s="98"/>
      <c r="N28" s="97"/>
      <c r="O28" s="98"/>
      <c r="P28" s="97"/>
      <c r="Q28" s="98"/>
      <c r="R28" s="97"/>
      <c r="S28" s="98"/>
      <c r="T28" s="97"/>
      <c r="U28" s="98"/>
      <c r="V28" s="98"/>
      <c r="W28" s="99"/>
      <c r="X28" s="97"/>
      <c r="Y28" s="98"/>
      <c r="Z28" s="97"/>
      <c r="AA28" s="98"/>
      <c r="AB28" s="97"/>
      <c r="AC28" s="98"/>
      <c r="AD28" s="97"/>
      <c r="AE28" s="98"/>
      <c r="AF28" s="100"/>
    </row>
    <row r="29" spans="1:32" ht="24" customHeight="1">
      <c r="A29" s="493"/>
      <c r="B29" s="489"/>
      <c r="C29" s="489" t="s">
        <v>4</v>
      </c>
      <c r="D29" s="24" t="s">
        <v>30</v>
      </c>
      <c r="E29" s="103">
        <f t="shared" si="6"/>
        <v>51</v>
      </c>
      <c r="F29" s="101">
        <f t="shared" si="7"/>
        <v>26</v>
      </c>
      <c r="G29" s="102">
        <f t="shared" si="8"/>
        <v>25</v>
      </c>
      <c r="H29" s="101">
        <v>3</v>
      </c>
      <c r="I29" s="102">
        <v>9</v>
      </c>
      <c r="J29" s="101">
        <v>13</v>
      </c>
      <c r="K29" s="102">
        <v>4</v>
      </c>
      <c r="L29" s="101"/>
      <c r="M29" s="102"/>
      <c r="N29" s="101">
        <v>3</v>
      </c>
      <c r="O29" s="102">
        <v>1</v>
      </c>
      <c r="P29" s="109"/>
      <c r="Q29" s="98"/>
      <c r="R29" s="97"/>
      <c r="S29" s="98"/>
      <c r="T29" s="97"/>
      <c r="U29" s="98"/>
      <c r="V29" s="98"/>
      <c r="W29" s="99"/>
      <c r="X29" s="97">
        <v>1</v>
      </c>
      <c r="Y29" s="98">
        <v>3</v>
      </c>
      <c r="Z29" s="97">
        <v>2</v>
      </c>
      <c r="AA29" s="98">
        <v>1</v>
      </c>
      <c r="AB29" s="97">
        <v>1</v>
      </c>
      <c r="AC29" s="98"/>
      <c r="AD29" s="97"/>
      <c r="AE29" s="98">
        <v>5</v>
      </c>
      <c r="AF29" s="100">
        <v>5</v>
      </c>
    </row>
    <row r="30" spans="1:32" ht="24" customHeight="1">
      <c r="A30" s="493"/>
      <c r="B30" s="489"/>
      <c r="C30" s="489"/>
      <c r="D30" s="24" t="s">
        <v>31</v>
      </c>
      <c r="E30" s="99">
        <f t="shared" si="6"/>
        <v>17</v>
      </c>
      <c r="F30" s="97">
        <f t="shared" si="7"/>
        <v>14</v>
      </c>
      <c r="G30" s="98">
        <f t="shared" si="8"/>
        <v>3</v>
      </c>
      <c r="H30" s="97">
        <v>1</v>
      </c>
      <c r="I30" s="98">
        <v>1</v>
      </c>
      <c r="J30" s="97">
        <v>9</v>
      </c>
      <c r="K30" s="98">
        <v>1</v>
      </c>
      <c r="L30" s="97">
        <v>1</v>
      </c>
      <c r="M30" s="98"/>
      <c r="N30" s="97"/>
      <c r="O30" s="98"/>
      <c r="P30" s="101"/>
      <c r="Q30" s="102"/>
      <c r="R30" s="101"/>
      <c r="S30" s="102"/>
      <c r="T30" s="101"/>
      <c r="U30" s="102"/>
      <c r="V30" s="102"/>
      <c r="W30" s="103"/>
      <c r="X30" s="101"/>
      <c r="Y30" s="102"/>
      <c r="Z30" s="101"/>
      <c r="AA30" s="102">
        <v>1</v>
      </c>
      <c r="AB30" s="101"/>
      <c r="AC30" s="102"/>
      <c r="AD30" s="101"/>
      <c r="AE30" s="102">
        <v>2</v>
      </c>
      <c r="AF30" s="104">
        <v>1</v>
      </c>
    </row>
    <row r="31" spans="1:32" ht="24" customHeight="1">
      <c r="A31" s="493"/>
      <c r="B31" s="488" t="s">
        <v>204</v>
      </c>
      <c r="C31" s="488" t="s">
        <v>203</v>
      </c>
      <c r="D31" s="24" t="s">
        <v>30</v>
      </c>
      <c r="E31" s="103">
        <f t="shared" si="6"/>
        <v>1</v>
      </c>
      <c r="F31" s="101">
        <f t="shared" si="7"/>
        <v>0</v>
      </c>
      <c r="G31" s="102">
        <f t="shared" si="8"/>
        <v>1</v>
      </c>
      <c r="H31" s="110"/>
      <c r="I31" s="111"/>
      <c r="J31" s="110"/>
      <c r="K31" s="111"/>
      <c r="L31" s="110"/>
      <c r="M31" s="111"/>
      <c r="N31" s="110"/>
      <c r="O31" s="111">
        <v>1</v>
      </c>
      <c r="P31" s="97"/>
      <c r="Q31" s="98"/>
      <c r="R31" s="97"/>
      <c r="S31" s="98"/>
      <c r="T31" s="97"/>
      <c r="U31" s="98"/>
      <c r="V31" s="98"/>
      <c r="W31" s="99"/>
      <c r="X31" s="97"/>
      <c r="Y31" s="98"/>
      <c r="Z31" s="97"/>
      <c r="AA31" s="98"/>
      <c r="AB31" s="97"/>
      <c r="AC31" s="98"/>
      <c r="AD31" s="97"/>
      <c r="AE31" s="98"/>
      <c r="AF31" s="100"/>
    </row>
    <row r="32" spans="1:32" ht="24" customHeight="1">
      <c r="A32" s="493"/>
      <c r="B32" s="489"/>
      <c r="C32" s="489"/>
      <c r="D32" s="24" t="s">
        <v>31</v>
      </c>
      <c r="E32" s="99">
        <f t="shared" si="6"/>
        <v>0</v>
      </c>
      <c r="F32" s="97">
        <f t="shared" si="7"/>
        <v>0</v>
      </c>
      <c r="G32" s="98">
        <f t="shared" si="8"/>
        <v>0</v>
      </c>
      <c r="H32" s="101"/>
      <c r="I32" s="102"/>
      <c r="J32" s="101"/>
      <c r="K32" s="102"/>
      <c r="L32" s="101"/>
      <c r="M32" s="102"/>
      <c r="N32" s="101"/>
      <c r="O32" s="102"/>
      <c r="P32" s="101"/>
      <c r="Q32" s="102"/>
      <c r="R32" s="101"/>
      <c r="S32" s="102"/>
      <c r="T32" s="101"/>
      <c r="U32" s="102"/>
      <c r="V32" s="102"/>
      <c r="W32" s="103"/>
      <c r="X32" s="101"/>
      <c r="Y32" s="102"/>
      <c r="Z32" s="101"/>
      <c r="AA32" s="102"/>
      <c r="AB32" s="101"/>
      <c r="AC32" s="102"/>
      <c r="AD32" s="101"/>
      <c r="AE32" s="102"/>
      <c r="AF32" s="104"/>
    </row>
    <row r="33" spans="1:32" ht="24" customHeight="1">
      <c r="A33" s="493"/>
      <c r="B33" s="489"/>
      <c r="C33" s="489" t="s">
        <v>4</v>
      </c>
      <c r="D33" s="24" t="s">
        <v>30</v>
      </c>
      <c r="E33" s="99">
        <f t="shared" si="6"/>
        <v>4</v>
      </c>
      <c r="F33" s="97">
        <f t="shared" si="7"/>
        <v>2</v>
      </c>
      <c r="G33" s="98">
        <f t="shared" si="8"/>
        <v>2</v>
      </c>
      <c r="H33" s="97"/>
      <c r="I33" s="98"/>
      <c r="J33" s="97">
        <v>1</v>
      </c>
      <c r="K33" s="98"/>
      <c r="L33" s="97"/>
      <c r="M33" s="98"/>
      <c r="N33" s="97"/>
      <c r="O33" s="98"/>
      <c r="P33" s="97"/>
      <c r="Q33" s="98"/>
      <c r="R33" s="97"/>
      <c r="S33" s="98"/>
      <c r="T33" s="97"/>
      <c r="U33" s="98"/>
      <c r="V33" s="98"/>
      <c r="W33" s="99"/>
      <c r="X33" s="97"/>
      <c r="Y33" s="98"/>
      <c r="Z33" s="97"/>
      <c r="AA33" s="98">
        <v>1</v>
      </c>
      <c r="AB33" s="97">
        <v>1</v>
      </c>
      <c r="AC33" s="98"/>
      <c r="AD33" s="97"/>
      <c r="AE33" s="98"/>
      <c r="AF33" s="100">
        <v>1</v>
      </c>
    </row>
    <row r="34" spans="1:32" ht="24" customHeight="1">
      <c r="A34" s="493"/>
      <c r="B34" s="489"/>
      <c r="C34" s="489"/>
      <c r="D34" s="24" t="s">
        <v>31</v>
      </c>
      <c r="E34" s="112">
        <f t="shared" si="6"/>
        <v>0</v>
      </c>
      <c r="F34" s="112">
        <f t="shared" si="7"/>
        <v>0</v>
      </c>
      <c r="G34" s="111">
        <f t="shared" si="8"/>
        <v>0</v>
      </c>
      <c r="H34" s="112"/>
      <c r="I34" s="102"/>
      <c r="J34" s="101"/>
      <c r="K34" s="102"/>
      <c r="L34" s="101"/>
      <c r="M34" s="102"/>
      <c r="N34" s="101"/>
      <c r="O34" s="102"/>
      <c r="P34" s="101"/>
      <c r="Q34" s="102"/>
      <c r="R34" s="101"/>
      <c r="S34" s="102"/>
      <c r="T34" s="101"/>
      <c r="U34" s="102"/>
      <c r="V34" s="102"/>
      <c r="W34" s="103"/>
      <c r="X34" s="101"/>
      <c r="Y34" s="102"/>
      <c r="Z34" s="101"/>
      <c r="AA34" s="102"/>
      <c r="AB34" s="101"/>
      <c r="AC34" s="102"/>
      <c r="AD34" s="101"/>
      <c r="AE34" s="102"/>
      <c r="AF34" s="104"/>
    </row>
    <row r="35" spans="1:32" ht="24" customHeight="1">
      <c r="A35" s="493"/>
      <c r="B35" s="498" t="s">
        <v>205</v>
      </c>
      <c r="C35" s="499"/>
      <c r="D35" s="24" t="s">
        <v>30</v>
      </c>
      <c r="E35" s="112">
        <f t="shared" si="6"/>
        <v>2</v>
      </c>
      <c r="F35" s="110">
        <f t="shared" si="7"/>
        <v>0</v>
      </c>
      <c r="G35" s="111">
        <f t="shared" si="8"/>
        <v>2</v>
      </c>
      <c r="H35" s="110"/>
      <c r="I35" s="98">
        <v>2</v>
      </c>
      <c r="J35" s="97"/>
      <c r="K35" s="98"/>
      <c r="L35" s="97"/>
      <c r="M35" s="98"/>
      <c r="N35" s="97"/>
      <c r="O35" s="98"/>
      <c r="P35" s="97"/>
      <c r="Q35" s="98"/>
      <c r="R35" s="97"/>
      <c r="S35" s="98"/>
      <c r="T35" s="97"/>
      <c r="U35" s="98"/>
      <c r="V35" s="98"/>
      <c r="W35" s="99"/>
      <c r="X35" s="97"/>
      <c r="Y35" s="98"/>
      <c r="Z35" s="97"/>
      <c r="AA35" s="98"/>
      <c r="AB35" s="97"/>
      <c r="AC35" s="98"/>
      <c r="AD35" s="97"/>
      <c r="AE35" s="98"/>
      <c r="AF35" s="100"/>
    </row>
    <row r="36" spans="1:32" ht="24" customHeight="1">
      <c r="A36" s="494"/>
      <c r="B36" s="500"/>
      <c r="C36" s="500"/>
      <c r="D36" s="25" t="s">
        <v>31</v>
      </c>
      <c r="E36" s="115">
        <f t="shared" si="6"/>
        <v>2</v>
      </c>
      <c r="F36" s="106">
        <f t="shared" si="7"/>
        <v>2</v>
      </c>
      <c r="G36" s="114">
        <f t="shared" si="8"/>
        <v>0</v>
      </c>
      <c r="H36" s="106"/>
      <c r="I36" s="113"/>
      <c r="J36" s="114">
        <v>1</v>
      </c>
      <c r="K36" s="113"/>
      <c r="L36" s="114"/>
      <c r="M36" s="113"/>
      <c r="N36" s="114"/>
      <c r="O36" s="113"/>
      <c r="P36" s="114"/>
      <c r="Q36" s="113"/>
      <c r="R36" s="114"/>
      <c r="S36" s="113"/>
      <c r="T36" s="114"/>
      <c r="U36" s="113"/>
      <c r="V36" s="113"/>
      <c r="W36" s="115"/>
      <c r="X36" s="114"/>
      <c r="Y36" s="113"/>
      <c r="Z36" s="114"/>
      <c r="AA36" s="113"/>
      <c r="AB36" s="114"/>
      <c r="AC36" s="113"/>
      <c r="AD36" s="114"/>
      <c r="AE36" s="113">
        <v>1</v>
      </c>
      <c r="AF36" s="116"/>
    </row>
  </sheetData>
  <sheetProtection/>
  <mergeCells count="35">
    <mergeCell ref="C16:C17"/>
    <mergeCell ref="C18:C19"/>
    <mergeCell ref="C20:C21"/>
    <mergeCell ref="A7:C10"/>
    <mergeCell ref="B31:B34"/>
    <mergeCell ref="C31:C32"/>
    <mergeCell ref="C33:C34"/>
    <mergeCell ref="B14:B17"/>
    <mergeCell ref="A11:A23"/>
    <mergeCell ref="C27:C28"/>
    <mergeCell ref="C29:C30"/>
    <mergeCell ref="A24:A36"/>
    <mergeCell ref="B35:C36"/>
    <mergeCell ref="B18:B21"/>
    <mergeCell ref="B22:C23"/>
    <mergeCell ref="B24:C26"/>
    <mergeCell ref="B27:B30"/>
    <mergeCell ref="T4:Y4"/>
    <mergeCell ref="J4:K5"/>
    <mergeCell ref="B11:C13"/>
    <mergeCell ref="C14:C15"/>
    <mergeCell ref="E4:G5"/>
    <mergeCell ref="H4:I5"/>
    <mergeCell ref="L4:M5"/>
    <mergeCell ref="A4:D6"/>
    <mergeCell ref="AE4:AF5"/>
    <mergeCell ref="Z4:Z5"/>
    <mergeCell ref="AA4:AB5"/>
    <mergeCell ref="AC4:AD5"/>
    <mergeCell ref="N4:O5"/>
    <mergeCell ref="P4:Q5"/>
    <mergeCell ref="R4:S5"/>
    <mergeCell ref="T5:U5"/>
    <mergeCell ref="V5:W5"/>
    <mergeCell ref="X5:Y5"/>
  </mergeCells>
  <printOptions horizontalCentered="1" verticalCentered="1"/>
  <pageMargins left="0.5905511811023623" right="0.5511811023622047" top="0.3937007874015748" bottom="0.3937007874015748" header="0.5118110236220472" footer="0.5118110236220472"/>
  <pageSetup firstPageNumber="11" useFirstPageNumber="1" horizontalDpi="600" verticalDpi="600" orientation="portrait" paperSize="9" scale="98" r:id="rId1"/>
  <headerFooter alignWithMargins="0">
    <oddFooter>&amp;C&amp;8-　&amp;P　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Z36"/>
  <sheetViews>
    <sheetView showZeros="0" zoomScale="110" zoomScaleNormal="110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E1" sqref="E1"/>
    </sheetView>
  </sheetViews>
  <sheetFormatPr defaultColWidth="9.00390625" defaultRowHeight="13.5"/>
  <cols>
    <col min="1" max="1" width="2.00390625" style="142" customWidth="1"/>
    <col min="2" max="2" width="5.875" style="142" customWidth="1"/>
    <col min="3" max="3" width="2.625" style="142" customWidth="1"/>
    <col min="4" max="4" width="2.25390625" style="142" customWidth="1"/>
    <col min="5" max="7" width="5.25390625" style="142" customWidth="1"/>
    <col min="8" max="10" width="4.375" style="142" customWidth="1"/>
    <col min="11" max="12" width="3.125" style="142" customWidth="1"/>
    <col min="13" max="13" width="3.75390625" style="142" customWidth="1"/>
    <col min="14" max="25" width="3.125" style="142" customWidth="1"/>
    <col min="26" max="26" width="5.00390625" style="142" customWidth="1"/>
    <col min="27" max="16384" width="9.00390625" style="142" customWidth="1"/>
  </cols>
  <sheetData>
    <row r="1" s="1" customFormat="1" ht="10.5">
      <c r="A1" s="1" t="s">
        <v>155</v>
      </c>
    </row>
    <row r="2" s="53" customFormat="1" ht="4.5" customHeight="1"/>
    <row r="3" s="4" customFormat="1" ht="12">
      <c r="B3" s="4" t="s">
        <v>207</v>
      </c>
    </row>
    <row r="4" spans="1:26" s="52" customFormat="1" ht="21" customHeight="1">
      <c r="A4" s="387" t="s">
        <v>158</v>
      </c>
      <c r="B4" s="388"/>
      <c r="C4" s="388"/>
      <c r="D4" s="391"/>
      <c r="E4" s="532" t="s">
        <v>208</v>
      </c>
      <c r="F4" s="529" t="s">
        <v>12</v>
      </c>
      <c r="G4" s="530"/>
      <c r="H4" s="530"/>
      <c r="I4" s="530"/>
      <c r="J4" s="530"/>
      <c r="K4" s="530"/>
      <c r="L4" s="530"/>
      <c r="M4" s="530"/>
      <c r="N4" s="530"/>
      <c r="O4" s="530"/>
      <c r="P4" s="530"/>
      <c r="Q4" s="530"/>
      <c r="R4" s="530"/>
      <c r="S4" s="531"/>
      <c r="T4" s="531"/>
      <c r="U4" s="531"/>
      <c r="V4" s="526" t="s">
        <v>13</v>
      </c>
      <c r="W4" s="527"/>
      <c r="X4" s="527"/>
      <c r="Y4" s="528"/>
      <c r="Z4" s="524" t="s">
        <v>209</v>
      </c>
    </row>
    <row r="5" spans="1:26" s="52" customFormat="1" ht="27" customHeight="1">
      <c r="A5" s="392"/>
      <c r="B5" s="393"/>
      <c r="C5" s="393"/>
      <c r="D5" s="394"/>
      <c r="E5" s="533"/>
      <c r="F5" s="28" t="s">
        <v>8</v>
      </c>
      <c r="G5" s="29" t="s">
        <v>40</v>
      </c>
      <c r="H5" s="29" t="s">
        <v>41</v>
      </c>
      <c r="I5" s="29" t="s">
        <v>42</v>
      </c>
      <c r="J5" s="29" t="s">
        <v>43</v>
      </c>
      <c r="K5" s="29" t="s">
        <v>44</v>
      </c>
      <c r="L5" s="29" t="s">
        <v>45</v>
      </c>
      <c r="M5" s="29" t="s">
        <v>46</v>
      </c>
      <c r="N5" s="29" t="s">
        <v>47</v>
      </c>
      <c r="O5" s="29" t="s">
        <v>48</v>
      </c>
      <c r="P5" s="29" t="s">
        <v>49</v>
      </c>
      <c r="Q5" s="29" t="s">
        <v>210</v>
      </c>
      <c r="R5" s="29" t="s">
        <v>51</v>
      </c>
      <c r="S5" s="30" t="s">
        <v>211</v>
      </c>
      <c r="T5" s="30" t="s">
        <v>212</v>
      </c>
      <c r="U5" s="30" t="s">
        <v>196</v>
      </c>
      <c r="V5" s="31" t="s">
        <v>8</v>
      </c>
      <c r="W5" s="29" t="s">
        <v>40</v>
      </c>
      <c r="X5" s="29" t="s">
        <v>42</v>
      </c>
      <c r="Y5" s="32" t="s">
        <v>43</v>
      </c>
      <c r="Z5" s="525"/>
    </row>
    <row r="6" spans="1:26" s="53" customFormat="1" ht="24.75" customHeight="1">
      <c r="A6" s="458" t="s">
        <v>163</v>
      </c>
      <c r="B6" s="503"/>
      <c r="C6" s="504"/>
      <c r="D6" s="33" t="s">
        <v>236</v>
      </c>
      <c r="E6" s="143">
        <v>32676</v>
      </c>
      <c r="F6" s="92">
        <v>31943</v>
      </c>
      <c r="G6" s="89">
        <v>26453</v>
      </c>
      <c r="H6" s="89">
        <v>908</v>
      </c>
      <c r="I6" s="89">
        <v>1043</v>
      </c>
      <c r="J6" s="89">
        <v>1481</v>
      </c>
      <c r="K6" s="89">
        <v>114</v>
      </c>
      <c r="L6" s="89">
        <v>227</v>
      </c>
      <c r="M6" s="89">
        <v>40</v>
      </c>
      <c r="N6" s="89">
        <v>324</v>
      </c>
      <c r="O6" s="89">
        <v>182</v>
      </c>
      <c r="P6" s="89">
        <v>111</v>
      </c>
      <c r="Q6" s="89">
        <v>394</v>
      </c>
      <c r="R6" s="89">
        <v>38</v>
      </c>
      <c r="S6" s="144">
        <v>512</v>
      </c>
      <c r="T6" s="144">
        <v>77</v>
      </c>
      <c r="U6" s="144">
        <v>39</v>
      </c>
      <c r="V6" s="92">
        <v>733</v>
      </c>
      <c r="W6" s="89">
        <v>563</v>
      </c>
      <c r="X6" s="89">
        <v>70</v>
      </c>
      <c r="Y6" s="90">
        <v>100</v>
      </c>
      <c r="Z6" s="145">
        <v>33782</v>
      </c>
    </row>
    <row r="7" spans="1:26" s="53" customFormat="1" ht="24.75" customHeight="1">
      <c r="A7" s="369" t="s">
        <v>285</v>
      </c>
      <c r="B7" s="362" t="s">
        <v>213</v>
      </c>
      <c r="C7" s="362"/>
      <c r="D7" s="451"/>
      <c r="E7" s="146">
        <v>18744</v>
      </c>
      <c r="F7" s="93">
        <v>18646</v>
      </c>
      <c r="G7" s="85">
        <v>16943</v>
      </c>
      <c r="H7" s="85">
        <v>65</v>
      </c>
      <c r="I7" s="85">
        <v>124</v>
      </c>
      <c r="J7" s="138">
        <v>434</v>
      </c>
      <c r="K7" s="85">
        <v>4</v>
      </c>
      <c r="L7" s="85">
        <v>77</v>
      </c>
      <c r="M7" s="85">
        <v>40</v>
      </c>
      <c r="N7" s="85">
        <v>323</v>
      </c>
      <c r="O7" s="85">
        <v>122</v>
      </c>
      <c r="P7" s="85">
        <v>76</v>
      </c>
      <c r="Q7" s="85">
        <v>309</v>
      </c>
      <c r="R7" s="85">
        <v>10</v>
      </c>
      <c r="S7" s="139">
        <v>50</v>
      </c>
      <c r="T7" s="139">
        <v>47</v>
      </c>
      <c r="U7" s="139">
        <v>22</v>
      </c>
      <c r="V7" s="93">
        <v>98</v>
      </c>
      <c r="W7" s="85">
        <v>87</v>
      </c>
      <c r="X7" s="85">
        <v>3</v>
      </c>
      <c r="Y7" s="86">
        <v>8</v>
      </c>
      <c r="Z7" s="147">
        <v>19187</v>
      </c>
    </row>
    <row r="8" spans="1:26" s="53" customFormat="1" ht="24.75" customHeight="1">
      <c r="A8" s="395"/>
      <c r="B8" s="505" t="s">
        <v>214</v>
      </c>
      <c r="C8" s="506"/>
      <c r="D8" s="34" t="s">
        <v>237</v>
      </c>
      <c r="E8" s="148">
        <v>15801</v>
      </c>
      <c r="F8" s="93">
        <v>15722</v>
      </c>
      <c r="G8" s="85">
        <v>14202</v>
      </c>
      <c r="H8" s="85">
        <v>63</v>
      </c>
      <c r="I8" s="85">
        <v>117</v>
      </c>
      <c r="J8" s="85">
        <v>419</v>
      </c>
      <c r="K8" s="85">
        <v>4</v>
      </c>
      <c r="L8" s="85">
        <v>73</v>
      </c>
      <c r="M8" s="85">
        <v>40</v>
      </c>
      <c r="N8" s="85">
        <v>230</v>
      </c>
      <c r="O8" s="85">
        <v>120</v>
      </c>
      <c r="P8" s="85">
        <v>64</v>
      </c>
      <c r="Q8" s="85">
        <v>269</v>
      </c>
      <c r="R8" s="85">
        <v>10</v>
      </c>
      <c r="S8" s="85">
        <v>49</v>
      </c>
      <c r="T8" s="85">
        <v>40</v>
      </c>
      <c r="U8" s="85">
        <v>22</v>
      </c>
      <c r="V8" s="93">
        <v>79</v>
      </c>
      <c r="W8" s="85">
        <v>69</v>
      </c>
      <c r="X8" s="85">
        <v>2</v>
      </c>
      <c r="Y8" s="86">
        <v>8</v>
      </c>
      <c r="Z8" s="147">
        <v>16077</v>
      </c>
    </row>
    <row r="9" spans="1:26" s="53" customFormat="1" ht="24.75" customHeight="1">
      <c r="A9" s="395"/>
      <c r="B9" s="507" t="s">
        <v>215</v>
      </c>
      <c r="C9" s="345" t="s">
        <v>203</v>
      </c>
      <c r="D9" s="399"/>
      <c r="E9" s="146">
        <v>1033</v>
      </c>
      <c r="F9" s="93">
        <v>1031</v>
      </c>
      <c r="G9" s="138">
        <v>946</v>
      </c>
      <c r="H9" s="85"/>
      <c r="I9" s="85">
        <v>2</v>
      </c>
      <c r="J9" s="85"/>
      <c r="K9" s="85"/>
      <c r="L9" s="85">
        <v>1</v>
      </c>
      <c r="M9" s="85">
        <v>1</v>
      </c>
      <c r="N9" s="85">
        <v>69</v>
      </c>
      <c r="O9" s="85">
        <v>2</v>
      </c>
      <c r="P9" s="85"/>
      <c r="Q9" s="85">
        <v>8</v>
      </c>
      <c r="R9" s="85"/>
      <c r="S9" s="85"/>
      <c r="T9" s="85">
        <v>1</v>
      </c>
      <c r="U9" s="86">
        <v>1</v>
      </c>
      <c r="V9" s="138">
        <v>2</v>
      </c>
      <c r="W9" s="85">
        <v>2</v>
      </c>
      <c r="X9" s="85"/>
      <c r="Y9" s="86"/>
      <c r="Z9" s="147">
        <v>1098</v>
      </c>
    </row>
    <row r="10" spans="1:26" s="53" customFormat="1" ht="24.75" customHeight="1">
      <c r="A10" s="395"/>
      <c r="B10" s="362"/>
      <c r="C10" s="512" t="s">
        <v>216</v>
      </c>
      <c r="D10" s="513"/>
      <c r="E10" s="148">
        <v>13318</v>
      </c>
      <c r="F10" s="93">
        <v>13250</v>
      </c>
      <c r="G10" s="85">
        <v>12028</v>
      </c>
      <c r="H10" s="85">
        <v>44</v>
      </c>
      <c r="I10" s="85">
        <v>110</v>
      </c>
      <c r="J10" s="85">
        <v>353</v>
      </c>
      <c r="K10" s="85">
        <v>2</v>
      </c>
      <c r="L10" s="85">
        <v>42</v>
      </c>
      <c r="M10" s="85">
        <v>2</v>
      </c>
      <c r="N10" s="85">
        <v>157</v>
      </c>
      <c r="O10" s="85">
        <v>113</v>
      </c>
      <c r="P10" s="85">
        <v>55</v>
      </c>
      <c r="Q10" s="85">
        <v>242</v>
      </c>
      <c r="R10" s="85">
        <v>5</v>
      </c>
      <c r="S10" s="139">
        <v>37</v>
      </c>
      <c r="T10" s="139">
        <v>39</v>
      </c>
      <c r="U10" s="86">
        <v>21</v>
      </c>
      <c r="V10" s="138">
        <v>68</v>
      </c>
      <c r="W10" s="85">
        <v>60</v>
      </c>
      <c r="X10" s="85">
        <v>2</v>
      </c>
      <c r="Y10" s="86">
        <v>6</v>
      </c>
      <c r="Z10" s="147">
        <v>13372</v>
      </c>
    </row>
    <row r="11" spans="1:26" s="53" customFormat="1" ht="24.75" customHeight="1">
      <c r="A11" s="395"/>
      <c r="B11" s="507" t="s">
        <v>217</v>
      </c>
      <c r="C11" s="345" t="s">
        <v>203</v>
      </c>
      <c r="D11" s="399"/>
      <c r="E11" s="146">
        <v>3</v>
      </c>
      <c r="F11" s="93">
        <v>2</v>
      </c>
      <c r="G11" s="138">
        <v>2</v>
      </c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6"/>
      <c r="V11" s="138">
        <v>1</v>
      </c>
      <c r="W11" s="85">
        <v>1</v>
      </c>
      <c r="X11" s="85"/>
      <c r="Y11" s="86"/>
      <c r="Z11" s="147">
        <v>4</v>
      </c>
    </row>
    <row r="12" spans="1:26" s="53" customFormat="1" ht="24.75" customHeight="1">
      <c r="A12" s="395"/>
      <c r="B12" s="362"/>
      <c r="C12" s="409" t="s">
        <v>216</v>
      </c>
      <c r="D12" s="511"/>
      <c r="E12" s="148">
        <v>1393</v>
      </c>
      <c r="F12" s="93">
        <v>1389</v>
      </c>
      <c r="G12" s="85">
        <v>1218</v>
      </c>
      <c r="H12" s="85">
        <v>19</v>
      </c>
      <c r="I12" s="85">
        <v>3</v>
      </c>
      <c r="J12" s="85">
        <v>65</v>
      </c>
      <c r="K12" s="85"/>
      <c r="L12" s="85">
        <v>30</v>
      </c>
      <c r="M12" s="85"/>
      <c r="N12" s="85">
        <v>4</v>
      </c>
      <c r="O12" s="85">
        <v>5</v>
      </c>
      <c r="P12" s="85">
        <v>9</v>
      </c>
      <c r="Q12" s="85">
        <v>19</v>
      </c>
      <c r="R12" s="85">
        <v>5</v>
      </c>
      <c r="S12" s="139">
        <v>12</v>
      </c>
      <c r="T12" s="139"/>
      <c r="U12" s="86"/>
      <c r="V12" s="138">
        <v>4</v>
      </c>
      <c r="W12" s="85">
        <v>4</v>
      </c>
      <c r="X12" s="85"/>
      <c r="Y12" s="86"/>
      <c r="Z12" s="147">
        <v>1535</v>
      </c>
    </row>
    <row r="13" spans="1:26" s="53" customFormat="1" ht="24.75" customHeight="1">
      <c r="A13" s="395"/>
      <c r="B13" s="362" t="s">
        <v>218</v>
      </c>
      <c r="C13" s="362"/>
      <c r="D13" s="451"/>
      <c r="E13" s="146">
        <v>13</v>
      </c>
      <c r="F13" s="93">
        <v>9</v>
      </c>
      <c r="G13" s="85">
        <v>7</v>
      </c>
      <c r="H13" s="85"/>
      <c r="I13" s="85">
        <v>2</v>
      </c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6"/>
      <c r="V13" s="138">
        <v>4</v>
      </c>
      <c r="W13" s="85">
        <v>2</v>
      </c>
      <c r="X13" s="85"/>
      <c r="Y13" s="86">
        <v>2</v>
      </c>
      <c r="Z13" s="147">
        <v>12</v>
      </c>
    </row>
    <row r="14" spans="1:26" s="53" customFormat="1" ht="24.75" customHeight="1">
      <c r="A14" s="395"/>
      <c r="B14" s="508" t="s">
        <v>288</v>
      </c>
      <c r="C14" s="509"/>
      <c r="D14" s="510"/>
      <c r="E14" s="148">
        <v>41</v>
      </c>
      <c r="F14" s="93">
        <v>41</v>
      </c>
      <c r="G14" s="85">
        <v>1</v>
      </c>
      <c r="H14" s="85"/>
      <c r="I14" s="85"/>
      <c r="J14" s="85">
        <v>1</v>
      </c>
      <c r="K14" s="85">
        <v>2</v>
      </c>
      <c r="L14" s="85"/>
      <c r="M14" s="85">
        <v>37</v>
      </c>
      <c r="N14" s="85"/>
      <c r="O14" s="85"/>
      <c r="P14" s="85"/>
      <c r="Q14" s="85"/>
      <c r="R14" s="85"/>
      <c r="S14" s="139"/>
      <c r="T14" s="139"/>
      <c r="U14" s="86"/>
      <c r="V14" s="138"/>
      <c r="W14" s="85"/>
      <c r="X14" s="85"/>
      <c r="Y14" s="86"/>
      <c r="Z14" s="147">
        <v>56</v>
      </c>
    </row>
    <row r="15" spans="1:26" s="53" customFormat="1" ht="24.75" customHeight="1">
      <c r="A15" s="361" t="s">
        <v>164</v>
      </c>
      <c r="B15" s="362"/>
      <c r="C15" s="451"/>
      <c r="D15" s="35" t="s">
        <v>238</v>
      </c>
      <c r="E15" s="146">
        <v>7119</v>
      </c>
      <c r="F15" s="93">
        <v>7015</v>
      </c>
      <c r="G15" s="85">
        <v>5839</v>
      </c>
      <c r="H15" s="85">
        <v>157</v>
      </c>
      <c r="I15" s="85">
        <v>151</v>
      </c>
      <c r="J15" s="85">
        <v>464</v>
      </c>
      <c r="K15" s="85">
        <v>15</v>
      </c>
      <c r="L15" s="85">
        <v>90</v>
      </c>
      <c r="M15" s="85"/>
      <c r="N15" s="85">
        <v>5</v>
      </c>
      <c r="O15" s="85">
        <v>24</v>
      </c>
      <c r="P15" s="85">
        <v>36</v>
      </c>
      <c r="Q15" s="85">
        <v>72</v>
      </c>
      <c r="R15" s="85">
        <v>9</v>
      </c>
      <c r="S15" s="139">
        <v>118</v>
      </c>
      <c r="T15" s="139">
        <v>20</v>
      </c>
      <c r="U15" s="139">
        <v>15</v>
      </c>
      <c r="V15" s="93">
        <v>104</v>
      </c>
      <c r="W15" s="85">
        <v>80</v>
      </c>
      <c r="X15" s="85">
        <v>11</v>
      </c>
      <c r="Y15" s="86">
        <v>13</v>
      </c>
      <c r="Z15" s="147">
        <v>7288</v>
      </c>
    </row>
    <row r="16" spans="1:26" s="53" customFormat="1" ht="24.75" customHeight="1">
      <c r="A16" s="361" t="s">
        <v>165</v>
      </c>
      <c r="B16" s="362"/>
      <c r="C16" s="451"/>
      <c r="D16" s="35" t="s">
        <v>239</v>
      </c>
      <c r="E16" s="148">
        <v>283</v>
      </c>
      <c r="F16" s="93">
        <v>269</v>
      </c>
      <c r="G16" s="85">
        <v>185</v>
      </c>
      <c r="H16" s="85">
        <v>53</v>
      </c>
      <c r="I16" s="85">
        <v>24</v>
      </c>
      <c r="J16" s="85">
        <v>3</v>
      </c>
      <c r="K16" s="85">
        <v>1</v>
      </c>
      <c r="L16" s="85">
        <v>1</v>
      </c>
      <c r="M16" s="85"/>
      <c r="N16" s="85"/>
      <c r="O16" s="85"/>
      <c r="P16" s="85"/>
      <c r="Q16" s="85"/>
      <c r="R16" s="85"/>
      <c r="S16" s="85">
        <v>2</v>
      </c>
      <c r="T16" s="85"/>
      <c r="U16" s="139"/>
      <c r="V16" s="93">
        <v>14</v>
      </c>
      <c r="W16" s="85">
        <v>14</v>
      </c>
      <c r="X16" s="85"/>
      <c r="Y16" s="86"/>
      <c r="Z16" s="147">
        <v>126</v>
      </c>
    </row>
    <row r="17" spans="1:26" s="53" customFormat="1" ht="24.75" customHeight="1">
      <c r="A17" s="514" t="s">
        <v>166</v>
      </c>
      <c r="B17" s="515"/>
      <c r="C17" s="508"/>
      <c r="D17" s="35" t="s">
        <v>240</v>
      </c>
      <c r="E17" s="146">
        <v>103</v>
      </c>
      <c r="F17" s="93">
        <v>99</v>
      </c>
      <c r="G17" s="85">
        <v>59</v>
      </c>
      <c r="H17" s="85">
        <v>3</v>
      </c>
      <c r="I17" s="85">
        <v>25</v>
      </c>
      <c r="J17" s="85">
        <v>5</v>
      </c>
      <c r="K17" s="85">
        <v>2</v>
      </c>
      <c r="L17" s="85"/>
      <c r="M17" s="85"/>
      <c r="N17" s="85">
        <v>1</v>
      </c>
      <c r="O17" s="85"/>
      <c r="P17" s="85"/>
      <c r="Q17" s="85"/>
      <c r="R17" s="85"/>
      <c r="S17" s="139">
        <v>4</v>
      </c>
      <c r="T17" s="139"/>
      <c r="U17" s="139"/>
      <c r="V17" s="93">
        <v>4</v>
      </c>
      <c r="W17" s="91">
        <v>3</v>
      </c>
      <c r="X17" s="85"/>
      <c r="Y17" s="86">
        <v>1</v>
      </c>
      <c r="Z17" s="147">
        <v>136</v>
      </c>
    </row>
    <row r="18" spans="1:26" s="53" customFormat="1" ht="24.75" customHeight="1">
      <c r="A18" s="361" t="s">
        <v>167</v>
      </c>
      <c r="B18" s="362"/>
      <c r="C18" s="451"/>
      <c r="D18" s="35" t="s">
        <v>219</v>
      </c>
      <c r="E18" s="148">
        <v>5306</v>
      </c>
      <c r="F18" s="93">
        <v>5104</v>
      </c>
      <c r="G18" s="85">
        <v>2851</v>
      </c>
      <c r="H18" s="85">
        <v>518</v>
      </c>
      <c r="I18" s="85">
        <v>693</v>
      </c>
      <c r="J18" s="85">
        <v>532</v>
      </c>
      <c r="K18" s="85">
        <v>80</v>
      </c>
      <c r="L18" s="85">
        <v>45</v>
      </c>
      <c r="M18" s="85"/>
      <c r="N18" s="85">
        <v>1</v>
      </c>
      <c r="O18" s="85">
        <v>33</v>
      </c>
      <c r="P18" s="85">
        <v>2</v>
      </c>
      <c r="Q18" s="85">
        <v>5</v>
      </c>
      <c r="R18" s="85">
        <v>17</v>
      </c>
      <c r="S18" s="139">
        <v>315</v>
      </c>
      <c r="T18" s="139">
        <v>12</v>
      </c>
      <c r="U18" s="139"/>
      <c r="V18" s="93">
        <v>202</v>
      </c>
      <c r="W18" s="85">
        <v>148</v>
      </c>
      <c r="X18" s="85">
        <v>30</v>
      </c>
      <c r="Y18" s="86">
        <v>24</v>
      </c>
      <c r="Z18" s="147">
        <v>5331</v>
      </c>
    </row>
    <row r="19" spans="1:26" s="53" customFormat="1" ht="24.75" customHeight="1">
      <c r="A19" s="369" t="s">
        <v>220</v>
      </c>
      <c r="B19" s="516" t="s">
        <v>8</v>
      </c>
      <c r="C19" s="451"/>
      <c r="D19" s="35" t="s">
        <v>241</v>
      </c>
      <c r="E19" s="146">
        <v>4062</v>
      </c>
      <c r="F19" s="93">
        <v>3732</v>
      </c>
      <c r="G19" s="85">
        <v>3315</v>
      </c>
      <c r="H19" s="85">
        <v>114</v>
      </c>
      <c r="I19" s="85">
        <v>33</v>
      </c>
      <c r="J19" s="85">
        <v>58</v>
      </c>
      <c r="K19" s="85">
        <v>12</v>
      </c>
      <c r="L19" s="85">
        <v>18</v>
      </c>
      <c r="M19" s="85"/>
      <c r="N19" s="85">
        <v>87</v>
      </c>
      <c r="O19" s="85">
        <v>5</v>
      </c>
      <c r="P19" s="85">
        <v>9</v>
      </c>
      <c r="Q19" s="85">
        <v>48</v>
      </c>
      <c r="R19" s="85">
        <v>2</v>
      </c>
      <c r="S19" s="85">
        <v>24</v>
      </c>
      <c r="T19" s="85">
        <v>5</v>
      </c>
      <c r="U19" s="139">
        <v>2</v>
      </c>
      <c r="V19" s="93">
        <v>330</v>
      </c>
      <c r="W19" s="85">
        <v>249</v>
      </c>
      <c r="X19" s="85">
        <v>27</v>
      </c>
      <c r="Y19" s="86">
        <v>54</v>
      </c>
      <c r="Z19" s="146">
        <v>4823</v>
      </c>
    </row>
    <row r="20" spans="1:26" s="53" customFormat="1" ht="24.75" customHeight="1">
      <c r="A20" s="395"/>
      <c r="B20" s="362" t="s">
        <v>21</v>
      </c>
      <c r="C20" s="362"/>
      <c r="D20" s="451"/>
      <c r="E20" s="148">
        <v>88</v>
      </c>
      <c r="F20" s="93">
        <v>75</v>
      </c>
      <c r="G20" s="85">
        <v>57</v>
      </c>
      <c r="H20" s="85">
        <v>1</v>
      </c>
      <c r="I20" s="85">
        <v>4</v>
      </c>
      <c r="J20" s="85">
        <v>6</v>
      </c>
      <c r="K20" s="85"/>
      <c r="L20" s="85">
        <v>2</v>
      </c>
      <c r="M20" s="85"/>
      <c r="N20" s="85"/>
      <c r="O20" s="85"/>
      <c r="P20" s="85"/>
      <c r="Q20" s="85">
        <v>3</v>
      </c>
      <c r="R20" s="85"/>
      <c r="S20" s="139">
        <v>2</v>
      </c>
      <c r="T20" s="139"/>
      <c r="U20" s="139"/>
      <c r="V20" s="93">
        <v>13</v>
      </c>
      <c r="W20" s="91">
        <v>11</v>
      </c>
      <c r="X20" s="85">
        <v>1</v>
      </c>
      <c r="Y20" s="86">
        <v>1</v>
      </c>
      <c r="Z20" s="147">
        <v>91</v>
      </c>
    </row>
    <row r="21" spans="1:26" s="53" customFormat="1" ht="24.75" customHeight="1">
      <c r="A21" s="395"/>
      <c r="B21" s="366" t="s">
        <v>221</v>
      </c>
      <c r="C21" s="362"/>
      <c r="D21" s="451"/>
      <c r="E21" s="146">
        <v>2166</v>
      </c>
      <c r="F21" s="93">
        <v>2166</v>
      </c>
      <c r="G21" s="85">
        <v>2029</v>
      </c>
      <c r="H21" s="85">
        <v>1</v>
      </c>
      <c r="I21" s="85">
        <v>2</v>
      </c>
      <c r="J21" s="85">
        <v>10</v>
      </c>
      <c r="K21" s="85"/>
      <c r="L21" s="85">
        <v>3</v>
      </c>
      <c r="M21" s="85"/>
      <c r="N21" s="85">
        <v>79</v>
      </c>
      <c r="O21" s="85">
        <v>1</v>
      </c>
      <c r="P21" s="85">
        <v>2</v>
      </c>
      <c r="Q21" s="85">
        <v>36</v>
      </c>
      <c r="R21" s="85"/>
      <c r="S21" s="139"/>
      <c r="T21" s="139">
        <v>3</v>
      </c>
      <c r="U21" s="86"/>
      <c r="V21" s="138"/>
      <c r="W21" s="85"/>
      <c r="X21" s="85"/>
      <c r="Y21" s="86"/>
      <c r="Z21" s="147">
        <v>2697</v>
      </c>
    </row>
    <row r="22" spans="1:26" s="53" customFormat="1" ht="24.75" customHeight="1">
      <c r="A22" s="395"/>
      <c r="B22" s="366" t="s">
        <v>222</v>
      </c>
      <c r="C22" s="362"/>
      <c r="D22" s="451"/>
      <c r="E22" s="148">
        <v>372</v>
      </c>
      <c r="F22" s="93">
        <v>327</v>
      </c>
      <c r="G22" s="85">
        <v>293</v>
      </c>
      <c r="H22" s="85">
        <v>4</v>
      </c>
      <c r="I22" s="85">
        <v>4</v>
      </c>
      <c r="J22" s="85">
        <v>6</v>
      </c>
      <c r="K22" s="85"/>
      <c r="L22" s="85">
        <v>4</v>
      </c>
      <c r="M22" s="85"/>
      <c r="N22" s="85">
        <v>8</v>
      </c>
      <c r="O22" s="85"/>
      <c r="P22" s="85">
        <v>6</v>
      </c>
      <c r="Q22" s="85"/>
      <c r="R22" s="85"/>
      <c r="S22" s="85">
        <v>1</v>
      </c>
      <c r="T22" s="85">
        <v>1</v>
      </c>
      <c r="U22" s="86"/>
      <c r="V22" s="138">
        <v>45</v>
      </c>
      <c r="W22" s="85">
        <v>42</v>
      </c>
      <c r="X22" s="85">
        <v>2</v>
      </c>
      <c r="Y22" s="86">
        <v>1</v>
      </c>
      <c r="Z22" s="147">
        <v>360</v>
      </c>
    </row>
    <row r="23" spans="1:26" s="53" customFormat="1" ht="24.75" customHeight="1">
      <c r="A23" s="395"/>
      <c r="B23" s="362" t="s">
        <v>23</v>
      </c>
      <c r="C23" s="362"/>
      <c r="D23" s="451"/>
      <c r="E23" s="146">
        <v>858</v>
      </c>
      <c r="F23" s="93">
        <v>660</v>
      </c>
      <c r="G23" s="85">
        <v>542</v>
      </c>
      <c r="H23" s="85">
        <v>73</v>
      </c>
      <c r="I23" s="85">
        <v>14</v>
      </c>
      <c r="J23" s="85">
        <v>17</v>
      </c>
      <c r="K23" s="85">
        <v>3</v>
      </c>
      <c r="L23" s="85">
        <v>3</v>
      </c>
      <c r="M23" s="85"/>
      <c r="N23" s="85"/>
      <c r="O23" s="85">
        <v>3</v>
      </c>
      <c r="P23" s="85">
        <v>1</v>
      </c>
      <c r="Q23" s="85">
        <v>1</v>
      </c>
      <c r="R23" s="85">
        <v>2</v>
      </c>
      <c r="S23" s="139">
        <v>1</v>
      </c>
      <c r="T23" s="139"/>
      <c r="U23" s="86"/>
      <c r="V23" s="138">
        <v>198</v>
      </c>
      <c r="W23" s="91">
        <v>135</v>
      </c>
      <c r="X23" s="85">
        <v>24</v>
      </c>
      <c r="Y23" s="86">
        <v>39</v>
      </c>
      <c r="Z23" s="147">
        <v>813</v>
      </c>
    </row>
    <row r="24" spans="1:26" s="53" customFormat="1" ht="24.75" customHeight="1">
      <c r="A24" s="395"/>
      <c r="B24" s="366" t="s">
        <v>223</v>
      </c>
      <c r="C24" s="362"/>
      <c r="D24" s="451"/>
      <c r="E24" s="148">
        <v>50</v>
      </c>
      <c r="F24" s="93">
        <v>50</v>
      </c>
      <c r="G24" s="85">
        <v>37</v>
      </c>
      <c r="H24" s="85">
        <v>1</v>
      </c>
      <c r="I24" s="85"/>
      <c r="J24" s="85">
        <v>3</v>
      </c>
      <c r="K24" s="85"/>
      <c r="L24" s="85">
        <v>1</v>
      </c>
      <c r="M24" s="85"/>
      <c r="N24" s="85"/>
      <c r="O24" s="85"/>
      <c r="P24" s="85"/>
      <c r="Q24" s="85">
        <v>7</v>
      </c>
      <c r="R24" s="85"/>
      <c r="S24" s="85"/>
      <c r="T24" s="85">
        <v>1</v>
      </c>
      <c r="U24" s="86"/>
      <c r="V24" s="138"/>
      <c r="W24" s="85"/>
      <c r="X24" s="85"/>
      <c r="Y24" s="86"/>
      <c r="Z24" s="147">
        <v>52</v>
      </c>
    </row>
    <row r="25" spans="1:26" s="53" customFormat="1" ht="24.75" customHeight="1">
      <c r="A25" s="395"/>
      <c r="B25" s="362" t="s">
        <v>182</v>
      </c>
      <c r="C25" s="362"/>
      <c r="D25" s="451"/>
      <c r="E25" s="146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139"/>
      <c r="V25" s="93"/>
      <c r="W25" s="85"/>
      <c r="X25" s="85"/>
      <c r="Y25" s="86"/>
      <c r="Z25" s="147">
        <v>3</v>
      </c>
    </row>
    <row r="26" spans="1:26" s="53" customFormat="1" ht="24.75" customHeight="1">
      <c r="A26" s="395"/>
      <c r="B26" s="366" t="s">
        <v>224</v>
      </c>
      <c r="C26" s="362"/>
      <c r="D26" s="451"/>
      <c r="E26" s="148">
        <v>528</v>
      </c>
      <c r="F26" s="93">
        <v>454</v>
      </c>
      <c r="G26" s="85">
        <v>357</v>
      </c>
      <c r="H26" s="85">
        <v>34</v>
      </c>
      <c r="I26" s="85">
        <v>9</v>
      </c>
      <c r="J26" s="85">
        <v>16</v>
      </c>
      <c r="K26" s="85">
        <v>9</v>
      </c>
      <c r="L26" s="85">
        <v>5</v>
      </c>
      <c r="M26" s="85"/>
      <c r="N26" s="85"/>
      <c r="O26" s="85">
        <v>1</v>
      </c>
      <c r="P26" s="85"/>
      <c r="Q26" s="85">
        <v>1</v>
      </c>
      <c r="R26" s="85"/>
      <c r="S26" s="139">
        <v>20</v>
      </c>
      <c r="T26" s="139"/>
      <c r="U26" s="139">
        <v>2</v>
      </c>
      <c r="V26" s="93">
        <v>74</v>
      </c>
      <c r="W26" s="85">
        <v>61</v>
      </c>
      <c r="X26" s="85"/>
      <c r="Y26" s="86">
        <v>13</v>
      </c>
      <c r="Z26" s="147">
        <v>807</v>
      </c>
    </row>
    <row r="27" spans="1:26" s="53" customFormat="1" ht="24.75" customHeight="1">
      <c r="A27" s="403" t="s">
        <v>233</v>
      </c>
      <c r="B27" s="404"/>
      <c r="C27" s="371"/>
      <c r="D27" s="36" t="s">
        <v>242</v>
      </c>
      <c r="E27" s="149">
        <v>2</v>
      </c>
      <c r="F27" s="138">
        <v>2</v>
      </c>
      <c r="G27" s="85">
        <v>2</v>
      </c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1"/>
      <c r="T27" s="141"/>
      <c r="U27" s="141"/>
      <c r="V27" s="94"/>
      <c r="W27" s="140"/>
      <c r="X27" s="87"/>
      <c r="Y27" s="88"/>
      <c r="Z27" s="150">
        <v>1</v>
      </c>
    </row>
    <row r="28" spans="1:26" s="53" customFormat="1" ht="24.75" customHeight="1">
      <c r="A28" s="534" t="s">
        <v>225</v>
      </c>
      <c r="B28" s="390" t="s">
        <v>8</v>
      </c>
      <c r="C28" s="391"/>
      <c r="D28" s="37" t="s">
        <v>243</v>
      </c>
      <c r="E28" s="151">
        <v>1</v>
      </c>
      <c r="F28" s="152">
        <v>1</v>
      </c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>
        <v>1</v>
      </c>
      <c r="T28" s="144"/>
      <c r="U28" s="144"/>
      <c r="V28" s="92"/>
      <c r="W28" s="89"/>
      <c r="X28" s="89"/>
      <c r="Y28" s="90"/>
      <c r="Z28" s="145">
        <v>3</v>
      </c>
    </row>
    <row r="29" spans="1:26" s="53" customFormat="1" ht="24.75" customHeight="1">
      <c r="A29" s="396"/>
      <c r="B29" s="362" t="s">
        <v>226</v>
      </c>
      <c r="C29" s="362"/>
      <c r="D29" s="451"/>
      <c r="E29" s="146">
        <v>1</v>
      </c>
      <c r="F29" s="138">
        <v>1</v>
      </c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139">
        <v>1</v>
      </c>
      <c r="T29" s="139"/>
      <c r="U29" s="139"/>
      <c r="V29" s="93"/>
      <c r="W29" s="91"/>
      <c r="X29" s="91"/>
      <c r="Y29" s="86"/>
      <c r="Z29" s="147">
        <v>2</v>
      </c>
    </row>
    <row r="30" spans="1:26" s="53" customFormat="1" ht="24.75" customHeight="1">
      <c r="A30" s="396"/>
      <c r="B30" s="362" t="s">
        <v>227</v>
      </c>
      <c r="C30" s="362"/>
      <c r="D30" s="451"/>
      <c r="E30" s="148"/>
      <c r="F30" s="138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139"/>
      <c r="T30" s="139"/>
      <c r="U30" s="139"/>
      <c r="V30" s="93"/>
      <c r="W30" s="85"/>
      <c r="X30" s="85"/>
      <c r="Y30" s="86"/>
      <c r="Z30" s="147">
        <v>1</v>
      </c>
    </row>
    <row r="31" spans="1:26" s="53" customFormat="1" ht="24.75" customHeight="1">
      <c r="A31" s="396"/>
      <c r="B31" s="362" t="s">
        <v>228</v>
      </c>
      <c r="C31" s="362"/>
      <c r="D31" s="451"/>
      <c r="E31" s="146"/>
      <c r="F31" s="138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139"/>
      <c r="T31" s="139"/>
      <c r="U31" s="139"/>
      <c r="V31" s="93"/>
      <c r="W31" s="85"/>
      <c r="X31" s="85"/>
      <c r="Y31" s="86"/>
      <c r="Z31" s="147">
        <v>0</v>
      </c>
    </row>
    <row r="32" spans="1:26" s="53" customFormat="1" ht="24.75" customHeight="1">
      <c r="A32" s="396"/>
      <c r="B32" s="362" t="s">
        <v>289</v>
      </c>
      <c r="C32" s="362"/>
      <c r="D32" s="363"/>
      <c r="E32" s="153"/>
      <c r="F32" s="138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139"/>
      <c r="T32" s="139"/>
      <c r="U32" s="139"/>
      <c r="V32" s="93"/>
      <c r="W32" s="85"/>
      <c r="X32" s="85"/>
      <c r="Y32" s="86"/>
      <c r="Z32" s="147">
        <v>0</v>
      </c>
    </row>
    <row r="33" spans="1:26" s="53" customFormat="1" ht="24.75" customHeight="1">
      <c r="A33" s="361" t="s">
        <v>229</v>
      </c>
      <c r="B33" s="362"/>
      <c r="C33" s="451"/>
      <c r="D33" s="35" t="s">
        <v>244</v>
      </c>
      <c r="E33" s="146">
        <v>1</v>
      </c>
      <c r="F33" s="93">
        <v>1</v>
      </c>
      <c r="G33" s="85"/>
      <c r="H33" s="85"/>
      <c r="I33" s="85"/>
      <c r="J33" s="85">
        <v>1</v>
      </c>
      <c r="K33" s="85"/>
      <c r="L33" s="85"/>
      <c r="M33" s="85"/>
      <c r="N33" s="85"/>
      <c r="O33" s="85"/>
      <c r="P33" s="85"/>
      <c r="Q33" s="85"/>
      <c r="R33" s="85"/>
      <c r="S33" s="139"/>
      <c r="T33" s="139"/>
      <c r="U33" s="139"/>
      <c r="V33" s="93"/>
      <c r="W33" s="91"/>
      <c r="X33" s="85"/>
      <c r="Y33" s="86"/>
      <c r="Z33" s="147">
        <v>6</v>
      </c>
    </row>
    <row r="34" spans="1:26" s="53" customFormat="1" ht="24.75" customHeight="1">
      <c r="A34" s="523" t="s">
        <v>230</v>
      </c>
      <c r="B34" s="402"/>
      <c r="C34" s="456"/>
      <c r="D34" s="38" t="s">
        <v>245</v>
      </c>
      <c r="E34" s="154">
        <v>1</v>
      </c>
      <c r="F34" s="155">
        <v>1</v>
      </c>
      <c r="G34" s="140">
        <v>1</v>
      </c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1"/>
      <c r="T34" s="141"/>
      <c r="U34" s="141"/>
      <c r="V34" s="94"/>
      <c r="W34" s="87"/>
      <c r="X34" s="87"/>
      <c r="Y34" s="88"/>
      <c r="Z34" s="150">
        <v>1</v>
      </c>
    </row>
    <row r="35" spans="1:26" ht="21.75" customHeight="1">
      <c r="A35" s="520" t="s">
        <v>292</v>
      </c>
      <c r="B35" s="521"/>
      <c r="C35" s="521"/>
      <c r="D35" s="522"/>
      <c r="E35" s="156">
        <v>48.4</v>
      </c>
      <c r="F35" s="157">
        <v>49.2</v>
      </c>
      <c r="G35" s="158">
        <v>53.7</v>
      </c>
      <c r="H35" s="158">
        <v>6.9</v>
      </c>
      <c r="I35" s="158">
        <v>11.2</v>
      </c>
      <c r="J35" s="158">
        <v>28.3</v>
      </c>
      <c r="K35" s="158">
        <v>3.5</v>
      </c>
      <c r="L35" s="158">
        <v>32.2</v>
      </c>
      <c r="M35" s="158">
        <v>100</v>
      </c>
      <c r="N35" s="158">
        <v>71</v>
      </c>
      <c r="O35" s="158">
        <v>65.9</v>
      </c>
      <c r="P35" s="158">
        <v>57.7</v>
      </c>
      <c r="Q35" s="158">
        <v>68.3</v>
      </c>
      <c r="R35" s="158">
        <v>26.3</v>
      </c>
      <c r="S35" s="158">
        <v>9.6</v>
      </c>
      <c r="T35" s="158">
        <v>51.9</v>
      </c>
      <c r="U35" s="159">
        <v>56.4</v>
      </c>
      <c r="V35" s="157">
        <v>10.8</v>
      </c>
      <c r="W35" s="158">
        <v>12.3</v>
      </c>
      <c r="X35" s="158">
        <v>2.9</v>
      </c>
      <c r="Y35" s="159">
        <v>8</v>
      </c>
      <c r="Z35" s="159">
        <v>47.59043277485051</v>
      </c>
    </row>
    <row r="36" spans="1:26" ht="21.75" customHeight="1">
      <c r="A36" s="517" t="s">
        <v>231</v>
      </c>
      <c r="B36" s="518"/>
      <c r="C36" s="518"/>
      <c r="D36" s="519"/>
      <c r="E36" s="160">
        <v>16.2</v>
      </c>
      <c r="F36" s="161">
        <v>16</v>
      </c>
      <c r="G36" s="162">
        <v>10.8</v>
      </c>
      <c r="H36" s="162">
        <v>57</v>
      </c>
      <c r="I36" s="162">
        <v>66.4</v>
      </c>
      <c r="J36" s="162">
        <v>36</v>
      </c>
      <c r="K36" s="162">
        <v>70.2</v>
      </c>
      <c r="L36" s="162">
        <v>19.8</v>
      </c>
      <c r="M36" s="162"/>
      <c r="N36" s="162">
        <v>0.3</v>
      </c>
      <c r="O36" s="162">
        <v>18.1</v>
      </c>
      <c r="P36" s="162">
        <v>1.8</v>
      </c>
      <c r="Q36" s="162">
        <v>1.3</v>
      </c>
      <c r="R36" s="162">
        <v>44.7</v>
      </c>
      <c r="S36" s="162">
        <v>61.7</v>
      </c>
      <c r="T36" s="162">
        <v>15.6</v>
      </c>
      <c r="U36" s="163"/>
      <c r="V36" s="161">
        <v>27.6</v>
      </c>
      <c r="W36" s="162">
        <v>26.3</v>
      </c>
      <c r="X36" s="162">
        <v>42.9</v>
      </c>
      <c r="Y36" s="164">
        <v>24</v>
      </c>
      <c r="Z36" s="164">
        <v>15.810194778284291</v>
      </c>
    </row>
  </sheetData>
  <sheetProtection/>
  <mergeCells count="41">
    <mergeCell ref="Z4:Z5"/>
    <mergeCell ref="V4:Y4"/>
    <mergeCell ref="F4:U4"/>
    <mergeCell ref="A4:D5"/>
    <mergeCell ref="E4:E5"/>
    <mergeCell ref="A28:A32"/>
    <mergeCell ref="B25:D25"/>
    <mergeCell ref="B24:D24"/>
    <mergeCell ref="A27:C27"/>
    <mergeCell ref="A19:A26"/>
    <mergeCell ref="A36:D36"/>
    <mergeCell ref="A35:D35"/>
    <mergeCell ref="B29:D29"/>
    <mergeCell ref="B30:D30"/>
    <mergeCell ref="A34:C34"/>
    <mergeCell ref="B26:D26"/>
    <mergeCell ref="A33:C33"/>
    <mergeCell ref="B32:D32"/>
    <mergeCell ref="B28:C28"/>
    <mergeCell ref="B31:D31"/>
    <mergeCell ref="B23:D23"/>
    <mergeCell ref="B22:D22"/>
    <mergeCell ref="B21:D21"/>
    <mergeCell ref="B20:D20"/>
    <mergeCell ref="A16:C16"/>
    <mergeCell ref="A17:C17"/>
    <mergeCell ref="A18:C18"/>
    <mergeCell ref="B19:C19"/>
    <mergeCell ref="A15:C15"/>
    <mergeCell ref="A7:A14"/>
    <mergeCell ref="B14:D14"/>
    <mergeCell ref="B13:D13"/>
    <mergeCell ref="C12:D12"/>
    <mergeCell ref="C11:D11"/>
    <mergeCell ref="C10:D10"/>
    <mergeCell ref="A6:C6"/>
    <mergeCell ref="B8:C8"/>
    <mergeCell ref="B9:B10"/>
    <mergeCell ref="C9:D9"/>
    <mergeCell ref="B7:D7"/>
    <mergeCell ref="B11:B12"/>
  </mergeCells>
  <printOptions/>
  <pageMargins left="0.5905511811023623" right="0.5905511811023623" top="0.3937007874015748" bottom="0.3937007874015748" header="0.5118110236220472" footer="0.5118110236220472"/>
  <pageSetup firstPageNumber="12" useFirstPageNumber="1" horizontalDpi="600" verticalDpi="600" orientation="portrait" paperSize="9" scale="98" r:id="rId1"/>
  <headerFooter alignWithMargins="0">
    <oddFooter>&amp;C&amp;8-　&amp;P　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s.jn2</dc:creator>
  <cp:keywords/>
  <dc:description/>
  <cp:lastModifiedBy>千葉県</cp:lastModifiedBy>
  <cp:lastPrinted>2014-10-23T02:13:45Z</cp:lastPrinted>
  <dcterms:created xsi:type="dcterms:W3CDTF">2010-01-04T01:45:37Z</dcterms:created>
  <dcterms:modified xsi:type="dcterms:W3CDTF">2014-10-23T03:00:06Z</dcterms:modified>
  <cp:category/>
  <cp:version/>
  <cp:contentType/>
  <cp:contentStatus/>
</cp:coreProperties>
</file>