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32760" windowWidth="9540" windowHeight="8160" tabRatio="818" activeTab="1"/>
  </bookViews>
  <sheets>
    <sheet name="29" sheetId="1" r:id="rId1"/>
    <sheet name="30-31" sheetId="2" r:id="rId2"/>
  </sheets>
  <definedNames>
    <definedName name="_xlnm.Print_Area" localSheetId="1">'30-31'!$A$1:$U$53</definedName>
  </definedNames>
  <calcPr fullCalcOnLoad="1"/>
</workbook>
</file>

<file path=xl/sharedStrings.xml><?xml version="1.0" encoding="utf-8"?>
<sst xmlns="http://schemas.openxmlformats.org/spreadsheetml/2006/main" count="117" uniqueCount="93">
  <si>
    <t>再　　　掲</t>
  </si>
  <si>
    <t>高校</t>
  </si>
  <si>
    <t>高等学校</t>
  </si>
  <si>
    <t>C,Dのうち就職者数(H)</t>
  </si>
  <si>
    <t>Bのうち就職者数(G)</t>
  </si>
  <si>
    <t>Aのうち
就職者数</t>
  </si>
  <si>
    <t>就職率 (E+F+G+H/T*100)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</si>
  <si>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</si>
  <si>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</si>
  <si>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</si>
  <si>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</si>
  <si>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</si>
  <si>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</si>
  <si>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</si>
  <si>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</si>
  <si>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</si>
  <si>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</si>
  <si>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</si>
  <si>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</si>
  <si>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</si>
  <si>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</si>
  <si>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</si>
  <si>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</si>
  <si>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</si>
  <si>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</si>
  <si>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</si>
  <si>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特別支援学校高等部</t>
  </si>
  <si>
    <t>専修学校(高等課程)進学者(B)</t>
  </si>
  <si>
    <t>そ　の　他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</si>
  <si>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</si>
  <si>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</si>
  <si>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</si>
  <si>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</si>
  <si>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</si>
  <si>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</si>
  <si>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</si>
  <si>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</si>
  <si>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</si>
  <si>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</si>
  <si>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</si>
  <si>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</si>
  <si>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</si>
  <si>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</si>
  <si>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</si>
  <si>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</si>
  <si>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</si>
  <si>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</si>
  <si>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県　　　　　　内</t>
  </si>
  <si>
    <t>公立高校</t>
  </si>
  <si>
    <t>私立高校</t>
  </si>
  <si>
    <t>特別支援学校(高等部)</t>
  </si>
  <si>
    <t>県　　　　　　外</t>
  </si>
  <si>
    <t>区　　　分</t>
  </si>
  <si>
    <t>就職率　県</t>
  </si>
  <si>
    <t>不詳・死亡</t>
  </si>
  <si>
    <t>中等教育学校</t>
  </si>
  <si>
    <t>高等専門学校</t>
  </si>
  <si>
    <t>卒　業　者　総　数 (Ｔ)</t>
  </si>
  <si>
    <t>計   　　(Ａ)</t>
  </si>
  <si>
    <t>就　　　職　　　者 (Ｅ)</t>
  </si>
  <si>
    <t>計 　　(F)</t>
  </si>
  <si>
    <r>
      <t>公共職業能力開発施設等入学者(</t>
    </r>
    <r>
      <rPr>
        <sz val="5.5"/>
        <rFont val="ＭＳ 明朝"/>
        <family val="1"/>
      </rPr>
      <t>D</t>
    </r>
    <r>
      <rPr>
        <sz val="5.5"/>
        <rFont val="ＭＳ Ｐ明朝"/>
        <family val="1"/>
      </rPr>
      <t>)</t>
    </r>
  </si>
  <si>
    <t>高等学校等進学者</t>
  </si>
  <si>
    <t>高等学校等
進学者合計</t>
  </si>
  <si>
    <t>高等学校等進学率 (A/T*100)</t>
  </si>
  <si>
    <t>進学率　県</t>
  </si>
  <si>
    <t>　(1) 中学校（義務教育学校を含む）</t>
  </si>
  <si>
    <t>注・【　　】の数値は、構成比（％）である。</t>
  </si>
  <si>
    <t>　・（　　）内は、義務教育学校の数値で、内数である。</t>
  </si>
  <si>
    <t>全 日 制</t>
  </si>
  <si>
    <t>通 信 制</t>
  </si>
  <si>
    <t>注・29.3から義務教育学校を含む。</t>
  </si>
  <si>
    <t>定 時 制</t>
  </si>
  <si>
    <t>通 信 制</t>
  </si>
  <si>
    <t>　　　　国</t>
  </si>
  <si>
    <t>４　卒業後の状況</t>
  </si>
  <si>
    <t>【100.0】</t>
  </si>
  <si>
    <t>専修学校(一般課程)等入学者(C)</t>
  </si>
  <si>
    <t>国・公立
高    校</t>
  </si>
  <si>
    <t>H11.3</t>
  </si>
  <si>
    <t>R2.3</t>
  </si>
  <si>
    <t>　　イ　高等学校等進学状況［公立中学校(公立義務教育学校を含む）］</t>
  </si>
  <si>
    <t>(人数）</t>
  </si>
  <si>
    <t>(比率）</t>
  </si>
  <si>
    <t>注・(　　）内は、義務教育学校の数値で、内数である。</t>
  </si>
  <si>
    <t>　　ウ　高等学校等進学率・就職率推移(国立＋公立＋私立）</t>
  </si>
  <si>
    <t>R5.3
卒業者</t>
  </si>
  <si>
    <t>(R5.5.1現在 教育政策課調)</t>
  </si>
  <si>
    <t>中等教育学校</t>
  </si>
  <si>
    <t>・通信制高校のうち、県外に拠点を置く、学校の所轄庁が千葉県ではない学校が県内に設置した</t>
  </si>
  <si>
    <t>　サテライト施設に進学した場合、4年3月は県内進学扱い、5年3月は県外進学扱いとした。</t>
  </si>
  <si>
    <t>4年3月</t>
  </si>
  <si>
    <t>令和5年3月進学者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</si>
</sst>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&quot;【&quot;0.0&quot;】&quot;"/>
    <numFmt numFmtId="228" formatCode="&quot;【&quot;\100.0&quot;】&quot;"/>
    <numFmt numFmtId="229" formatCode="&quot;【&quot;\ 0.0\ &quot;】&quot;"/>
    <numFmt numFmtId="230" formatCode="&quot;¥&quot;#,##0_);[Red]\(&quot;¥&quot;#,##0\)"/>
    <numFmt numFmtId="231" formatCode="\(#,##0\)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  <numFmt numFmtId="235" formatCode="\(0\);\-0;;@"/>
    <numFmt numFmtId="236" formatCode="\(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5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22" xfId="0" applyNumberFormat="1" applyFont="1" applyFill="1" applyBorder="1" applyAlignment="1">
      <alignment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33" borderId="25" xfId="0" applyNumberFormat="1" applyFont="1" applyFill="1" applyBorder="1" applyAlignment="1">
      <alignment vertical="center"/>
    </xf>
    <xf numFmtId="184" fontId="5" fillId="33" borderId="26" xfId="0" applyNumberFormat="1" applyFont="1" applyFill="1" applyBorder="1" applyAlignment="1">
      <alignment vertical="center"/>
    </xf>
    <xf numFmtId="184" fontId="5" fillId="33" borderId="27" xfId="0" applyNumberFormat="1" applyFont="1" applyFill="1" applyBorder="1" applyAlignment="1">
      <alignment vertical="center"/>
    </xf>
    <xf numFmtId="184" fontId="5" fillId="33" borderId="28" xfId="0" applyNumberFormat="1" applyFont="1" applyFill="1" applyBorder="1" applyAlignment="1">
      <alignment vertical="center"/>
    </xf>
    <xf numFmtId="184" fontId="5" fillId="33" borderId="29" xfId="0" applyNumberFormat="1" applyFont="1" applyFill="1" applyBorder="1" applyAlignment="1">
      <alignment vertical="center"/>
    </xf>
    <xf numFmtId="184" fontId="5" fillId="33" borderId="30" xfId="0" applyNumberFormat="1" applyFont="1" applyFill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5" fillId="0" borderId="23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vertical="center"/>
    </xf>
    <xf numFmtId="184" fontId="5" fillId="0" borderId="28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235" fontId="5" fillId="0" borderId="0" xfId="0" applyNumberFormat="1" applyFont="1" applyBorder="1" applyAlignment="1">
      <alignment vertical="center"/>
    </xf>
    <xf numFmtId="180" fontId="5" fillId="0" borderId="20" xfId="0" applyNumberFormat="1" applyFont="1" applyFill="1" applyBorder="1" applyAlignment="1">
      <alignment horizontal="right" vertical="center" shrinkToFit="1"/>
    </xf>
    <xf numFmtId="180" fontId="5" fillId="33" borderId="20" xfId="0" applyNumberFormat="1" applyFont="1" applyFill="1" applyBorder="1" applyAlignment="1">
      <alignment horizontal="right" vertical="center" shrinkToFit="1"/>
    </xf>
    <xf numFmtId="180" fontId="5" fillId="33" borderId="21" xfId="0" applyNumberFormat="1" applyFont="1" applyFill="1" applyBorder="1" applyAlignment="1">
      <alignment horizontal="right" vertical="center" shrinkToFit="1"/>
    </xf>
    <xf numFmtId="180" fontId="5" fillId="33" borderId="22" xfId="0" applyNumberFormat="1" applyFont="1" applyFill="1" applyBorder="1" applyAlignment="1">
      <alignment horizontal="right" vertical="center" shrinkToFit="1"/>
    </xf>
    <xf numFmtId="180" fontId="5" fillId="33" borderId="20" xfId="0" applyNumberFormat="1" applyFont="1" applyFill="1" applyBorder="1" applyAlignment="1">
      <alignment vertical="center" shrinkToFit="1"/>
    </xf>
    <xf numFmtId="235" fontId="5" fillId="33" borderId="25" xfId="0" applyNumberFormat="1" applyFont="1" applyFill="1" applyBorder="1" applyAlignment="1">
      <alignment horizontal="right" vertical="center" shrinkToFit="1"/>
    </xf>
    <xf numFmtId="235" fontId="5" fillId="33" borderId="26" xfId="0" applyNumberFormat="1" applyFont="1" applyFill="1" applyBorder="1" applyAlignment="1">
      <alignment horizontal="right" vertical="center" shrinkToFit="1"/>
    </xf>
    <xf numFmtId="235" fontId="5" fillId="33" borderId="27" xfId="0" applyNumberFormat="1" applyFont="1" applyFill="1" applyBorder="1" applyAlignment="1">
      <alignment horizontal="right" vertical="center" shrinkToFit="1"/>
    </xf>
    <xf numFmtId="235" fontId="5" fillId="33" borderId="25" xfId="0" applyNumberFormat="1" applyFont="1" applyFill="1" applyBorder="1" applyAlignment="1">
      <alignment vertical="center" shrinkToFit="1"/>
    </xf>
    <xf numFmtId="184" fontId="5" fillId="33" borderId="23" xfId="0" applyNumberFormat="1" applyFont="1" applyFill="1" applyBorder="1" applyAlignment="1">
      <alignment horizontal="right" vertical="center" shrinkToFit="1"/>
    </xf>
    <xf numFmtId="184" fontId="5" fillId="33" borderId="24" xfId="0" applyNumberFormat="1" applyFont="1" applyFill="1" applyBorder="1" applyAlignment="1">
      <alignment horizontal="right" vertical="center" shrinkToFit="1"/>
    </xf>
    <xf numFmtId="184" fontId="5" fillId="33" borderId="10" xfId="0" applyNumberFormat="1" applyFont="1" applyFill="1" applyBorder="1" applyAlignment="1">
      <alignment horizontal="right" vertical="center" shrinkToFit="1"/>
    </xf>
    <xf numFmtId="223" fontId="5" fillId="33" borderId="20" xfId="0" applyNumberFormat="1" applyFont="1" applyFill="1" applyBorder="1" applyAlignment="1">
      <alignment horizontal="right" vertical="center" shrinkToFit="1"/>
    </xf>
    <xf numFmtId="223" fontId="5" fillId="33" borderId="21" xfId="0" applyNumberFormat="1" applyFont="1" applyFill="1" applyBorder="1" applyAlignment="1">
      <alignment horizontal="right" vertical="center" shrinkToFit="1"/>
    </xf>
    <xf numFmtId="223" fontId="5" fillId="33" borderId="22" xfId="0" applyNumberFormat="1" applyFont="1" applyFill="1" applyBorder="1" applyAlignment="1">
      <alignment horizontal="right" vertical="center" shrinkToFit="1"/>
    </xf>
    <xf numFmtId="223" fontId="5" fillId="33" borderId="20" xfId="0" applyNumberFormat="1" applyFont="1" applyFill="1" applyBorder="1" applyAlignment="1">
      <alignment vertical="center" shrinkToFit="1"/>
    </xf>
    <xf numFmtId="235" fontId="5" fillId="33" borderId="23" xfId="0" applyNumberFormat="1" applyFont="1" applyFill="1" applyBorder="1" applyAlignment="1">
      <alignment horizontal="right" vertical="center" shrinkToFit="1"/>
    </xf>
    <xf numFmtId="235" fontId="5" fillId="33" borderId="24" xfId="0" applyNumberFormat="1" applyFont="1" applyFill="1" applyBorder="1" applyAlignment="1">
      <alignment horizontal="right" vertical="center" shrinkToFit="1"/>
    </xf>
    <xf numFmtId="235" fontId="5" fillId="33" borderId="10" xfId="0" applyNumberFormat="1" applyFont="1" applyFill="1" applyBorder="1" applyAlignment="1">
      <alignment horizontal="right" vertical="center" shrinkToFit="1"/>
    </xf>
    <xf numFmtId="235" fontId="5" fillId="33" borderId="23" xfId="0" applyNumberFormat="1" applyFont="1" applyFill="1" applyBorder="1" applyAlignment="1">
      <alignment vertical="center" shrinkToFit="1"/>
    </xf>
    <xf numFmtId="223" fontId="5" fillId="33" borderId="25" xfId="0" applyNumberFormat="1" applyFont="1" applyFill="1" applyBorder="1" applyAlignment="1">
      <alignment horizontal="right" vertical="center" shrinkToFit="1"/>
    </xf>
    <xf numFmtId="223" fontId="5" fillId="33" borderId="26" xfId="0" applyNumberFormat="1" applyFont="1" applyFill="1" applyBorder="1" applyAlignment="1">
      <alignment horizontal="right" vertical="center" shrinkToFit="1"/>
    </xf>
    <xf numFmtId="223" fontId="5" fillId="33" borderId="27" xfId="0" applyNumberFormat="1" applyFont="1" applyFill="1" applyBorder="1" applyAlignment="1">
      <alignment horizontal="right" vertical="center" shrinkToFit="1"/>
    </xf>
    <xf numFmtId="235" fontId="5" fillId="33" borderId="28" xfId="0" applyNumberFormat="1" applyFont="1" applyFill="1" applyBorder="1" applyAlignment="1">
      <alignment horizontal="right" vertical="center" shrinkToFit="1"/>
    </xf>
    <xf numFmtId="235" fontId="5" fillId="33" borderId="29" xfId="0" applyNumberFormat="1" applyFont="1" applyFill="1" applyBorder="1" applyAlignment="1">
      <alignment horizontal="right" vertical="center" shrinkToFit="1"/>
    </xf>
    <xf numFmtId="235" fontId="5" fillId="33" borderId="30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223" fontId="6" fillId="0" borderId="11" xfId="0" applyNumberFormat="1" applyFont="1" applyFill="1" applyBorder="1" applyAlignment="1">
      <alignment vertical="center" shrinkToFit="1"/>
    </xf>
    <xf numFmtId="223" fontId="6" fillId="0" borderId="20" xfId="0" applyNumberFormat="1" applyFont="1" applyFill="1" applyBorder="1" applyAlignment="1">
      <alignment horizontal="right" vertical="center" shrinkToFit="1"/>
    </xf>
    <xf numFmtId="227" fontId="10" fillId="0" borderId="11" xfId="0" applyNumberFormat="1" applyFont="1" applyFill="1" applyBorder="1" applyAlignment="1">
      <alignment vertical="center" shrinkToFit="1"/>
    </xf>
    <xf numFmtId="235" fontId="6" fillId="0" borderId="23" xfId="0" applyNumberFormat="1" applyFont="1" applyFill="1" applyBorder="1" applyAlignment="1">
      <alignment vertical="center" shrinkToFit="1"/>
    </xf>
    <xf numFmtId="236" fontId="6" fillId="0" borderId="23" xfId="0" applyNumberFormat="1" applyFont="1" applyFill="1" applyBorder="1" applyAlignment="1">
      <alignment horizontal="right" vertical="center" shrinkToFit="1"/>
    </xf>
    <xf numFmtId="180" fontId="6" fillId="0" borderId="20" xfId="0" applyNumberFormat="1" applyFont="1" applyFill="1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 vertical="center" shrinkToFit="1"/>
    </xf>
    <xf numFmtId="184" fontId="10" fillId="0" borderId="32" xfId="0" applyNumberFormat="1" applyFont="1" applyFill="1" applyBorder="1" applyAlignment="1">
      <alignment horizontal="right" vertical="center" shrinkToFit="1"/>
    </xf>
    <xf numFmtId="226" fontId="6" fillId="0" borderId="20" xfId="0" applyNumberFormat="1" applyFont="1" applyFill="1" applyBorder="1" applyAlignment="1">
      <alignment horizontal="right" vertical="center" shrinkToFit="1"/>
    </xf>
    <xf numFmtId="226" fontId="6" fillId="0" borderId="28" xfId="0" applyNumberFormat="1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226" fontId="6" fillId="0" borderId="21" xfId="0" applyNumberFormat="1" applyFont="1" applyFill="1" applyBorder="1" applyAlignment="1">
      <alignment horizontal="right" vertical="center" shrinkToFit="1"/>
    </xf>
    <xf numFmtId="226" fontId="6" fillId="0" borderId="29" xfId="0" applyNumberFormat="1" applyFont="1" applyFill="1" applyBorder="1" applyAlignment="1">
      <alignment horizontal="right" vertical="center" shrinkToFit="1"/>
    </xf>
    <xf numFmtId="184" fontId="10" fillId="0" borderId="13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226" fontId="6" fillId="0" borderId="23" xfId="0" applyNumberFormat="1" applyFont="1" applyFill="1" applyBorder="1" applyAlignment="1">
      <alignment horizontal="right" vertical="center" shrinkToFit="1"/>
    </xf>
    <xf numFmtId="184" fontId="10" fillId="0" borderId="20" xfId="0" applyNumberFormat="1" applyFont="1" applyFill="1" applyBorder="1" applyAlignment="1">
      <alignment horizontal="right" vertical="center" shrinkToFit="1"/>
    </xf>
    <xf numFmtId="184" fontId="10" fillId="0" borderId="28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distributed" vertical="center"/>
    </xf>
    <xf numFmtId="223" fontId="6" fillId="0" borderId="20" xfId="0" applyNumberFormat="1" applyFont="1" applyFill="1" applyBorder="1" applyAlignment="1">
      <alignment horizontal="right" vertical="center" shrinkToFit="1"/>
    </xf>
    <xf numFmtId="223" fontId="6" fillId="0" borderId="23" xfId="0" applyNumberFormat="1" applyFont="1" applyFill="1" applyBorder="1" applyAlignment="1">
      <alignment horizontal="right" vertical="center" shrinkToFit="1"/>
    </xf>
    <xf numFmtId="223" fontId="6" fillId="0" borderId="21" xfId="0" applyNumberFormat="1" applyFont="1" applyFill="1" applyBorder="1" applyAlignment="1">
      <alignment horizontal="right" vertical="center" shrinkToFit="1"/>
    </xf>
    <xf numFmtId="223" fontId="6" fillId="0" borderId="24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226" fontId="6" fillId="0" borderId="34" xfId="0" applyNumberFormat="1" applyFont="1" applyFill="1" applyBorder="1" applyAlignment="1">
      <alignment horizontal="center" vertical="center" shrinkToFit="1"/>
    </xf>
    <xf numFmtId="226" fontId="6" fillId="0" borderId="35" xfId="0" applyNumberFormat="1" applyFont="1" applyFill="1" applyBorder="1" applyAlignment="1">
      <alignment horizontal="center" vertical="center" shrinkToFit="1"/>
    </xf>
    <xf numFmtId="226" fontId="6" fillId="0" borderId="36" xfId="0" applyNumberFormat="1" applyFont="1" applyFill="1" applyBorder="1" applyAlignment="1">
      <alignment horizontal="center" vertical="center" shrinkToFit="1"/>
    </xf>
    <xf numFmtId="223" fontId="6" fillId="0" borderId="37" xfId="0" applyNumberFormat="1" applyFont="1" applyFill="1" applyBorder="1" applyAlignment="1">
      <alignment horizontal="center" vertical="center" shrinkToFit="1"/>
    </xf>
    <xf numFmtId="223" fontId="6" fillId="0" borderId="38" xfId="0" applyNumberFormat="1" applyFont="1" applyFill="1" applyBorder="1" applyAlignment="1">
      <alignment horizontal="center" vertical="center" shrinkToFit="1"/>
    </xf>
    <xf numFmtId="223" fontId="6" fillId="0" borderId="39" xfId="0" applyNumberFormat="1" applyFont="1" applyFill="1" applyBorder="1" applyAlignment="1">
      <alignment horizontal="center" vertical="center" shrinkToFit="1"/>
    </xf>
    <xf numFmtId="223" fontId="6" fillId="0" borderId="40" xfId="0" applyNumberFormat="1" applyFont="1" applyFill="1" applyBorder="1" applyAlignment="1">
      <alignment horizontal="center" vertical="center" shrinkToFit="1"/>
    </xf>
    <xf numFmtId="223" fontId="6" fillId="0" borderId="41" xfId="0" applyNumberFormat="1" applyFont="1" applyFill="1" applyBorder="1" applyAlignment="1">
      <alignment horizontal="center" vertical="center" shrinkToFit="1"/>
    </xf>
    <xf numFmtId="223" fontId="6" fillId="0" borderId="42" xfId="0" applyNumberFormat="1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distributed" vertical="center" textRotation="255"/>
    </xf>
    <xf numFmtId="0" fontId="6" fillId="0" borderId="12" xfId="0" applyFont="1" applyFill="1" applyBorder="1" applyAlignment="1">
      <alignment horizontal="distributed" vertical="center" textRotation="255"/>
    </xf>
    <xf numFmtId="0" fontId="6" fillId="0" borderId="31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 shrinkToFit="1"/>
    </xf>
    <xf numFmtId="180" fontId="6" fillId="0" borderId="20" xfId="0" applyNumberFormat="1" applyFont="1" applyFill="1" applyBorder="1" applyAlignment="1">
      <alignment horizontal="right" vertical="center" shrinkToFit="1"/>
    </xf>
    <xf numFmtId="180" fontId="6" fillId="0" borderId="23" xfId="0" applyNumberFormat="1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center" vertical="center" textRotation="255" wrapText="1"/>
    </xf>
    <xf numFmtId="0" fontId="6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distributed" vertical="center" wrapText="1"/>
    </xf>
    <xf numFmtId="0" fontId="5" fillId="0" borderId="43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84" fontId="5" fillId="33" borderId="26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184" fontId="5" fillId="0" borderId="23" xfId="0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22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 vertical="center"/>
    </xf>
    <xf numFmtId="184" fontId="5" fillId="33" borderId="21" xfId="0" applyNumberFormat="1" applyFont="1" applyFill="1" applyBorder="1" applyAlignment="1">
      <alignment horizontal="right" vertical="center"/>
    </xf>
    <xf numFmtId="184" fontId="5" fillId="33" borderId="22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4" fontId="5" fillId="33" borderId="24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21" xfId="0" applyNumberFormat="1" applyFont="1" applyFill="1" applyBorder="1" applyAlignment="1">
      <alignment horizontal="center" vertical="center"/>
    </xf>
    <xf numFmtId="184" fontId="5" fillId="33" borderId="22" xfId="0" applyNumberFormat="1" applyFont="1" applyFill="1" applyBorder="1" applyAlignment="1">
      <alignment horizontal="center" vertical="center"/>
    </xf>
    <xf numFmtId="184" fontId="5" fillId="0" borderId="28" xfId="0" applyNumberFormat="1" applyFont="1" applyFill="1" applyBorder="1" applyAlignment="1">
      <alignment horizontal="right" vertical="center"/>
    </xf>
    <xf numFmtId="184" fontId="5" fillId="0" borderId="29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84" fontId="5" fillId="33" borderId="29" xfId="0" applyNumberFormat="1" applyFont="1" applyFill="1" applyBorder="1" applyAlignment="1">
      <alignment horizontal="center" vertical="center"/>
    </xf>
    <xf numFmtId="184" fontId="5" fillId="33" borderId="30" xfId="0" applyNumberFormat="1" applyFont="1" applyFill="1" applyBorder="1" applyAlignment="1">
      <alignment horizontal="center" vertical="center"/>
    </xf>
    <xf numFmtId="184" fontId="5" fillId="33" borderId="29" xfId="0" applyNumberFormat="1" applyFont="1" applyFill="1" applyBorder="1" applyAlignment="1">
      <alignment horizontal="right" vertical="center"/>
    </xf>
    <xf numFmtId="184" fontId="5" fillId="33" borderId="30" xfId="0" applyNumberFormat="1" applyFont="1" applyFill="1" applyBorder="1" applyAlignment="1">
      <alignment horizontal="right" vertical="center"/>
    </xf>
    <xf numFmtId="184" fontId="5" fillId="33" borderId="31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4" fontId="5" fillId="33" borderId="29" xfId="0" applyNumberFormat="1" applyFont="1" applyFill="1" applyBorder="1" applyAlignment="1">
      <alignment vertical="center"/>
    </xf>
    <xf numFmtId="184" fontId="5" fillId="33" borderId="3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auto="1"/>
      </font>
      <fill>
        <patternFill>
          <bgColor theme="9" tint="0.3999499976634979"/>
        </patternFill>
      </fill>
    </dxf>
    <dxf>
      <font>
        <color rgb="FFFF0000"/>
      </font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rgb="FFFF0000"/>
      </font>
      <border/>
    </dxf>
    <dxf>
      <font>
        <color auto="1"/>
      </font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="190" zoomScaleNormal="205" zoomScaleSheetLayoutView="190" zoomScalePageLayoutView="175" workbookViewId="0" topLeftCell="A3">
      <selection activeCell="M20" sqref="M20:M21"/>
    </sheetView>
  </sheetViews>
  <sheetFormatPr defaultColWidth="9.00390625" defaultRowHeight="13.5"/>
  <cols>
    <col min="1" max="4" width="1.625" style="1" customWidth="1"/>
    <col min="5" max="5" width="9.375" style="1" customWidth="1"/>
    <col min="6" max="6" width="5.125" style="1" customWidth="1"/>
    <col min="7" max="7" width="3.75390625" style="1" customWidth="1"/>
    <col min="8" max="8" width="3.87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15" t="s">
        <v>75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66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29</v>
      </c>
      <c r="G3" s="6"/>
      <c r="H3" s="6"/>
      <c r="I3" s="6"/>
      <c r="J3" s="6"/>
      <c r="K3" s="6"/>
      <c r="L3" s="6"/>
      <c r="M3" s="20" t="s">
        <v>87</v>
      </c>
    </row>
    <row r="4" spans="1:13" s="2" customFormat="1" ht="18.75" customHeight="1">
      <c r="A4" s="156" t="s">
        <v>11</v>
      </c>
      <c r="B4" s="157"/>
      <c r="C4" s="157"/>
      <c r="D4" s="157"/>
      <c r="E4" s="157"/>
      <c r="F4" s="21" t="s">
        <v>86</v>
      </c>
      <c r="G4" s="157" t="s">
        <v>12</v>
      </c>
      <c r="H4" s="157"/>
      <c r="I4" s="157" t="s">
        <v>13</v>
      </c>
      <c r="J4" s="157"/>
      <c r="K4" s="157"/>
      <c r="L4" s="157" t="s">
        <v>14</v>
      </c>
      <c r="M4" s="160"/>
    </row>
    <row r="5" spans="1:13" ht="7.5" customHeight="1">
      <c r="A5" s="158"/>
      <c r="B5" s="159"/>
      <c r="C5" s="159"/>
      <c r="D5" s="159"/>
      <c r="E5" s="159"/>
      <c r="F5" s="22" t="s">
        <v>15</v>
      </c>
      <c r="G5" s="16" t="s">
        <v>16</v>
      </c>
      <c r="H5" s="16" t="s">
        <v>17</v>
      </c>
      <c r="I5" s="16" t="s">
        <v>7</v>
      </c>
      <c r="J5" s="16" t="s">
        <v>16</v>
      </c>
      <c r="K5" s="16" t="s">
        <v>17</v>
      </c>
      <c r="L5" s="16" t="s">
        <v>16</v>
      </c>
      <c r="M5" s="23" t="s">
        <v>17</v>
      </c>
    </row>
    <row r="6" spans="1:13" ht="8.25" customHeight="1">
      <c r="A6" s="138" t="s">
        <v>57</v>
      </c>
      <c r="B6" s="138"/>
      <c r="C6" s="138"/>
      <c r="D6" s="138"/>
      <c r="E6" s="120"/>
      <c r="F6" s="86">
        <f>G6+H6+I6+L6+M6</f>
        <v>53128</v>
      </c>
      <c r="G6" s="153">
        <v>76</v>
      </c>
      <c r="H6" s="153">
        <v>76</v>
      </c>
      <c r="I6" s="87">
        <v>49509</v>
      </c>
      <c r="J6" s="87">
        <v>25382</v>
      </c>
      <c r="K6" s="87">
        <v>24127</v>
      </c>
      <c r="L6" s="112">
        <v>1758</v>
      </c>
      <c r="M6" s="114">
        <v>1709</v>
      </c>
    </row>
    <row r="7" spans="1:13" ht="7.5" customHeight="1">
      <c r="A7" s="139"/>
      <c r="B7" s="139"/>
      <c r="C7" s="139"/>
      <c r="D7" s="139"/>
      <c r="E7" s="122"/>
      <c r="F7" s="88" t="s">
        <v>76</v>
      </c>
      <c r="G7" s="154"/>
      <c r="H7" s="154"/>
      <c r="I7" s="89">
        <f aca="true" t="shared" si="0" ref="I7:I55">SUM(J7:K7)</f>
        <v>231</v>
      </c>
      <c r="J7" s="90">
        <v>135</v>
      </c>
      <c r="K7" s="90">
        <v>96</v>
      </c>
      <c r="L7" s="113"/>
      <c r="M7" s="115"/>
    </row>
    <row r="8" spans="1:13" ht="8.25" customHeight="1">
      <c r="A8" s="155" t="s">
        <v>62</v>
      </c>
      <c r="B8" s="138" t="s">
        <v>58</v>
      </c>
      <c r="C8" s="138"/>
      <c r="D8" s="138"/>
      <c r="E8" s="120"/>
      <c r="F8" s="86">
        <f>G8+H8+I8+L8+M8</f>
        <v>52485</v>
      </c>
      <c r="G8" s="153">
        <f>SUM(G10:G21)</f>
        <v>75</v>
      </c>
      <c r="H8" s="153">
        <f>SUM(H10:H21)</f>
        <v>76</v>
      </c>
      <c r="I8" s="87">
        <f t="shared" si="0"/>
        <v>48877</v>
      </c>
      <c r="J8" s="87">
        <f>SUM(J10,J12,J14,J16,J18,J20)</f>
        <v>25040</v>
      </c>
      <c r="K8" s="87">
        <f>SUM(K10,K12,K14,K16,K18,K20)</f>
        <v>23837</v>
      </c>
      <c r="L8" s="153">
        <v>1751</v>
      </c>
      <c r="M8" s="153">
        <v>1706</v>
      </c>
    </row>
    <row r="9" spans="1:13" ht="7.5" customHeight="1">
      <c r="A9" s="155"/>
      <c r="B9" s="139"/>
      <c r="C9" s="139"/>
      <c r="D9" s="139"/>
      <c r="E9" s="122"/>
      <c r="F9" s="88">
        <f>F8/$F$6*100</f>
        <v>98.78971540430658</v>
      </c>
      <c r="G9" s="154"/>
      <c r="H9" s="154"/>
      <c r="I9" s="89">
        <f t="shared" si="0"/>
        <v>228</v>
      </c>
      <c r="J9" s="89">
        <v>133</v>
      </c>
      <c r="K9" s="89">
        <v>95</v>
      </c>
      <c r="L9" s="154"/>
      <c r="M9" s="154"/>
    </row>
    <row r="10" spans="1:13" ht="8.25" customHeight="1">
      <c r="A10" s="116"/>
      <c r="B10" s="117" t="s">
        <v>2</v>
      </c>
      <c r="C10" s="124" t="s">
        <v>8</v>
      </c>
      <c r="D10" s="124"/>
      <c r="E10" s="111"/>
      <c r="F10" s="86">
        <f>G10+H10+I10+L10+M10</f>
        <v>48286</v>
      </c>
      <c r="G10" s="153">
        <v>67</v>
      </c>
      <c r="H10" s="153">
        <v>74</v>
      </c>
      <c r="I10" s="91">
        <f t="shared" si="0"/>
        <v>44762</v>
      </c>
      <c r="J10" s="91">
        <v>22912</v>
      </c>
      <c r="K10" s="91">
        <v>21850</v>
      </c>
      <c r="L10" s="112">
        <v>1721</v>
      </c>
      <c r="M10" s="114">
        <v>1662</v>
      </c>
    </row>
    <row r="11" spans="1:13" ht="7.5" customHeight="1">
      <c r="A11" s="116"/>
      <c r="B11" s="117"/>
      <c r="C11" s="124"/>
      <c r="D11" s="124"/>
      <c r="E11" s="111"/>
      <c r="F11" s="88">
        <f>F10/$F$6*100</f>
        <v>90.88616172263212</v>
      </c>
      <c r="G11" s="154"/>
      <c r="H11" s="154"/>
      <c r="I11" s="89">
        <f t="shared" si="0"/>
        <v>212</v>
      </c>
      <c r="J11" s="89">
        <v>123</v>
      </c>
      <c r="K11" s="89">
        <v>89</v>
      </c>
      <c r="L11" s="113"/>
      <c r="M11" s="115"/>
    </row>
    <row r="12" spans="1:13" ht="7.5" customHeight="1">
      <c r="A12" s="116"/>
      <c r="B12" s="117"/>
      <c r="C12" s="124" t="s">
        <v>9</v>
      </c>
      <c r="D12" s="124"/>
      <c r="E12" s="111"/>
      <c r="F12" s="86">
        <f>G12+H12+I12+L12+M12</f>
        <v>710</v>
      </c>
      <c r="G12" s="112">
        <v>0</v>
      </c>
      <c r="H12" s="114">
        <v>0</v>
      </c>
      <c r="I12" s="87">
        <f>SUM(J12:K12)</f>
        <v>707</v>
      </c>
      <c r="J12" s="87">
        <v>371</v>
      </c>
      <c r="K12" s="87">
        <v>336</v>
      </c>
      <c r="L12" s="112">
        <v>3</v>
      </c>
      <c r="M12" s="114">
        <v>0</v>
      </c>
    </row>
    <row r="13" spans="1:13" ht="7.5" customHeight="1">
      <c r="A13" s="116"/>
      <c r="B13" s="117"/>
      <c r="C13" s="124"/>
      <c r="D13" s="124"/>
      <c r="E13" s="111"/>
      <c r="F13" s="88">
        <f>F12/$F$6*100</f>
        <v>1.3363951212166842</v>
      </c>
      <c r="G13" s="113"/>
      <c r="H13" s="115"/>
      <c r="I13" s="89">
        <f t="shared" si="0"/>
        <v>2</v>
      </c>
      <c r="J13" s="89">
        <v>1</v>
      </c>
      <c r="K13" s="89">
        <v>1</v>
      </c>
      <c r="L13" s="113"/>
      <c r="M13" s="115"/>
    </row>
    <row r="14" spans="1:13" ht="7.5" customHeight="1">
      <c r="A14" s="116"/>
      <c r="B14" s="117"/>
      <c r="C14" s="124" t="s">
        <v>10</v>
      </c>
      <c r="D14" s="124"/>
      <c r="E14" s="111"/>
      <c r="F14" s="86">
        <f>G14+H14+I14+L14+M14</f>
        <v>2561</v>
      </c>
      <c r="G14" s="112">
        <v>2</v>
      </c>
      <c r="H14" s="114">
        <v>1</v>
      </c>
      <c r="I14" s="87">
        <f>SUM(J14:K14)</f>
        <v>2497</v>
      </c>
      <c r="J14" s="87">
        <v>1134</v>
      </c>
      <c r="K14" s="87">
        <v>1363</v>
      </c>
      <c r="L14" s="112">
        <v>21</v>
      </c>
      <c r="M14" s="114">
        <v>40</v>
      </c>
    </row>
    <row r="15" spans="1:13" ht="7.5" customHeight="1">
      <c r="A15" s="116"/>
      <c r="B15" s="117"/>
      <c r="C15" s="124"/>
      <c r="D15" s="124"/>
      <c r="E15" s="111"/>
      <c r="F15" s="88">
        <f>F14/$F$6*100</f>
        <v>4.820433669628068</v>
      </c>
      <c r="G15" s="113"/>
      <c r="H15" s="115"/>
      <c r="I15" s="89">
        <f t="shared" si="0"/>
        <v>10</v>
      </c>
      <c r="J15" s="89">
        <v>5</v>
      </c>
      <c r="K15" s="89">
        <v>5</v>
      </c>
      <c r="L15" s="113"/>
      <c r="M15" s="115"/>
    </row>
    <row r="16" spans="1:13" ht="7.5" customHeight="1">
      <c r="A16" s="116"/>
      <c r="B16" s="151" t="s">
        <v>55</v>
      </c>
      <c r="C16" s="151"/>
      <c r="D16" s="151"/>
      <c r="E16" s="152"/>
      <c r="F16" s="86">
        <f>G16+H16+I16+L16+M16</f>
        <v>10</v>
      </c>
      <c r="G16" s="112">
        <v>0</v>
      </c>
      <c r="H16" s="114">
        <v>0</v>
      </c>
      <c r="I16" s="87">
        <f t="shared" si="0"/>
        <v>0</v>
      </c>
      <c r="J16" s="87">
        <v>0</v>
      </c>
      <c r="K16" s="87">
        <v>0</v>
      </c>
      <c r="L16" s="112">
        <v>6</v>
      </c>
      <c r="M16" s="114">
        <v>4</v>
      </c>
    </row>
    <row r="17" spans="1:13" ht="7.5" customHeight="1">
      <c r="A17" s="116"/>
      <c r="B17" s="151"/>
      <c r="C17" s="151"/>
      <c r="D17" s="151"/>
      <c r="E17" s="152"/>
      <c r="F17" s="88">
        <f>F16/$F$6*100</f>
        <v>0.018822466496009636</v>
      </c>
      <c r="G17" s="113"/>
      <c r="H17" s="115"/>
      <c r="I17" s="89">
        <f t="shared" si="0"/>
        <v>0</v>
      </c>
      <c r="J17" s="89">
        <v>0</v>
      </c>
      <c r="K17" s="89">
        <v>0</v>
      </c>
      <c r="L17" s="113"/>
      <c r="M17" s="115"/>
    </row>
    <row r="18" spans="1:13" ht="7.5" customHeight="1">
      <c r="A18" s="116"/>
      <c r="B18" s="151" t="s">
        <v>26</v>
      </c>
      <c r="C18" s="151"/>
      <c r="D18" s="151"/>
      <c r="E18" s="152"/>
      <c r="F18" s="86">
        <f>G18+H18+I18+L18+M18</f>
        <v>662</v>
      </c>
      <c r="G18" s="96">
        <v>0</v>
      </c>
      <c r="H18" s="96">
        <v>0</v>
      </c>
      <c r="I18" s="87">
        <f>SUM(J18:K18)</f>
        <v>662</v>
      </c>
      <c r="J18" s="87">
        <v>422</v>
      </c>
      <c r="K18" s="87">
        <v>240</v>
      </c>
      <c r="L18" s="112">
        <v>0</v>
      </c>
      <c r="M18" s="112">
        <v>0</v>
      </c>
    </row>
    <row r="19" spans="1:13" ht="7.5" customHeight="1">
      <c r="A19" s="116"/>
      <c r="B19" s="151"/>
      <c r="C19" s="151"/>
      <c r="D19" s="151"/>
      <c r="E19" s="152"/>
      <c r="F19" s="88">
        <f>F18/$F$6*100</f>
        <v>1.2460472820358381</v>
      </c>
      <c r="G19" s="107"/>
      <c r="H19" s="107"/>
      <c r="I19" s="89">
        <f t="shared" si="0"/>
        <v>3</v>
      </c>
      <c r="J19" s="89">
        <v>3</v>
      </c>
      <c r="K19" s="89"/>
      <c r="L19" s="113"/>
      <c r="M19" s="113"/>
    </row>
    <row r="20" spans="1:13" ht="7.5" customHeight="1">
      <c r="A20" s="116"/>
      <c r="B20" s="151" t="s">
        <v>56</v>
      </c>
      <c r="C20" s="151"/>
      <c r="D20" s="151"/>
      <c r="E20" s="152"/>
      <c r="F20" s="86">
        <f>G20+H20+I20+L20+M20</f>
        <v>256</v>
      </c>
      <c r="G20" s="153">
        <v>6</v>
      </c>
      <c r="H20" s="153">
        <v>1</v>
      </c>
      <c r="I20" s="87">
        <f t="shared" si="0"/>
        <v>249</v>
      </c>
      <c r="J20" s="87">
        <v>201</v>
      </c>
      <c r="K20" s="87">
        <v>48</v>
      </c>
      <c r="L20" s="112">
        <v>0</v>
      </c>
      <c r="M20" s="112">
        <v>0</v>
      </c>
    </row>
    <row r="21" spans="1:13" ht="7.5" customHeight="1">
      <c r="A21" s="116"/>
      <c r="B21" s="151"/>
      <c r="C21" s="151"/>
      <c r="D21" s="151"/>
      <c r="E21" s="152"/>
      <c r="F21" s="88">
        <f>F20/$F$6*100</f>
        <v>0.4818551422978467</v>
      </c>
      <c r="G21" s="154"/>
      <c r="H21" s="154"/>
      <c r="I21" s="89">
        <f t="shared" si="0"/>
        <v>1</v>
      </c>
      <c r="J21" s="89">
        <v>1</v>
      </c>
      <c r="K21" s="89"/>
      <c r="L21" s="113"/>
      <c r="M21" s="113"/>
    </row>
    <row r="22" spans="1:13" ht="7.5" customHeight="1">
      <c r="A22" s="147" t="s">
        <v>27</v>
      </c>
      <c r="B22" s="147"/>
      <c r="C22" s="147"/>
      <c r="D22" s="147"/>
      <c r="E22" s="148"/>
      <c r="F22" s="86">
        <f>G22+H22+I22+L22+M22</f>
        <v>103</v>
      </c>
      <c r="G22" s="96">
        <v>0</v>
      </c>
      <c r="H22" s="96">
        <v>0</v>
      </c>
      <c r="I22" s="87">
        <f t="shared" si="0"/>
        <v>103</v>
      </c>
      <c r="J22" s="87">
        <v>52</v>
      </c>
      <c r="K22" s="87">
        <v>51</v>
      </c>
      <c r="L22" s="112">
        <v>0</v>
      </c>
      <c r="M22" s="114">
        <v>0</v>
      </c>
    </row>
    <row r="23" spans="1:13" ht="7.5" customHeight="1">
      <c r="A23" s="149"/>
      <c r="B23" s="149"/>
      <c r="C23" s="149"/>
      <c r="D23" s="149"/>
      <c r="E23" s="150"/>
      <c r="F23" s="88">
        <f>F22/$F$6*100</f>
        <v>0.19387140490889926</v>
      </c>
      <c r="G23" s="107"/>
      <c r="H23" s="107"/>
      <c r="I23" s="89">
        <f t="shared" si="0"/>
        <v>0</v>
      </c>
      <c r="J23" s="89"/>
      <c r="K23" s="89"/>
      <c r="L23" s="113"/>
      <c r="M23" s="115"/>
    </row>
    <row r="24" spans="1:13" ht="7.5" customHeight="1">
      <c r="A24" s="144" t="s">
        <v>77</v>
      </c>
      <c r="B24" s="145"/>
      <c r="C24" s="145"/>
      <c r="D24" s="145"/>
      <c r="E24" s="146"/>
      <c r="F24" s="86">
        <f>G24+H24+I24+L24+M24</f>
        <v>34</v>
      </c>
      <c r="G24" s="96">
        <v>0</v>
      </c>
      <c r="H24" s="96">
        <v>0</v>
      </c>
      <c r="I24" s="87">
        <f t="shared" si="0"/>
        <v>33</v>
      </c>
      <c r="J24" s="87">
        <v>12</v>
      </c>
      <c r="K24" s="87">
        <v>21</v>
      </c>
      <c r="L24" s="112">
        <v>0</v>
      </c>
      <c r="M24" s="114">
        <v>1</v>
      </c>
    </row>
    <row r="25" spans="1:13" ht="7.5" customHeight="1">
      <c r="A25" s="144"/>
      <c r="B25" s="145"/>
      <c r="C25" s="145"/>
      <c r="D25" s="145"/>
      <c r="E25" s="146"/>
      <c r="F25" s="88">
        <f>F24/$F$6*100</f>
        <v>0.06399638608643277</v>
      </c>
      <c r="G25" s="107"/>
      <c r="H25" s="107"/>
      <c r="I25" s="89">
        <f t="shared" si="0"/>
        <v>0</v>
      </c>
      <c r="J25" s="89"/>
      <c r="K25" s="89"/>
      <c r="L25" s="113"/>
      <c r="M25" s="115"/>
    </row>
    <row r="26" spans="1:13" ht="7.5" customHeight="1">
      <c r="A26" s="140" t="s">
        <v>61</v>
      </c>
      <c r="B26" s="140"/>
      <c r="C26" s="140"/>
      <c r="D26" s="140"/>
      <c r="E26" s="141"/>
      <c r="F26" s="86">
        <f>G26+H26+I26+L26+M26</f>
        <v>13</v>
      </c>
      <c r="G26" s="96">
        <v>0</v>
      </c>
      <c r="H26" s="96">
        <v>0</v>
      </c>
      <c r="I26" s="87">
        <f t="shared" si="0"/>
        <v>13</v>
      </c>
      <c r="J26" s="87">
        <v>13</v>
      </c>
      <c r="K26" s="87">
        <v>0</v>
      </c>
      <c r="L26" s="112">
        <v>0</v>
      </c>
      <c r="M26" s="114">
        <v>0</v>
      </c>
    </row>
    <row r="27" spans="1:13" ht="7.5" customHeight="1">
      <c r="A27" s="142"/>
      <c r="B27" s="142"/>
      <c r="C27" s="142"/>
      <c r="D27" s="142"/>
      <c r="E27" s="143"/>
      <c r="F27" s="88">
        <f>F26/$F$6*100</f>
        <v>0.02446920644481253</v>
      </c>
      <c r="G27" s="107"/>
      <c r="H27" s="107"/>
      <c r="I27" s="89">
        <f t="shared" si="0"/>
        <v>0</v>
      </c>
      <c r="J27" s="89"/>
      <c r="K27" s="89"/>
      <c r="L27" s="113"/>
      <c r="M27" s="115"/>
    </row>
    <row r="28" spans="1:13" ht="7.5" customHeight="1">
      <c r="A28" s="138" t="s">
        <v>59</v>
      </c>
      <c r="B28" s="138"/>
      <c r="C28" s="138"/>
      <c r="D28" s="138"/>
      <c r="E28" s="120"/>
      <c r="F28" s="86">
        <f>G28+H28+I28+L28+M28</f>
        <v>66</v>
      </c>
      <c r="G28" s="96">
        <v>0</v>
      </c>
      <c r="H28" s="96">
        <v>0</v>
      </c>
      <c r="I28" s="87">
        <f t="shared" si="0"/>
        <v>66</v>
      </c>
      <c r="J28" s="87">
        <v>52</v>
      </c>
      <c r="K28" s="87">
        <v>14</v>
      </c>
      <c r="L28" s="112">
        <v>0</v>
      </c>
      <c r="M28" s="114">
        <v>0</v>
      </c>
    </row>
    <row r="29" spans="1:13" ht="7.5" customHeight="1">
      <c r="A29" s="139"/>
      <c r="B29" s="139"/>
      <c r="C29" s="139"/>
      <c r="D29" s="139"/>
      <c r="E29" s="122"/>
      <c r="F29" s="88">
        <f>F28/$F$6*100</f>
        <v>0.12422827887366361</v>
      </c>
      <c r="G29" s="107"/>
      <c r="H29" s="107"/>
      <c r="I29" s="89">
        <f t="shared" si="0"/>
        <v>0</v>
      </c>
      <c r="J29" s="89"/>
      <c r="K29" s="89"/>
      <c r="L29" s="113"/>
      <c r="M29" s="115"/>
    </row>
    <row r="30" spans="1:13" ht="7.5" customHeight="1">
      <c r="A30" s="136" t="s">
        <v>28</v>
      </c>
      <c r="B30" s="123" t="s">
        <v>7</v>
      </c>
      <c r="C30" s="124"/>
      <c r="D30" s="124"/>
      <c r="E30" s="124"/>
      <c r="F30" s="86">
        <f>G30+H30+I30+L30+M30</f>
        <v>426</v>
      </c>
      <c r="G30" s="112">
        <f>SUM(G32:G43)</f>
        <v>1</v>
      </c>
      <c r="H30" s="112">
        <f>SUM(H32:H43)</f>
        <v>0</v>
      </c>
      <c r="I30" s="87">
        <f>SUM(J30:K30)</f>
        <v>417</v>
      </c>
      <c r="J30" s="87">
        <f>SUM(J32,J34,J36,J38,J40,J42)</f>
        <v>213</v>
      </c>
      <c r="K30" s="87">
        <f>SUM(K32,K34,K36,K38,K40,K42)</f>
        <v>204</v>
      </c>
      <c r="L30" s="112">
        <v>6</v>
      </c>
      <c r="M30" s="114">
        <v>2</v>
      </c>
    </row>
    <row r="31" spans="1:13" ht="7.5" customHeight="1">
      <c r="A31" s="136"/>
      <c r="B31" s="123"/>
      <c r="C31" s="124"/>
      <c r="D31" s="124"/>
      <c r="E31" s="124"/>
      <c r="F31" s="88">
        <f>F30/$F$6*100</f>
        <v>0.8018370727300106</v>
      </c>
      <c r="G31" s="113"/>
      <c r="H31" s="113"/>
      <c r="I31" s="89">
        <f t="shared" si="0"/>
        <v>3</v>
      </c>
      <c r="J31" s="89">
        <f>SUM(J33,J35,J37,J39,J41,J43)</f>
        <v>2</v>
      </c>
      <c r="K31" s="89">
        <f>SUM(K33,K35,K37,K39,K41,K43)</f>
        <v>1</v>
      </c>
      <c r="L31" s="113"/>
      <c r="M31" s="115"/>
    </row>
    <row r="32" spans="1:13" ht="6.75" customHeight="1">
      <c r="A32" s="137"/>
      <c r="B32" s="124" t="s">
        <v>18</v>
      </c>
      <c r="C32" s="124"/>
      <c r="D32" s="124"/>
      <c r="E32" s="111"/>
      <c r="F32" s="127"/>
      <c r="G32" s="112">
        <v>0</v>
      </c>
      <c r="H32" s="112">
        <v>0</v>
      </c>
      <c r="I32" s="87">
        <f>SUM(J32:K32)</f>
        <v>239</v>
      </c>
      <c r="J32" s="87">
        <v>115</v>
      </c>
      <c r="K32" s="87">
        <v>124</v>
      </c>
      <c r="L32" s="130"/>
      <c r="M32" s="131"/>
    </row>
    <row r="33" spans="1:13" ht="6.75" customHeight="1">
      <c r="A33" s="137"/>
      <c r="B33" s="124"/>
      <c r="C33" s="124"/>
      <c r="D33" s="124"/>
      <c r="E33" s="111"/>
      <c r="F33" s="128"/>
      <c r="G33" s="113"/>
      <c r="H33" s="113"/>
      <c r="I33" s="89">
        <f t="shared" si="0"/>
        <v>1</v>
      </c>
      <c r="J33" s="89">
        <v>1</v>
      </c>
      <c r="K33" s="89"/>
      <c r="L33" s="132"/>
      <c r="M33" s="133"/>
    </row>
    <row r="34" spans="1:13" ht="6.75" customHeight="1">
      <c r="A34" s="137"/>
      <c r="B34" s="124" t="s">
        <v>19</v>
      </c>
      <c r="C34" s="124"/>
      <c r="D34" s="124"/>
      <c r="E34" s="111"/>
      <c r="F34" s="128"/>
      <c r="G34" s="112">
        <v>1</v>
      </c>
      <c r="H34" s="112">
        <v>0</v>
      </c>
      <c r="I34" s="87">
        <f>SUM(J34:K34)</f>
        <v>55</v>
      </c>
      <c r="J34" s="87">
        <v>32</v>
      </c>
      <c r="K34" s="87">
        <v>23</v>
      </c>
      <c r="L34" s="132"/>
      <c r="M34" s="133"/>
    </row>
    <row r="35" spans="1:13" ht="6.75" customHeight="1">
      <c r="A35" s="137"/>
      <c r="B35" s="124"/>
      <c r="C35" s="124"/>
      <c r="D35" s="124"/>
      <c r="E35" s="111"/>
      <c r="F35" s="128"/>
      <c r="G35" s="113"/>
      <c r="H35" s="113"/>
      <c r="I35" s="89">
        <f t="shared" si="0"/>
        <v>1</v>
      </c>
      <c r="J35" s="89">
        <v>1</v>
      </c>
      <c r="K35" s="89">
        <v>0</v>
      </c>
      <c r="L35" s="132"/>
      <c r="M35" s="133"/>
    </row>
    <row r="36" spans="1:13" ht="6.75" customHeight="1">
      <c r="A36" s="137"/>
      <c r="B36" s="124" t="s">
        <v>20</v>
      </c>
      <c r="C36" s="124"/>
      <c r="D36" s="124"/>
      <c r="E36" s="111"/>
      <c r="F36" s="128"/>
      <c r="G36" s="112">
        <v>0</v>
      </c>
      <c r="H36" s="112">
        <v>0</v>
      </c>
      <c r="I36" s="87">
        <f>SUM(J36:K36)</f>
        <v>5</v>
      </c>
      <c r="J36" s="87">
        <v>3</v>
      </c>
      <c r="K36" s="87">
        <v>2</v>
      </c>
      <c r="L36" s="132"/>
      <c r="M36" s="133"/>
    </row>
    <row r="37" spans="1:13" ht="6.75" customHeight="1">
      <c r="A37" s="137"/>
      <c r="B37" s="124"/>
      <c r="C37" s="124"/>
      <c r="D37" s="124"/>
      <c r="E37" s="111"/>
      <c r="F37" s="128"/>
      <c r="G37" s="113"/>
      <c r="H37" s="113"/>
      <c r="I37" s="89">
        <f t="shared" si="0"/>
        <v>0</v>
      </c>
      <c r="J37" s="89"/>
      <c r="K37" s="89"/>
      <c r="L37" s="132"/>
      <c r="M37" s="133"/>
    </row>
    <row r="38" spans="1:13" ht="6.75" customHeight="1">
      <c r="A38" s="137"/>
      <c r="B38" s="124" t="s">
        <v>21</v>
      </c>
      <c r="C38" s="124"/>
      <c r="D38" s="124"/>
      <c r="E38" s="111"/>
      <c r="F38" s="128"/>
      <c r="G38" s="112">
        <v>0</v>
      </c>
      <c r="H38" s="112">
        <v>0</v>
      </c>
      <c r="I38" s="87">
        <f>SUM(J38:K38)</f>
        <v>58</v>
      </c>
      <c r="J38" s="87">
        <v>26</v>
      </c>
      <c r="K38" s="87">
        <v>32</v>
      </c>
      <c r="L38" s="132"/>
      <c r="M38" s="133"/>
    </row>
    <row r="39" spans="1:13" ht="6.75" customHeight="1">
      <c r="A39" s="137"/>
      <c r="B39" s="124"/>
      <c r="C39" s="124"/>
      <c r="D39" s="124"/>
      <c r="E39" s="111"/>
      <c r="F39" s="128"/>
      <c r="G39" s="113"/>
      <c r="H39" s="113"/>
      <c r="I39" s="89">
        <f t="shared" si="0"/>
        <v>0</v>
      </c>
      <c r="J39" s="89"/>
      <c r="K39" s="89"/>
      <c r="L39" s="132"/>
      <c r="M39" s="133"/>
    </row>
    <row r="40" spans="1:13" ht="6.75" customHeight="1">
      <c r="A40" s="137"/>
      <c r="B40" s="124" t="s">
        <v>22</v>
      </c>
      <c r="C40" s="124"/>
      <c r="D40" s="124"/>
      <c r="E40" s="111"/>
      <c r="F40" s="128"/>
      <c r="G40" s="112">
        <v>0</v>
      </c>
      <c r="H40" s="112">
        <v>0</v>
      </c>
      <c r="I40" s="87">
        <f>SUM(J40:K40)</f>
        <v>0</v>
      </c>
      <c r="J40" s="87">
        <v>0</v>
      </c>
      <c r="K40" s="87">
        <v>0</v>
      </c>
      <c r="L40" s="132"/>
      <c r="M40" s="133"/>
    </row>
    <row r="41" spans="1:13" ht="6.75" customHeight="1">
      <c r="A41" s="137"/>
      <c r="B41" s="124"/>
      <c r="C41" s="124"/>
      <c r="D41" s="124"/>
      <c r="E41" s="111"/>
      <c r="F41" s="128"/>
      <c r="G41" s="113"/>
      <c r="H41" s="113"/>
      <c r="I41" s="89">
        <f t="shared" si="0"/>
        <v>0</v>
      </c>
      <c r="J41" s="89"/>
      <c r="K41" s="89"/>
      <c r="L41" s="132"/>
      <c r="M41" s="133"/>
    </row>
    <row r="42" spans="1:13" ht="6.75" customHeight="1">
      <c r="A42" s="137"/>
      <c r="B42" s="124" t="s">
        <v>23</v>
      </c>
      <c r="C42" s="124"/>
      <c r="D42" s="124"/>
      <c r="E42" s="111"/>
      <c r="F42" s="128"/>
      <c r="G42" s="112">
        <v>0</v>
      </c>
      <c r="H42" s="112">
        <v>0</v>
      </c>
      <c r="I42" s="87">
        <f>SUM(J42:K42)</f>
        <v>60</v>
      </c>
      <c r="J42" s="87">
        <v>37</v>
      </c>
      <c r="K42" s="87">
        <v>23</v>
      </c>
      <c r="L42" s="132"/>
      <c r="M42" s="133"/>
    </row>
    <row r="43" spans="1:13" ht="6.75" customHeight="1">
      <c r="A43" s="137"/>
      <c r="B43" s="124"/>
      <c r="C43" s="124"/>
      <c r="D43" s="124"/>
      <c r="E43" s="111"/>
      <c r="F43" s="129"/>
      <c r="G43" s="113"/>
      <c r="H43" s="113"/>
      <c r="I43" s="89">
        <f t="shared" si="0"/>
        <v>1</v>
      </c>
      <c r="J43" s="89"/>
      <c r="K43" s="89">
        <v>1</v>
      </c>
      <c r="L43" s="134"/>
      <c r="M43" s="135"/>
    </row>
    <row r="44" spans="1:13" ht="7.5" customHeight="1">
      <c r="A44" s="123" t="s">
        <v>54</v>
      </c>
      <c r="B44" s="124"/>
      <c r="C44" s="124"/>
      <c r="D44" s="124"/>
      <c r="E44" s="111"/>
      <c r="F44" s="86">
        <f>G44+H44+I44+L44+M44</f>
        <v>1</v>
      </c>
      <c r="G44" s="96">
        <v>0</v>
      </c>
      <c r="H44" s="96">
        <v>0</v>
      </c>
      <c r="I44" s="87">
        <f>SUM(J44:K44)</f>
        <v>0</v>
      </c>
      <c r="J44" s="87">
        <v>0</v>
      </c>
      <c r="K44" s="87">
        <v>0</v>
      </c>
      <c r="L44" s="112">
        <v>1</v>
      </c>
      <c r="M44" s="114">
        <v>0</v>
      </c>
    </row>
    <row r="45" spans="1:13" ht="7.5" customHeight="1">
      <c r="A45" s="123"/>
      <c r="B45" s="124"/>
      <c r="C45" s="124"/>
      <c r="D45" s="124"/>
      <c r="E45" s="111"/>
      <c r="F45" s="88">
        <f>F44/$F$6*100</f>
        <v>0.0018822466496009637</v>
      </c>
      <c r="G45" s="107"/>
      <c r="H45" s="107"/>
      <c r="I45" s="89">
        <f t="shared" si="0"/>
        <v>0</v>
      </c>
      <c r="J45" s="89"/>
      <c r="K45" s="89"/>
      <c r="L45" s="113"/>
      <c r="M45" s="115"/>
    </row>
    <row r="46" spans="1:13" ht="7.5" customHeight="1">
      <c r="A46" s="116" t="s">
        <v>0</v>
      </c>
      <c r="B46" s="117" t="s">
        <v>5</v>
      </c>
      <c r="C46" s="118"/>
      <c r="D46" s="119" t="s">
        <v>60</v>
      </c>
      <c r="E46" s="120"/>
      <c r="F46" s="86">
        <f>G46+H46+I46+L46+M46</f>
        <v>12</v>
      </c>
      <c r="G46" s="96">
        <f>SUM(G48:G51)</f>
        <v>0</v>
      </c>
      <c r="H46" s="96">
        <f>SUM(H48:H51)</f>
        <v>0</v>
      </c>
      <c r="I46" s="87">
        <f>SUM(J46:K46)</f>
        <v>12</v>
      </c>
      <c r="J46" s="87">
        <f>SUM(J48:J51)</f>
        <v>11</v>
      </c>
      <c r="K46" s="87">
        <f>SUM(K48:K51)</f>
        <v>1</v>
      </c>
      <c r="L46" s="112">
        <f>SUM(L48:L51)</f>
        <v>0</v>
      </c>
      <c r="M46" s="114">
        <f>SUM(M48:M51)</f>
        <v>0</v>
      </c>
    </row>
    <row r="47" spans="1:13" ht="7.5" customHeight="1">
      <c r="A47" s="116"/>
      <c r="B47" s="117"/>
      <c r="C47" s="118"/>
      <c r="D47" s="121"/>
      <c r="E47" s="122"/>
      <c r="F47" s="88">
        <f>F46/$F$6*100</f>
        <v>0.022586959795211567</v>
      </c>
      <c r="G47" s="107"/>
      <c r="H47" s="107"/>
      <c r="I47" s="89">
        <f t="shared" si="0"/>
        <v>0</v>
      </c>
      <c r="J47" s="89">
        <v>0</v>
      </c>
      <c r="K47" s="89">
        <v>0</v>
      </c>
      <c r="L47" s="113"/>
      <c r="M47" s="115"/>
    </row>
    <row r="48" spans="1:13" ht="7.5" customHeight="1">
      <c r="A48" s="116"/>
      <c r="B48" s="117"/>
      <c r="C48" s="118"/>
      <c r="D48" s="110" t="s">
        <v>1</v>
      </c>
      <c r="E48" s="111" t="s">
        <v>24</v>
      </c>
      <c r="F48" s="86">
        <f>G48+H48+I48+L48+M48</f>
        <v>3</v>
      </c>
      <c r="G48" s="96">
        <v>0</v>
      </c>
      <c r="H48" s="96">
        <v>0</v>
      </c>
      <c r="I48" s="87">
        <f>SUM(J48:K48)</f>
        <v>3</v>
      </c>
      <c r="J48" s="87">
        <v>2</v>
      </c>
      <c r="K48" s="87">
        <v>1</v>
      </c>
      <c r="L48" s="112">
        <v>0</v>
      </c>
      <c r="M48" s="114">
        <v>0</v>
      </c>
    </row>
    <row r="49" spans="1:13" ht="7.5" customHeight="1">
      <c r="A49" s="116"/>
      <c r="B49" s="117"/>
      <c r="C49" s="118"/>
      <c r="D49" s="110"/>
      <c r="E49" s="111"/>
      <c r="F49" s="88">
        <f>F48/$F$6*100</f>
        <v>0.005646739948802892</v>
      </c>
      <c r="G49" s="107"/>
      <c r="H49" s="107"/>
      <c r="I49" s="89">
        <f t="shared" si="0"/>
        <v>0</v>
      </c>
      <c r="J49" s="89">
        <v>0</v>
      </c>
      <c r="K49" s="89">
        <v>0</v>
      </c>
      <c r="L49" s="113"/>
      <c r="M49" s="115"/>
    </row>
    <row r="50" spans="1:13" ht="7.5" customHeight="1">
      <c r="A50" s="116"/>
      <c r="B50" s="117"/>
      <c r="C50" s="118"/>
      <c r="D50" s="110"/>
      <c r="E50" s="111" t="s">
        <v>25</v>
      </c>
      <c r="F50" s="86">
        <f>G50+H50+I50+L50+M50</f>
        <v>9</v>
      </c>
      <c r="G50" s="96">
        <v>0</v>
      </c>
      <c r="H50" s="96">
        <v>0</v>
      </c>
      <c r="I50" s="87">
        <f>SUM(J50:K50)</f>
        <v>9</v>
      </c>
      <c r="J50" s="87">
        <v>9</v>
      </c>
      <c r="K50" s="87">
        <v>0</v>
      </c>
      <c r="L50" s="112">
        <v>0</v>
      </c>
      <c r="M50" s="114">
        <v>0</v>
      </c>
    </row>
    <row r="51" spans="1:13" ht="7.5" customHeight="1">
      <c r="A51" s="116"/>
      <c r="B51" s="117"/>
      <c r="C51" s="118"/>
      <c r="D51" s="110"/>
      <c r="E51" s="111"/>
      <c r="F51" s="88">
        <f>F50/$F$6*100</f>
        <v>0.016940219846408675</v>
      </c>
      <c r="G51" s="107"/>
      <c r="H51" s="107"/>
      <c r="I51" s="89">
        <f t="shared" si="0"/>
        <v>0</v>
      </c>
      <c r="J51" s="89">
        <v>0</v>
      </c>
      <c r="K51" s="89">
        <v>0</v>
      </c>
      <c r="L51" s="113"/>
      <c r="M51" s="115"/>
    </row>
    <row r="52" spans="1:13" ht="7.5" customHeight="1">
      <c r="A52" s="116"/>
      <c r="B52" s="105" t="s">
        <v>4</v>
      </c>
      <c r="C52" s="105"/>
      <c r="D52" s="105"/>
      <c r="E52" s="106"/>
      <c r="F52" s="86">
        <f>G52+H52+I52+L52+M52</f>
        <v>0</v>
      </c>
      <c r="G52" s="96">
        <v>0</v>
      </c>
      <c r="H52" s="96">
        <v>0</v>
      </c>
      <c r="I52" s="87">
        <f>SUM(J52:K52)</f>
        <v>0</v>
      </c>
      <c r="J52" s="87">
        <v>0</v>
      </c>
      <c r="K52" s="87">
        <v>0</v>
      </c>
      <c r="L52" s="112">
        <v>0</v>
      </c>
      <c r="M52" s="114">
        <v>0</v>
      </c>
    </row>
    <row r="53" spans="1:13" ht="7.5" customHeight="1">
      <c r="A53" s="116"/>
      <c r="B53" s="105"/>
      <c r="C53" s="105"/>
      <c r="D53" s="105"/>
      <c r="E53" s="106"/>
      <c r="F53" s="88">
        <f>F52/$F$6*100</f>
        <v>0</v>
      </c>
      <c r="G53" s="107"/>
      <c r="H53" s="107"/>
      <c r="I53" s="89">
        <f t="shared" si="0"/>
        <v>0</v>
      </c>
      <c r="J53" s="89">
        <v>0</v>
      </c>
      <c r="K53" s="89">
        <v>0</v>
      </c>
      <c r="L53" s="113"/>
      <c r="M53" s="115"/>
    </row>
    <row r="54" spans="1:13" ht="7.5" customHeight="1">
      <c r="A54" s="116"/>
      <c r="B54" s="125" t="s">
        <v>3</v>
      </c>
      <c r="C54" s="125"/>
      <c r="D54" s="125"/>
      <c r="E54" s="126"/>
      <c r="F54" s="86">
        <f>G54+H54+I54+L54+M54</f>
        <v>0</v>
      </c>
      <c r="G54" s="96">
        <v>0</v>
      </c>
      <c r="H54" s="96">
        <v>0</v>
      </c>
      <c r="I54" s="87">
        <f>SUM(J54:K54)</f>
        <v>0</v>
      </c>
      <c r="J54" s="87">
        <v>0</v>
      </c>
      <c r="K54" s="87">
        <v>0</v>
      </c>
      <c r="L54" s="112">
        <v>0</v>
      </c>
      <c r="M54" s="114">
        <v>0</v>
      </c>
    </row>
    <row r="55" spans="1:13" ht="7.5" customHeight="1">
      <c r="A55" s="116"/>
      <c r="B55" s="125"/>
      <c r="C55" s="125"/>
      <c r="D55" s="125"/>
      <c r="E55" s="126"/>
      <c r="F55" s="88">
        <f>F54/$F$6*100</f>
        <v>0</v>
      </c>
      <c r="G55" s="107"/>
      <c r="H55" s="107"/>
      <c r="I55" s="89">
        <f t="shared" si="0"/>
        <v>0</v>
      </c>
      <c r="J55" s="89">
        <v>0</v>
      </c>
      <c r="K55" s="89">
        <v>0</v>
      </c>
      <c r="L55" s="113"/>
      <c r="M55" s="115"/>
    </row>
    <row r="56" spans="1:13" ht="4.5" customHeight="1">
      <c r="A56" s="98" t="s">
        <v>64</v>
      </c>
      <c r="B56" s="98"/>
      <c r="C56" s="98"/>
      <c r="D56" s="98"/>
      <c r="E56" s="99"/>
      <c r="F56" s="94">
        <f aca="true" t="shared" si="1" ref="F56:M56">F8/F6</f>
        <v>0.9878971540430658</v>
      </c>
      <c r="G56" s="94">
        <f t="shared" si="1"/>
        <v>0.9868421052631579</v>
      </c>
      <c r="H56" s="94">
        <f t="shared" si="1"/>
        <v>1</v>
      </c>
      <c r="I56" s="94">
        <f t="shared" si="1"/>
        <v>0.987234644206104</v>
      </c>
      <c r="J56" s="94">
        <f t="shared" si="1"/>
        <v>0.9865258844850682</v>
      </c>
      <c r="K56" s="94">
        <f t="shared" si="1"/>
        <v>0.9879802710656111</v>
      </c>
      <c r="L56" s="94">
        <f t="shared" si="1"/>
        <v>0.9960182025028441</v>
      </c>
      <c r="M56" s="104">
        <f t="shared" si="1"/>
        <v>0.9982445874780573</v>
      </c>
    </row>
    <row r="57" spans="1:13" ht="4.5" customHeight="1">
      <c r="A57" s="100"/>
      <c r="B57" s="100"/>
      <c r="C57" s="100"/>
      <c r="D57" s="100"/>
      <c r="E57" s="101"/>
      <c r="F57" s="94"/>
      <c r="G57" s="94"/>
      <c r="H57" s="94"/>
      <c r="I57" s="94"/>
      <c r="J57" s="94"/>
      <c r="K57" s="94"/>
      <c r="L57" s="94"/>
      <c r="M57" s="104"/>
    </row>
    <row r="58" spans="1:13" ht="4.5" customHeight="1">
      <c r="A58" s="92" t="s">
        <v>6</v>
      </c>
      <c r="B58" s="92"/>
      <c r="C58" s="92"/>
      <c r="D58" s="92"/>
      <c r="E58" s="92"/>
      <c r="F58" s="94">
        <f>(F28+F46+F52+F54)/F6</f>
        <v>0.0014681523866887517</v>
      </c>
      <c r="G58" s="96">
        <f>(G28+G46+G52+G54)/G6</f>
        <v>0</v>
      </c>
      <c r="H58" s="96">
        <v>0</v>
      </c>
      <c r="I58" s="94">
        <f>(I28+I46+I52+I54)/I6</f>
        <v>0.0015754711264618555</v>
      </c>
      <c r="J58" s="94">
        <f>(J28+J46+J52+J54)/J6</f>
        <v>0.002482073910645339</v>
      </c>
      <c r="K58" s="108">
        <f>(K28+K46+K52+K54)/K6</f>
        <v>0.0006217101172959755</v>
      </c>
      <c r="L58" s="102">
        <f>(L28+L46+L52+L54)/L6</f>
        <v>0</v>
      </c>
      <c r="M58" s="102">
        <f>(M28+M46+M52+M54)/M6</f>
        <v>0</v>
      </c>
    </row>
    <row r="59" spans="1:13" ht="4.5" customHeight="1">
      <c r="A59" s="93"/>
      <c r="B59" s="93"/>
      <c r="C59" s="93"/>
      <c r="D59" s="93"/>
      <c r="E59" s="93"/>
      <c r="F59" s="95"/>
      <c r="G59" s="97"/>
      <c r="H59" s="97"/>
      <c r="I59" s="95"/>
      <c r="J59" s="95"/>
      <c r="K59" s="109"/>
      <c r="L59" s="103"/>
      <c r="M59" s="103"/>
    </row>
    <row r="60" spans="1:13" ht="7.5" customHeight="1">
      <c r="A60" s="2"/>
      <c r="B60" s="4" t="s">
        <v>67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1" ht="7.5" customHeight="1">
      <c r="B61" s="27" t="s">
        <v>68</v>
      </c>
    </row>
    <row r="63" spans="6:13" ht="10.5">
      <c r="F63" s="7"/>
      <c r="G63" s="7"/>
      <c r="H63" s="7"/>
      <c r="I63" s="7"/>
      <c r="J63" s="7"/>
      <c r="K63" s="7"/>
      <c r="L63" s="7"/>
      <c r="M63" s="7"/>
    </row>
    <row r="64" spans="6:13" ht="10.5">
      <c r="F64" s="7"/>
      <c r="G64" s="7"/>
      <c r="H64" s="7"/>
      <c r="I64" s="7"/>
      <c r="J64" s="7"/>
      <c r="K64" s="7"/>
      <c r="L64" s="7"/>
      <c r="M64" s="7"/>
    </row>
  </sheetData>
  <sheetProtection/>
  <mergeCells count="143">
    <mergeCell ref="A4:E5"/>
    <mergeCell ref="G4:H4"/>
    <mergeCell ref="I4:K4"/>
    <mergeCell ref="L4:M4"/>
    <mergeCell ref="A6:E7"/>
    <mergeCell ref="G6:G7"/>
    <mergeCell ref="H6:H7"/>
    <mergeCell ref="L6:L7"/>
    <mergeCell ref="M6:M7"/>
    <mergeCell ref="A8:A21"/>
    <mergeCell ref="B8:E9"/>
    <mergeCell ref="G8:G9"/>
    <mergeCell ref="H8:H9"/>
    <mergeCell ref="L8:L9"/>
    <mergeCell ref="M8:M9"/>
    <mergeCell ref="B10:B15"/>
    <mergeCell ref="C10:E11"/>
    <mergeCell ref="G10:G11"/>
    <mergeCell ref="H10:H11"/>
    <mergeCell ref="L10:L11"/>
    <mergeCell ref="M10:M11"/>
    <mergeCell ref="C12:E13"/>
    <mergeCell ref="G12:G13"/>
    <mergeCell ref="H12:H13"/>
    <mergeCell ref="L12:L13"/>
    <mergeCell ref="M12:M13"/>
    <mergeCell ref="L18:L19"/>
    <mergeCell ref="M18:M19"/>
    <mergeCell ref="B16:E17"/>
    <mergeCell ref="G16:G17"/>
    <mergeCell ref="H16:H17"/>
    <mergeCell ref="C14:E15"/>
    <mergeCell ref="G14:G15"/>
    <mergeCell ref="H14:H15"/>
    <mergeCell ref="L14:L15"/>
    <mergeCell ref="M14:M15"/>
    <mergeCell ref="L22:L23"/>
    <mergeCell ref="M22:M23"/>
    <mergeCell ref="B20:E21"/>
    <mergeCell ref="G20:G21"/>
    <mergeCell ref="H20:H21"/>
    <mergeCell ref="L16:L17"/>
    <mergeCell ref="M16:M17"/>
    <mergeCell ref="B18:E19"/>
    <mergeCell ref="G18:G19"/>
    <mergeCell ref="H18:H19"/>
    <mergeCell ref="L26:L27"/>
    <mergeCell ref="M26:M27"/>
    <mergeCell ref="A24:E25"/>
    <mergeCell ref="G24:G25"/>
    <mergeCell ref="H24:H25"/>
    <mergeCell ref="L20:L21"/>
    <mergeCell ref="M20:M21"/>
    <mergeCell ref="A22:E23"/>
    <mergeCell ref="G22:G23"/>
    <mergeCell ref="H22:H23"/>
    <mergeCell ref="M30:M31"/>
    <mergeCell ref="B32:E33"/>
    <mergeCell ref="A28:E29"/>
    <mergeCell ref="G28:G29"/>
    <mergeCell ref="H28:H29"/>
    <mergeCell ref="L24:L25"/>
    <mergeCell ref="M24:M25"/>
    <mergeCell ref="A26:E27"/>
    <mergeCell ref="G26:G27"/>
    <mergeCell ref="H26:H27"/>
    <mergeCell ref="H36:H37"/>
    <mergeCell ref="B42:E43"/>
    <mergeCell ref="G42:G43"/>
    <mergeCell ref="L28:L29"/>
    <mergeCell ref="M28:M29"/>
    <mergeCell ref="A30:A43"/>
    <mergeCell ref="B30:E31"/>
    <mergeCell ref="G30:G31"/>
    <mergeCell ref="H30:H31"/>
    <mergeCell ref="L30:L31"/>
    <mergeCell ref="H40:H41"/>
    <mergeCell ref="F32:F43"/>
    <mergeCell ref="G32:G33"/>
    <mergeCell ref="H32:H33"/>
    <mergeCell ref="L32:M43"/>
    <mergeCell ref="B34:E35"/>
    <mergeCell ref="G34:G35"/>
    <mergeCell ref="H34:H35"/>
    <mergeCell ref="B36:E37"/>
    <mergeCell ref="G36:G37"/>
    <mergeCell ref="G44:G45"/>
    <mergeCell ref="H44:H45"/>
    <mergeCell ref="H48:H49"/>
    <mergeCell ref="B54:E55"/>
    <mergeCell ref="H42:H43"/>
    <mergeCell ref="B38:E39"/>
    <mergeCell ref="G38:G39"/>
    <mergeCell ref="H38:H39"/>
    <mergeCell ref="B40:E41"/>
    <mergeCell ref="G40:G41"/>
    <mergeCell ref="E50:E51"/>
    <mergeCell ref="G50:G51"/>
    <mergeCell ref="L44:L45"/>
    <mergeCell ref="M44:M45"/>
    <mergeCell ref="A46:A55"/>
    <mergeCell ref="B46:C51"/>
    <mergeCell ref="D46:E47"/>
    <mergeCell ref="G46:G47"/>
    <mergeCell ref="H46:H47"/>
    <mergeCell ref="A44:E45"/>
    <mergeCell ref="M54:M55"/>
    <mergeCell ref="L46:L47"/>
    <mergeCell ref="M46:M47"/>
    <mergeCell ref="M50:M51"/>
    <mergeCell ref="M52:M53"/>
    <mergeCell ref="L48:L49"/>
    <mergeCell ref="M48:M49"/>
    <mergeCell ref="D48:D51"/>
    <mergeCell ref="E48:E49"/>
    <mergeCell ref="G48:G49"/>
    <mergeCell ref="I56:I57"/>
    <mergeCell ref="H50:H51"/>
    <mergeCell ref="L50:L51"/>
    <mergeCell ref="L52:L53"/>
    <mergeCell ref="G54:G55"/>
    <mergeCell ref="H54:H55"/>
    <mergeCell ref="L54:L55"/>
    <mergeCell ref="L58:L59"/>
    <mergeCell ref="M58:M59"/>
    <mergeCell ref="K56:K57"/>
    <mergeCell ref="L56:L57"/>
    <mergeCell ref="M56:M57"/>
    <mergeCell ref="B52:E53"/>
    <mergeCell ref="G52:G53"/>
    <mergeCell ref="H52:H53"/>
    <mergeCell ref="J58:J59"/>
    <mergeCell ref="K58:K59"/>
    <mergeCell ref="A58:E59"/>
    <mergeCell ref="F58:F59"/>
    <mergeCell ref="G58:G59"/>
    <mergeCell ref="H58:H59"/>
    <mergeCell ref="I58:I59"/>
    <mergeCell ref="J56:J57"/>
    <mergeCell ref="A56:E57"/>
    <mergeCell ref="F56:F57"/>
    <mergeCell ref="G56:G57"/>
    <mergeCell ref="H56:H57"/>
  </mergeCells>
  <conditionalFormatting sqref="G6:M7">
    <cfRule type="cellIs" priority="2" dxfId="2" operator="notEqual" stopIfTrue="1">
      <formula>SUM(G8,G22,G24,G26,G28,G30,G44)</formula>
    </cfRule>
  </conditionalFormatting>
  <conditionalFormatting sqref="G8:M9">
    <cfRule type="cellIs" priority="1" dxfId="2" operator="notEqual" stopIfTrue="1">
      <formula>SUM(G10,G12,G14,G16,G18,G20)</formula>
    </cfRule>
  </conditionalFormatting>
  <printOptions horizontalCentered="1"/>
  <pageMargins left="0.2755905511811024" right="0.2755905511811024" top="0.3937007874015748" bottom="0.4724409448818898" header="0.31496062992125984" footer="0.2362204724409449"/>
  <pageSetup firstPageNumber="29" useFirstPageNumber="1" horizontalDpi="600" verticalDpi="600" orientation="portrait" paperSize="9" scale="180" r:id="rId1"/>
  <headerFooter scaleWithDoc="0" alignWithMargins="0">
    <oddFooter>&amp;C&amp;"ＭＳ 明朝,標準"&amp;9－ 29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="130" zoomScaleNormal="160" zoomScaleSheetLayoutView="130" workbookViewId="0" topLeftCell="A6">
      <selection activeCell="M20" sqref="M20:M21"/>
    </sheetView>
  </sheetViews>
  <sheetFormatPr defaultColWidth="9.00390625" defaultRowHeight="13.5"/>
  <cols>
    <col min="1" max="1" width="2.25390625" style="11" customWidth="1"/>
    <col min="2" max="2" width="6.125" style="11" customWidth="1"/>
    <col min="3" max="3" width="7.25390625" style="11" customWidth="1"/>
    <col min="4" max="8" width="5.125" style="11" customWidth="1"/>
    <col min="9" max="9" width="4.625" style="1" customWidth="1"/>
    <col min="10" max="11" width="5.625" style="11" customWidth="1"/>
    <col min="12" max="14" width="3.625" style="11" customWidth="1"/>
    <col min="15" max="19" width="3.50390625" style="11" customWidth="1"/>
    <col min="20" max="20" width="4.00390625" style="11" customWidth="1"/>
    <col min="21" max="21" width="3.50390625" style="11" customWidth="1"/>
    <col min="22" max="16384" width="9.00390625" style="11" customWidth="1"/>
  </cols>
  <sheetData>
    <row r="1" spans="1:21" s="10" customFormat="1" ht="10.5" customHeight="1">
      <c r="A1" s="8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0.5" customHeight="1">
      <c r="A2" s="176" t="s">
        <v>30</v>
      </c>
      <c r="B2" s="177"/>
      <c r="C2" s="177"/>
      <c r="D2" s="52" t="s">
        <v>91</v>
      </c>
      <c r="E2" s="181" t="s">
        <v>92</v>
      </c>
      <c r="F2" s="181"/>
      <c r="G2" s="181"/>
      <c r="H2" s="177" t="s">
        <v>31</v>
      </c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82"/>
    </row>
    <row r="3" spans="1:21" ht="18" customHeight="1">
      <c r="A3" s="178"/>
      <c r="B3" s="179"/>
      <c r="C3" s="179"/>
      <c r="D3" s="31" t="s">
        <v>32</v>
      </c>
      <c r="E3" s="31" t="s">
        <v>7</v>
      </c>
      <c r="F3" s="31" t="s">
        <v>16</v>
      </c>
      <c r="G3" s="31" t="s">
        <v>17</v>
      </c>
      <c r="H3" s="31" t="s">
        <v>33</v>
      </c>
      <c r="I3" s="19" t="s">
        <v>34</v>
      </c>
      <c r="J3" s="17" t="s">
        <v>35</v>
      </c>
      <c r="K3" s="18" t="s">
        <v>36</v>
      </c>
      <c r="L3" s="18" t="s">
        <v>37</v>
      </c>
      <c r="M3" s="18" t="s">
        <v>38</v>
      </c>
      <c r="N3" s="18" t="s">
        <v>39</v>
      </c>
      <c r="O3" s="18" t="s">
        <v>40</v>
      </c>
      <c r="P3" s="18" t="s">
        <v>41</v>
      </c>
      <c r="Q3" s="18" t="s">
        <v>42</v>
      </c>
      <c r="R3" s="28" t="s">
        <v>43</v>
      </c>
      <c r="S3" s="18" t="s">
        <v>44</v>
      </c>
      <c r="T3" s="28" t="s">
        <v>45</v>
      </c>
      <c r="U3" s="29" t="s">
        <v>46</v>
      </c>
    </row>
    <row r="4" spans="1:21" ht="9" customHeight="1">
      <c r="A4" s="185" t="s">
        <v>63</v>
      </c>
      <c r="B4" s="186"/>
      <c r="C4" s="170" t="s">
        <v>82</v>
      </c>
      <c r="D4" s="56">
        <v>48862</v>
      </c>
      <c r="E4" s="56">
        <f>SUM(E7,E25)</f>
        <v>48877</v>
      </c>
      <c r="F4" s="57">
        <f aca="true" t="shared" si="0" ref="F4:U4">SUM(F7,F25)</f>
        <v>25040</v>
      </c>
      <c r="G4" s="57">
        <f>SUM(G7,G25)</f>
        <v>23837</v>
      </c>
      <c r="H4" s="57">
        <f t="shared" si="0"/>
        <v>42115</v>
      </c>
      <c r="I4" s="58">
        <f t="shared" si="0"/>
        <v>739</v>
      </c>
      <c r="J4" s="59">
        <f t="shared" si="0"/>
        <v>1302</v>
      </c>
      <c r="K4" s="59">
        <f t="shared" si="0"/>
        <v>1451</v>
      </c>
      <c r="L4" s="57">
        <f t="shared" si="0"/>
        <v>26</v>
      </c>
      <c r="M4" s="57">
        <f t="shared" si="0"/>
        <v>264</v>
      </c>
      <c r="N4" s="57">
        <f t="shared" si="0"/>
        <v>47</v>
      </c>
      <c r="O4" s="60">
        <f t="shared" si="0"/>
        <v>288</v>
      </c>
      <c r="P4" s="57">
        <f t="shared" si="0"/>
        <v>244</v>
      </c>
      <c r="Q4" s="60">
        <f t="shared" si="0"/>
        <v>94</v>
      </c>
      <c r="R4" s="60">
        <f t="shared" si="0"/>
        <v>460</v>
      </c>
      <c r="S4" s="57">
        <f t="shared" si="0"/>
        <v>34</v>
      </c>
      <c r="T4" s="60">
        <f t="shared" si="0"/>
        <v>1345</v>
      </c>
      <c r="U4" s="58">
        <f t="shared" si="0"/>
        <v>468</v>
      </c>
    </row>
    <row r="5" spans="1:21" ht="7.5" customHeight="1">
      <c r="A5" s="185"/>
      <c r="B5" s="186"/>
      <c r="C5" s="180"/>
      <c r="D5" s="61">
        <v>201</v>
      </c>
      <c r="E5" s="61">
        <f>SUM(E8,E26)</f>
        <v>228</v>
      </c>
      <c r="F5" s="61">
        <f aca="true" t="shared" si="1" ref="F5:U5">SUM(F8,F26)</f>
        <v>133</v>
      </c>
      <c r="G5" s="61">
        <f t="shared" si="1"/>
        <v>95</v>
      </c>
      <c r="H5" s="61">
        <f t="shared" si="1"/>
        <v>192</v>
      </c>
      <c r="I5" s="62">
        <f t="shared" si="1"/>
        <v>8</v>
      </c>
      <c r="J5" s="63">
        <f t="shared" si="1"/>
        <v>12</v>
      </c>
      <c r="K5" s="63">
        <f t="shared" si="1"/>
        <v>5</v>
      </c>
      <c r="L5" s="61">
        <f t="shared" si="1"/>
        <v>0</v>
      </c>
      <c r="M5" s="61">
        <f t="shared" si="1"/>
        <v>2</v>
      </c>
      <c r="N5" s="61">
        <f t="shared" si="1"/>
        <v>0</v>
      </c>
      <c r="O5" s="61">
        <f t="shared" si="1"/>
        <v>2</v>
      </c>
      <c r="P5" s="61">
        <f t="shared" si="1"/>
        <v>2</v>
      </c>
      <c r="Q5" s="64">
        <f t="shared" si="1"/>
        <v>0</v>
      </c>
      <c r="R5" s="63">
        <f t="shared" si="1"/>
        <v>3</v>
      </c>
      <c r="S5" s="61">
        <f t="shared" si="1"/>
        <v>0</v>
      </c>
      <c r="T5" s="61">
        <f t="shared" si="1"/>
        <v>2</v>
      </c>
      <c r="U5" s="62">
        <f t="shared" si="1"/>
        <v>0</v>
      </c>
    </row>
    <row r="6" spans="1:21" ht="14.25" customHeight="1">
      <c r="A6" s="186"/>
      <c r="B6" s="186"/>
      <c r="C6" s="12" t="s">
        <v>83</v>
      </c>
      <c r="D6" s="65">
        <v>1</v>
      </c>
      <c r="E6" s="65">
        <f>E4/$E$4</f>
        <v>1</v>
      </c>
      <c r="F6" s="65">
        <f aca="true" t="shared" si="2" ref="F6:U6">F4/$E$4</f>
        <v>0.5123064017840702</v>
      </c>
      <c r="G6" s="65">
        <f t="shared" si="2"/>
        <v>0.4876935982159298</v>
      </c>
      <c r="H6" s="65">
        <f t="shared" si="2"/>
        <v>0.8616527200932954</v>
      </c>
      <c r="I6" s="66">
        <f t="shared" si="2"/>
        <v>0.015119585899298238</v>
      </c>
      <c r="J6" s="67">
        <f t="shared" si="2"/>
        <v>0.02663829613110461</v>
      </c>
      <c r="K6" s="65">
        <f t="shared" si="2"/>
        <v>0.029686764735969883</v>
      </c>
      <c r="L6" s="65">
        <f t="shared" si="2"/>
        <v>0.0005319475417885713</v>
      </c>
      <c r="M6" s="65">
        <f t="shared" si="2"/>
        <v>0.005401313501237801</v>
      </c>
      <c r="N6" s="65">
        <f t="shared" si="2"/>
        <v>0.0009615974793870328</v>
      </c>
      <c r="O6" s="65">
        <f t="shared" si="2"/>
        <v>0.005892342001350329</v>
      </c>
      <c r="P6" s="65">
        <f t="shared" si="2"/>
        <v>0.004992123084477362</v>
      </c>
      <c r="Q6" s="65">
        <f t="shared" si="2"/>
        <v>0.0019231949587740656</v>
      </c>
      <c r="R6" s="65">
        <f t="shared" si="2"/>
        <v>0.009411379585490107</v>
      </c>
      <c r="S6" s="65">
        <f t="shared" si="2"/>
        <v>0.0006956237084927471</v>
      </c>
      <c r="T6" s="65">
        <f t="shared" si="2"/>
        <v>0.027518055527139554</v>
      </c>
      <c r="U6" s="66">
        <f t="shared" si="2"/>
        <v>0.009575055752194283</v>
      </c>
    </row>
    <row r="7" spans="1:21" ht="9" customHeight="1">
      <c r="A7" s="204" t="s">
        <v>47</v>
      </c>
      <c r="B7" s="169" t="s">
        <v>7</v>
      </c>
      <c r="C7" s="170"/>
      <c r="D7" s="68">
        <v>44835</v>
      </c>
      <c r="E7" s="68">
        <f>SUM(E9,E11,E13,E15,E17,E19,E21,E23)</f>
        <v>44198</v>
      </c>
      <c r="F7" s="68">
        <f aca="true" t="shared" si="3" ref="F7:U7">SUM(F9,F11,F13,F15,F17,F19,F21,F23)</f>
        <v>22600</v>
      </c>
      <c r="G7" s="68">
        <f t="shared" si="3"/>
        <v>21598</v>
      </c>
      <c r="H7" s="68">
        <f t="shared" si="3"/>
        <v>37840</v>
      </c>
      <c r="I7" s="69">
        <f t="shared" si="3"/>
        <v>722</v>
      </c>
      <c r="J7" s="70">
        <f t="shared" si="3"/>
        <v>1209</v>
      </c>
      <c r="K7" s="68">
        <f t="shared" si="3"/>
        <v>1428</v>
      </c>
      <c r="L7" s="68">
        <f t="shared" si="3"/>
        <v>19</v>
      </c>
      <c r="M7" s="68">
        <f t="shared" si="3"/>
        <v>250</v>
      </c>
      <c r="N7" s="68">
        <f t="shared" si="3"/>
        <v>36</v>
      </c>
      <c r="O7" s="68">
        <f t="shared" si="3"/>
        <v>284</v>
      </c>
      <c r="P7" s="68">
        <f t="shared" si="3"/>
        <v>202</v>
      </c>
      <c r="Q7" s="71">
        <f t="shared" si="3"/>
        <v>84</v>
      </c>
      <c r="R7" s="71">
        <f t="shared" si="3"/>
        <v>430</v>
      </c>
      <c r="S7" s="68">
        <f t="shared" si="3"/>
        <v>34</v>
      </c>
      <c r="T7" s="71">
        <f t="shared" si="3"/>
        <v>1334</v>
      </c>
      <c r="U7" s="69">
        <f t="shared" si="3"/>
        <v>326</v>
      </c>
    </row>
    <row r="8" spans="1:21" s="55" customFormat="1" ht="7.5" customHeight="1">
      <c r="A8" s="205"/>
      <c r="B8" s="188"/>
      <c r="C8" s="208"/>
      <c r="D8" s="72">
        <v>182</v>
      </c>
      <c r="E8" s="72">
        <f>SUM(E10,E12,E14,E16,E18,E20,E22,E24)</f>
        <v>208</v>
      </c>
      <c r="F8" s="72">
        <f aca="true" t="shared" si="4" ref="F8:U8">SUM(F10,F12,F14,F16,F18,F20,F22,F24)</f>
        <v>121</v>
      </c>
      <c r="G8" s="72">
        <f t="shared" si="4"/>
        <v>87</v>
      </c>
      <c r="H8" s="72">
        <f t="shared" si="4"/>
        <v>176</v>
      </c>
      <c r="I8" s="73">
        <f t="shared" si="4"/>
        <v>8</v>
      </c>
      <c r="J8" s="74">
        <f t="shared" si="4"/>
        <v>9</v>
      </c>
      <c r="K8" s="72">
        <f t="shared" si="4"/>
        <v>5</v>
      </c>
      <c r="L8" s="72">
        <f t="shared" si="4"/>
        <v>0</v>
      </c>
      <c r="M8" s="72">
        <f t="shared" si="4"/>
        <v>2</v>
      </c>
      <c r="N8" s="72">
        <f t="shared" si="4"/>
        <v>0</v>
      </c>
      <c r="O8" s="72">
        <f t="shared" si="4"/>
        <v>2</v>
      </c>
      <c r="P8" s="72">
        <f t="shared" si="4"/>
        <v>2</v>
      </c>
      <c r="Q8" s="75">
        <f t="shared" si="4"/>
        <v>0</v>
      </c>
      <c r="R8" s="72">
        <f t="shared" si="4"/>
        <v>3</v>
      </c>
      <c r="S8" s="72">
        <f t="shared" si="4"/>
        <v>0</v>
      </c>
      <c r="T8" s="72">
        <f t="shared" si="4"/>
        <v>1</v>
      </c>
      <c r="U8" s="73">
        <f t="shared" si="4"/>
        <v>0</v>
      </c>
    </row>
    <row r="9" spans="1:21" ht="9" customHeight="1">
      <c r="A9" s="205"/>
      <c r="B9" s="207" t="s">
        <v>48</v>
      </c>
      <c r="C9" s="173" t="s">
        <v>69</v>
      </c>
      <c r="D9" s="68">
        <v>28799</v>
      </c>
      <c r="E9" s="68">
        <f>SUM(F9:G9)</f>
        <v>28513</v>
      </c>
      <c r="F9" s="68">
        <v>14333</v>
      </c>
      <c r="G9" s="68">
        <v>14180</v>
      </c>
      <c r="H9" s="68">
        <v>23275</v>
      </c>
      <c r="I9" s="69">
        <v>672</v>
      </c>
      <c r="J9" s="70">
        <v>974</v>
      </c>
      <c r="K9" s="68">
        <v>1113</v>
      </c>
      <c r="L9" s="68">
        <v>19</v>
      </c>
      <c r="M9" s="68">
        <v>192</v>
      </c>
      <c r="N9" s="68">
        <v>36</v>
      </c>
      <c r="O9" s="68">
        <v>284</v>
      </c>
      <c r="P9" s="68">
        <v>121</v>
      </c>
      <c r="Q9" s="68">
        <v>0</v>
      </c>
      <c r="R9" s="68">
        <v>342</v>
      </c>
      <c r="S9" s="68">
        <v>34</v>
      </c>
      <c r="T9" s="71">
        <v>1318</v>
      </c>
      <c r="U9" s="69">
        <v>133</v>
      </c>
    </row>
    <row r="10" spans="1:21" s="55" customFormat="1" ht="7.5" customHeight="1">
      <c r="A10" s="205"/>
      <c r="B10" s="207"/>
      <c r="C10" s="174"/>
      <c r="D10" s="72">
        <v>129</v>
      </c>
      <c r="E10" s="72">
        <f aca="true" t="shared" si="5" ref="E10:E24">SUM(F10:G10)</f>
        <v>155</v>
      </c>
      <c r="F10" s="72">
        <v>94</v>
      </c>
      <c r="G10" s="72">
        <v>61</v>
      </c>
      <c r="H10" s="72">
        <v>125</v>
      </c>
      <c r="I10" s="73">
        <v>8</v>
      </c>
      <c r="J10" s="74">
        <v>8</v>
      </c>
      <c r="K10" s="72">
        <v>5</v>
      </c>
      <c r="L10" s="72"/>
      <c r="M10" s="72">
        <v>2</v>
      </c>
      <c r="N10" s="72"/>
      <c r="O10" s="72">
        <v>2</v>
      </c>
      <c r="P10" s="72">
        <v>1</v>
      </c>
      <c r="Q10" s="72"/>
      <c r="R10" s="72">
        <v>3</v>
      </c>
      <c r="S10" s="72"/>
      <c r="T10" s="75">
        <v>1</v>
      </c>
      <c r="U10" s="73"/>
    </row>
    <row r="11" spans="1:21" ht="9" customHeight="1">
      <c r="A11" s="205"/>
      <c r="B11" s="207"/>
      <c r="C11" s="173" t="s">
        <v>72</v>
      </c>
      <c r="D11" s="68">
        <v>706</v>
      </c>
      <c r="E11" s="68">
        <f t="shared" si="5"/>
        <v>692</v>
      </c>
      <c r="F11" s="68">
        <v>363</v>
      </c>
      <c r="G11" s="71">
        <v>329</v>
      </c>
      <c r="H11" s="68">
        <v>625</v>
      </c>
      <c r="I11" s="69">
        <v>0</v>
      </c>
      <c r="J11" s="70">
        <v>26</v>
      </c>
      <c r="K11" s="68">
        <v>25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16</v>
      </c>
      <c r="U11" s="69">
        <v>0</v>
      </c>
    </row>
    <row r="12" spans="1:21" s="55" customFormat="1" ht="7.5" customHeight="1">
      <c r="A12" s="205"/>
      <c r="B12" s="207"/>
      <c r="C12" s="174"/>
      <c r="D12" s="72">
        <v>3</v>
      </c>
      <c r="E12" s="72">
        <f t="shared" si="5"/>
        <v>2</v>
      </c>
      <c r="F12" s="72">
        <v>1</v>
      </c>
      <c r="G12" s="72">
        <v>1</v>
      </c>
      <c r="H12" s="72">
        <v>2</v>
      </c>
      <c r="I12" s="73"/>
      <c r="J12" s="74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7.5" customHeight="1">
      <c r="A13" s="205"/>
      <c r="B13" s="207"/>
      <c r="C13" s="173" t="s">
        <v>73</v>
      </c>
      <c r="D13" s="68">
        <v>135</v>
      </c>
      <c r="E13" s="68">
        <f t="shared" si="5"/>
        <v>148</v>
      </c>
      <c r="F13" s="68">
        <v>64</v>
      </c>
      <c r="G13" s="71">
        <v>84</v>
      </c>
      <c r="H13" s="68">
        <v>148</v>
      </c>
      <c r="I13" s="69">
        <v>0</v>
      </c>
      <c r="J13" s="70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9">
        <v>0</v>
      </c>
    </row>
    <row r="14" spans="1:21" ht="6.75" customHeight="1">
      <c r="A14" s="205"/>
      <c r="B14" s="207"/>
      <c r="C14" s="174"/>
      <c r="D14" s="72">
        <v>0</v>
      </c>
      <c r="E14" s="72">
        <f t="shared" si="5"/>
        <v>0</v>
      </c>
      <c r="F14" s="72"/>
      <c r="G14" s="72"/>
      <c r="H14" s="72"/>
      <c r="I14" s="73"/>
      <c r="J14" s="74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9" customHeight="1">
      <c r="A15" s="205"/>
      <c r="B15" s="173" t="s">
        <v>49</v>
      </c>
      <c r="C15" s="173" t="s">
        <v>69</v>
      </c>
      <c r="D15" s="68">
        <v>12859</v>
      </c>
      <c r="E15" s="68">
        <f t="shared" si="5"/>
        <v>12516</v>
      </c>
      <c r="F15" s="68">
        <v>6585</v>
      </c>
      <c r="G15" s="68">
        <v>5931</v>
      </c>
      <c r="H15" s="71">
        <v>11800</v>
      </c>
      <c r="I15" s="69">
        <v>18</v>
      </c>
      <c r="J15" s="70">
        <v>0</v>
      </c>
      <c r="K15" s="71">
        <v>290</v>
      </c>
      <c r="L15" s="68">
        <v>0</v>
      </c>
      <c r="M15" s="68">
        <v>36</v>
      </c>
      <c r="N15" s="68">
        <v>0</v>
      </c>
      <c r="O15" s="68">
        <v>0</v>
      </c>
      <c r="P15" s="68">
        <v>81</v>
      </c>
      <c r="Q15" s="71">
        <v>84</v>
      </c>
      <c r="R15" s="68">
        <v>88</v>
      </c>
      <c r="S15" s="68">
        <v>0</v>
      </c>
      <c r="T15" s="68">
        <v>0</v>
      </c>
      <c r="U15" s="69">
        <v>119</v>
      </c>
    </row>
    <row r="16" spans="1:21" s="55" customFormat="1" ht="7.5" customHeight="1">
      <c r="A16" s="205"/>
      <c r="B16" s="175"/>
      <c r="C16" s="174"/>
      <c r="D16" s="72">
        <v>46</v>
      </c>
      <c r="E16" s="72">
        <f t="shared" si="5"/>
        <v>42</v>
      </c>
      <c r="F16" s="72">
        <v>20</v>
      </c>
      <c r="G16" s="72">
        <v>22</v>
      </c>
      <c r="H16" s="75">
        <v>41</v>
      </c>
      <c r="I16" s="73"/>
      <c r="J16" s="74"/>
      <c r="K16" s="75"/>
      <c r="L16" s="72"/>
      <c r="M16" s="72"/>
      <c r="N16" s="72"/>
      <c r="O16" s="72"/>
      <c r="P16" s="72">
        <v>1</v>
      </c>
      <c r="Q16" s="75"/>
      <c r="R16" s="72"/>
      <c r="S16" s="72"/>
      <c r="T16" s="72"/>
      <c r="U16" s="73"/>
    </row>
    <row r="17" spans="1:21" ht="7.5" customHeight="1">
      <c r="A17" s="205"/>
      <c r="B17" s="175"/>
      <c r="C17" s="173" t="s">
        <v>72</v>
      </c>
      <c r="D17" s="68">
        <v>0</v>
      </c>
      <c r="E17" s="68">
        <f t="shared" si="5"/>
        <v>0</v>
      </c>
      <c r="F17" s="68">
        <v>0</v>
      </c>
      <c r="G17" s="68">
        <v>0</v>
      </c>
      <c r="H17" s="71">
        <v>0</v>
      </c>
      <c r="I17" s="69">
        <v>0</v>
      </c>
      <c r="J17" s="70">
        <v>0</v>
      </c>
      <c r="K17" s="71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71">
        <v>0</v>
      </c>
      <c r="R17" s="68">
        <v>0</v>
      </c>
      <c r="S17" s="68">
        <v>0</v>
      </c>
      <c r="T17" s="68">
        <v>0</v>
      </c>
      <c r="U17" s="69">
        <v>0</v>
      </c>
    </row>
    <row r="18" spans="1:21" s="55" customFormat="1" ht="6.75" customHeight="1">
      <c r="A18" s="205"/>
      <c r="B18" s="175"/>
      <c r="C18" s="174"/>
      <c r="D18" s="72">
        <v>0</v>
      </c>
      <c r="E18" s="72">
        <f t="shared" si="5"/>
        <v>0</v>
      </c>
      <c r="F18" s="72"/>
      <c r="G18" s="72"/>
      <c r="H18" s="75"/>
      <c r="I18" s="73"/>
      <c r="J18" s="74"/>
      <c r="K18" s="75"/>
      <c r="L18" s="72"/>
      <c r="M18" s="72"/>
      <c r="N18" s="72"/>
      <c r="O18" s="72"/>
      <c r="P18" s="72"/>
      <c r="Q18" s="75"/>
      <c r="R18" s="72"/>
      <c r="S18" s="72"/>
      <c r="T18" s="72"/>
      <c r="U18" s="73"/>
    </row>
    <row r="19" spans="1:21" ht="9" customHeight="1">
      <c r="A19" s="205"/>
      <c r="B19" s="175"/>
      <c r="C19" s="173" t="s">
        <v>70</v>
      </c>
      <c r="D19" s="76">
        <v>1563</v>
      </c>
      <c r="E19" s="76">
        <f t="shared" si="5"/>
        <v>1488</v>
      </c>
      <c r="F19" s="68">
        <v>693</v>
      </c>
      <c r="G19" s="76">
        <v>795</v>
      </c>
      <c r="H19" s="76">
        <v>1488</v>
      </c>
      <c r="I19" s="69">
        <v>0</v>
      </c>
      <c r="J19" s="70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9">
        <v>0</v>
      </c>
    </row>
    <row r="20" spans="1:21" s="55" customFormat="1" ht="7.5" customHeight="1">
      <c r="A20" s="205"/>
      <c r="B20" s="174"/>
      <c r="C20" s="174"/>
      <c r="D20" s="72">
        <v>3</v>
      </c>
      <c r="E20" s="72">
        <f t="shared" si="5"/>
        <v>5</v>
      </c>
      <c r="F20" s="72">
        <v>2</v>
      </c>
      <c r="G20" s="72">
        <v>3</v>
      </c>
      <c r="H20" s="72">
        <v>5</v>
      </c>
      <c r="I20" s="73"/>
      <c r="J20" s="74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7.5" customHeight="1">
      <c r="A21" s="205"/>
      <c r="B21" s="200" t="s">
        <v>50</v>
      </c>
      <c r="C21" s="201"/>
      <c r="D21" s="76">
        <v>570</v>
      </c>
      <c r="E21" s="76">
        <f t="shared" si="5"/>
        <v>656</v>
      </c>
      <c r="F21" s="68">
        <v>417</v>
      </c>
      <c r="G21" s="68">
        <v>239</v>
      </c>
      <c r="H21" s="68">
        <v>504</v>
      </c>
      <c r="I21" s="69">
        <v>32</v>
      </c>
      <c r="J21" s="70">
        <v>24</v>
      </c>
      <c r="K21" s="68">
        <v>0</v>
      </c>
      <c r="L21" s="68">
        <v>0</v>
      </c>
      <c r="M21" s="68">
        <v>22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9">
        <v>74</v>
      </c>
    </row>
    <row r="22" spans="1:21" s="55" customFormat="1" ht="7.5" customHeight="1">
      <c r="A22" s="205"/>
      <c r="B22" s="202"/>
      <c r="C22" s="203"/>
      <c r="D22" s="72">
        <v>1</v>
      </c>
      <c r="E22" s="72">
        <f t="shared" si="5"/>
        <v>3</v>
      </c>
      <c r="F22" s="72">
        <v>3</v>
      </c>
      <c r="G22" s="72">
        <v>0</v>
      </c>
      <c r="H22" s="75">
        <v>3</v>
      </c>
      <c r="I22" s="73"/>
      <c r="J22" s="74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8.25" customHeight="1">
      <c r="A23" s="205"/>
      <c r="B23" s="161" t="s">
        <v>56</v>
      </c>
      <c r="C23" s="162"/>
      <c r="D23" s="76">
        <v>203</v>
      </c>
      <c r="E23" s="76">
        <f t="shared" si="5"/>
        <v>185</v>
      </c>
      <c r="F23" s="68">
        <v>145</v>
      </c>
      <c r="G23" s="68">
        <v>40</v>
      </c>
      <c r="H23" s="68">
        <v>0</v>
      </c>
      <c r="I23" s="69">
        <v>0</v>
      </c>
      <c r="J23" s="70">
        <v>185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9">
        <v>0</v>
      </c>
    </row>
    <row r="24" spans="1:21" s="55" customFormat="1" ht="8.25" customHeight="1">
      <c r="A24" s="206"/>
      <c r="B24" s="163"/>
      <c r="C24" s="164"/>
      <c r="D24" s="72">
        <v>0</v>
      </c>
      <c r="E24" s="72">
        <f t="shared" si="5"/>
        <v>1</v>
      </c>
      <c r="F24" s="72">
        <v>1</v>
      </c>
      <c r="G24" s="72"/>
      <c r="H24" s="75"/>
      <c r="I24" s="73"/>
      <c r="J24" s="74">
        <v>1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9" customHeight="1">
      <c r="A25" s="204" t="s">
        <v>51</v>
      </c>
      <c r="B25" s="169" t="s">
        <v>7</v>
      </c>
      <c r="C25" s="170"/>
      <c r="D25" s="68">
        <v>4027</v>
      </c>
      <c r="E25" s="68">
        <f>SUM(E27,E29,E31,E33,E35,E37,E39,E41,E43,)</f>
        <v>4679</v>
      </c>
      <c r="F25" s="68">
        <f>SUM(F27,F29,F31,F33,F35,F37,F39,F41,F43,)</f>
        <v>2440</v>
      </c>
      <c r="G25" s="68">
        <f>SUM(G27,G29,G31,G33,G35,G37,G39,G41,G43,)</f>
        <v>2239</v>
      </c>
      <c r="H25" s="68">
        <f aca="true" t="shared" si="6" ref="H25:U25">SUM(H27,H29,H31,H33,H35,H37,H39,H41,H43,)</f>
        <v>4275</v>
      </c>
      <c r="I25" s="69">
        <f t="shared" si="6"/>
        <v>17</v>
      </c>
      <c r="J25" s="70">
        <f t="shared" si="6"/>
        <v>93</v>
      </c>
      <c r="K25" s="68">
        <f t="shared" si="6"/>
        <v>23</v>
      </c>
      <c r="L25" s="68">
        <f t="shared" si="6"/>
        <v>7</v>
      </c>
      <c r="M25" s="68">
        <f t="shared" si="6"/>
        <v>14</v>
      </c>
      <c r="N25" s="68">
        <f t="shared" si="6"/>
        <v>11</v>
      </c>
      <c r="O25" s="71">
        <f t="shared" si="6"/>
        <v>4</v>
      </c>
      <c r="P25" s="68">
        <f t="shared" si="6"/>
        <v>42</v>
      </c>
      <c r="Q25" s="68">
        <f t="shared" si="6"/>
        <v>10</v>
      </c>
      <c r="R25" s="68">
        <f t="shared" si="6"/>
        <v>30</v>
      </c>
      <c r="S25" s="69">
        <f t="shared" si="6"/>
        <v>0</v>
      </c>
      <c r="T25" s="68">
        <f t="shared" si="6"/>
        <v>11</v>
      </c>
      <c r="U25" s="69">
        <f t="shared" si="6"/>
        <v>142</v>
      </c>
    </row>
    <row r="26" spans="1:21" s="55" customFormat="1" ht="7.5" customHeight="1">
      <c r="A26" s="205"/>
      <c r="B26" s="188"/>
      <c r="C26" s="208"/>
      <c r="D26" s="72">
        <v>19</v>
      </c>
      <c r="E26" s="72">
        <f>SUM(E28,E30,E32,E34,E36,E38,E40,E42,E44)</f>
        <v>20</v>
      </c>
      <c r="F26" s="72">
        <f>SUM(F28,F30,F32,F34,F36,F38,F40,F42,F44)</f>
        <v>12</v>
      </c>
      <c r="G26" s="72">
        <f>SUM(G28,G30,G32,G34,G36,G38,G40,G42,G44)</f>
        <v>8</v>
      </c>
      <c r="H26" s="72">
        <f aca="true" t="shared" si="7" ref="H26:U26">SUM(H28,H30,H32,H34,H36,H38,H40,H42,H44)</f>
        <v>16</v>
      </c>
      <c r="I26" s="73">
        <f t="shared" si="7"/>
        <v>0</v>
      </c>
      <c r="J26" s="74">
        <f t="shared" si="7"/>
        <v>3</v>
      </c>
      <c r="K26" s="72">
        <f t="shared" si="7"/>
        <v>0</v>
      </c>
      <c r="L26" s="72">
        <f t="shared" si="7"/>
        <v>0</v>
      </c>
      <c r="M26" s="72">
        <f t="shared" si="7"/>
        <v>0</v>
      </c>
      <c r="N26" s="72">
        <f t="shared" si="7"/>
        <v>0</v>
      </c>
      <c r="O26" s="75">
        <f t="shared" si="7"/>
        <v>0</v>
      </c>
      <c r="P26" s="72">
        <f t="shared" si="7"/>
        <v>0</v>
      </c>
      <c r="Q26" s="72">
        <f t="shared" si="7"/>
        <v>0</v>
      </c>
      <c r="R26" s="72">
        <f t="shared" si="7"/>
        <v>0</v>
      </c>
      <c r="S26" s="73">
        <f t="shared" si="7"/>
        <v>0</v>
      </c>
      <c r="T26" s="72">
        <f t="shared" si="7"/>
        <v>1</v>
      </c>
      <c r="U26" s="73">
        <f t="shared" si="7"/>
        <v>0</v>
      </c>
    </row>
    <row r="27" spans="1:21" ht="9" customHeight="1">
      <c r="A27" s="205"/>
      <c r="B27" s="214" t="s">
        <v>78</v>
      </c>
      <c r="C27" s="173" t="s">
        <v>69</v>
      </c>
      <c r="D27" s="68">
        <v>398</v>
      </c>
      <c r="E27" s="68">
        <f aca="true" t="shared" si="8" ref="E27:E44">SUM(F27:G27)</f>
        <v>339</v>
      </c>
      <c r="F27" s="68">
        <v>178</v>
      </c>
      <c r="G27" s="68">
        <v>161</v>
      </c>
      <c r="H27" s="68">
        <v>242</v>
      </c>
      <c r="I27" s="69">
        <v>13</v>
      </c>
      <c r="J27" s="70">
        <v>31</v>
      </c>
      <c r="K27" s="68">
        <v>7</v>
      </c>
      <c r="L27" s="68">
        <v>7</v>
      </c>
      <c r="M27" s="68">
        <v>3</v>
      </c>
      <c r="N27" s="68">
        <v>0</v>
      </c>
      <c r="O27" s="68">
        <v>3</v>
      </c>
      <c r="P27" s="68">
        <v>1</v>
      </c>
      <c r="Q27" s="68">
        <v>0</v>
      </c>
      <c r="R27" s="71">
        <v>8</v>
      </c>
      <c r="S27" s="68">
        <v>0</v>
      </c>
      <c r="T27" s="68">
        <v>8</v>
      </c>
      <c r="U27" s="69">
        <v>16</v>
      </c>
    </row>
    <row r="28" spans="1:21" s="55" customFormat="1" ht="9" customHeight="1">
      <c r="A28" s="205"/>
      <c r="B28" s="187"/>
      <c r="C28" s="174"/>
      <c r="D28" s="72">
        <v>0</v>
      </c>
      <c r="E28" s="72">
        <f t="shared" si="8"/>
        <v>3</v>
      </c>
      <c r="F28" s="72">
        <v>2</v>
      </c>
      <c r="G28" s="72">
        <v>1</v>
      </c>
      <c r="H28" s="75">
        <v>1</v>
      </c>
      <c r="I28" s="73"/>
      <c r="J28" s="74">
        <v>1</v>
      </c>
      <c r="K28" s="72"/>
      <c r="L28" s="72"/>
      <c r="M28" s="72"/>
      <c r="N28" s="72"/>
      <c r="O28" s="72"/>
      <c r="P28" s="72"/>
      <c r="Q28" s="72"/>
      <c r="R28" s="72"/>
      <c r="S28" s="72"/>
      <c r="T28" s="72">
        <v>1</v>
      </c>
      <c r="U28" s="73"/>
    </row>
    <row r="29" spans="1:21" ht="9" customHeight="1">
      <c r="A29" s="205"/>
      <c r="B29" s="187"/>
      <c r="C29" s="173" t="s">
        <v>72</v>
      </c>
      <c r="D29" s="68">
        <v>18</v>
      </c>
      <c r="E29" s="68">
        <f t="shared" si="8"/>
        <v>10</v>
      </c>
      <c r="F29" s="68">
        <v>5</v>
      </c>
      <c r="G29" s="68">
        <v>5</v>
      </c>
      <c r="H29" s="68">
        <v>9</v>
      </c>
      <c r="I29" s="69">
        <v>0</v>
      </c>
      <c r="J29" s="70">
        <v>1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71">
        <v>0</v>
      </c>
      <c r="S29" s="68">
        <v>0</v>
      </c>
      <c r="T29" s="68">
        <v>0</v>
      </c>
      <c r="U29" s="69">
        <v>0</v>
      </c>
    </row>
    <row r="30" spans="1:21" s="55" customFormat="1" ht="8.25" customHeight="1">
      <c r="A30" s="205"/>
      <c r="B30" s="187"/>
      <c r="C30" s="174"/>
      <c r="D30" s="72">
        <v>0</v>
      </c>
      <c r="E30" s="72">
        <f t="shared" si="8"/>
        <v>0</v>
      </c>
      <c r="F30" s="72"/>
      <c r="G30" s="72"/>
      <c r="H30" s="75"/>
      <c r="I30" s="73"/>
      <c r="J30" s="74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</row>
    <row r="31" spans="1:21" ht="8.25" customHeight="1">
      <c r="A31" s="205"/>
      <c r="B31" s="187"/>
      <c r="C31" s="173" t="s">
        <v>73</v>
      </c>
      <c r="D31" s="68">
        <v>13</v>
      </c>
      <c r="E31" s="68">
        <f t="shared" si="8"/>
        <v>9</v>
      </c>
      <c r="F31" s="68">
        <v>9</v>
      </c>
      <c r="G31" s="68">
        <v>0</v>
      </c>
      <c r="H31" s="68">
        <v>6</v>
      </c>
      <c r="I31" s="69">
        <v>0</v>
      </c>
      <c r="J31" s="70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71">
        <v>0</v>
      </c>
      <c r="S31" s="68">
        <v>0</v>
      </c>
      <c r="T31" s="68">
        <v>0</v>
      </c>
      <c r="U31" s="69">
        <v>3</v>
      </c>
    </row>
    <row r="32" spans="1:21" s="55" customFormat="1" ht="8.25" customHeight="1">
      <c r="A32" s="205"/>
      <c r="B32" s="188"/>
      <c r="C32" s="174"/>
      <c r="D32" s="72">
        <v>0</v>
      </c>
      <c r="E32" s="72">
        <f>SUM(F32:G32)</f>
        <v>0</v>
      </c>
      <c r="F32" s="72"/>
      <c r="G32" s="72"/>
      <c r="H32" s="75"/>
      <c r="I32" s="73"/>
      <c r="J32" s="74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3"/>
    </row>
    <row r="33" spans="1:21" ht="9" customHeight="1">
      <c r="A33" s="205"/>
      <c r="B33" s="169" t="s">
        <v>49</v>
      </c>
      <c r="C33" s="173" t="s">
        <v>69</v>
      </c>
      <c r="D33" s="68">
        <v>3058</v>
      </c>
      <c r="E33" s="68">
        <f>SUM(F33:G33)</f>
        <v>3394</v>
      </c>
      <c r="F33" s="68">
        <v>1816</v>
      </c>
      <c r="G33" s="68">
        <v>1578</v>
      </c>
      <c r="H33" s="68">
        <v>3202</v>
      </c>
      <c r="I33" s="69">
        <v>1</v>
      </c>
      <c r="J33" s="70">
        <v>7</v>
      </c>
      <c r="K33" s="68">
        <v>15</v>
      </c>
      <c r="L33" s="68">
        <v>0</v>
      </c>
      <c r="M33" s="68">
        <v>10</v>
      </c>
      <c r="N33" s="68">
        <v>11</v>
      </c>
      <c r="O33" s="68">
        <v>1</v>
      </c>
      <c r="P33" s="68">
        <v>40</v>
      </c>
      <c r="Q33" s="68">
        <v>10</v>
      </c>
      <c r="R33" s="68">
        <v>22</v>
      </c>
      <c r="S33" s="68">
        <v>0</v>
      </c>
      <c r="T33" s="68">
        <v>3</v>
      </c>
      <c r="U33" s="69">
        <v>72</v>
      </c>
    </row>
    <row r="34" spans="1:21" s="55" customFormat="1" ht="7.5" customHeight="1">
      <c r="A34" s="205"/>
      <c r="B34" s="187"/>
      <c r="C34" s="174"/>
      <c r="D34" s="72">
        <v>17</v>
      </c>
      <c r="E34" s="72">
        <f t="shared" si="8"/>
        <v>12</v>
      </c>
      <c r="F34" s="72">
        <v>7</v>
      </c>
      <c r="G34" s="73">
        <v>5</v>
      </c>
      <c r="H34" s="72">
        <v>12</v>
      </c>
      <c r="I34" s="73"/>
      <c r="J34" s="74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</row>
    <row r="35" spans="1:21" ht="7.5" customHeight="1">
      <c r="A35" s="205"/>
      <c r="B35" s="187"/>
      <c r="C35" s="173" t="s">
        <v>72</v>
      </c>
      <c r="D35" s="68">
        <v>4</v>
      </c>
      <c r="E35" s="68">
        <f t="shared" si="8"/>
        <v>5</v>
      </c>
      <c r="F35" s="68">
        <v>3</v>
      </c>
      <c r="G35" s="68">
        <v>2</v>
      </c>
      <c r="H35" s="68">
        <v>5</v>
      </c>
      <c r="I35" s="69">
        <v>0</v>
      </c>
      <c r="J35" s="70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9">
        <v>0</v>
      </c>
    </row>
    <row r="36" spans="1:21" s="55" customFormat="1" ht="7.5" customHeight="1">
      <c r="A36" s="205"/>
      <c r="B36" s="187"/>
      <c r="C36" s="174"/>
      <c r="D36" s="72">
        <v>0</v>
      </c>
      <c r="E36" s="72">
        <f t="shared" si="8"/>
        <v>0</v>
      </c>
      <c r="F36" s="73"/>
      <c r="G36" s="73"/>
      <c r="H36" s="72"/>
      <c r="I36" s="73"/>
      <c r="J36" s="74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3"/>
    </row>
    <row r="37" spans="1:21" ht="7.5" customHeight="1">
      <c r="A37" s="205"/>
      <c r="B37" s="187"/>
      <c r="C37" s="173" t="s">
        <v>70</v>
      </c>
      <c r="D37" s="76">
        <v>471</v>
      </c>
      <c r="E37" s="76">
        <f t="shared" si="8"/>
        <v>852</v>
      </c>
      <c r="F37" s="68">
        <v>368</v>
      </c>
      <c r="G37" s="71">
        <v>484</v>
      </c>
      <c r="H37" s="76">
        <v>799</v>
      </c>
      <c r="I37" s="69">
        <v>3</v>
      </c>
      <c r="J37" s="70">
        <v>3</v>
      </c>
      <c r="K37" s="68">
        <v>0</v>
      </c>
      <c r="L37" s="68">
        <v>0</v>
      </c>
      <c r="M37" s="68">
        <v>1</v>
      </c>
      <c r="N37" s="68">
        <v>0</v>
      </c>
      <c r="O37" s="68">
        <v>0</v>
      </c>
      <c r="P37" s="68">
        <v>1</v>
      </c>
      <c r="Q37" s="68">
        <v>0</v>
      </c>
      <c r="R37" s="68">
        <v>0</v>
      </c>
      <c r="S37" s="68">
        <v>0</v>
      </c>
      <c r="T37" s="68">
        <v>0</v>
      </c>
      <c r="U37" s="69">
        <v>45</v>
      </c>
    </row>
    <row r="38" spans="1:21" s="55" customFormat="1" ht="7.5" customHeight="1">
      <c r="A38" s="205"/>
      <c r="B38" s="188"/>
      <c r="C38" s="174"/>
      <c r="D38" s="61">
        <v>1</v>
      </c>
      <c r="E38" s="61">
        <f t="shared" si="8"/>
        <v>5</v>
      </c>
      <c r="F38" s="72">
        <v>3</v>
      </c>
      <c r="G38" s="72">
        <v>2</v>
      </c>
      <c r="H38" s="72">
        <v>3</v>
      </c>
      <c r="I38" s="73"/>
      <c r="J38" s="74">
        <v>2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</row>
    <row r="39" spans="1:21" ht="6.75" customHeight="1">
      <c r="A39" s="205"/>
      <c r="B39" s="200" t="s">
        <v>50</v>
      </c>
      <c r="C39" s="201"/>
      <c r="D39" s="68">
        <v>8</v>
      </c>
      <c r="E39" s="68">
        <f t="shared" si="8"/>
        <v>6</v>
      </c>
      <c r="F39" s="68">
        <v>5</v>
      </c>
      <c r="G39" s="68">
        <v>1</v>
      </c>
      <c r="H39" s="68">
        <v>4</v>
      </c>
      <c r="I39" s="69">
        <v>0</v>
      </c>
      <c r="J39" s="70">
        <v>1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9">
        <v>1</v>
      </c>
    </row>
    <row r="40" spans="1:21" s="55" customFormat="1" ht="6.75" customHeight="1">
      <c r="A40" s="205"/>
      <c r="B40" s="202"/>
      <c r="C40" s="203"/>
      <c r="D40" s="72">
        <v>1</v>
      </c>
      <c r="E40" s="72">
        <f t="shared" si="8"/>
        <v>0</v>
      </c>
      <c r="F40" s="72"/>
      <c r="G40" s="72"/>
      <c r="H40" s="72"/>
      <c r="I40" s="73"/>
      <c r="J40" s="74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</row>
    <row r="41" spans="1:21" ht="6.75" customHeight="1">
      <c r="A41" s="205"/>
      <c r="B41" s="165" t="s">
        <v>88</v>
      </c>
      <c r="C41" s="166"/>
      <c r="D41" s="76">
        <v>1</v>
      </c>
      <c r="E41" s="76">
        <v>0</v>
      </c>
      <c r="F41" s="77">
        <v>0</v>
      </c>
      <c r="G41" s="77">
        <v>0</v>
      </c>
      <c r="H41" s="77">
        <v>0</v>
      </c>
      <c r="I41" s="77">
        <v>0</v>
      </c>
      <c r="J41" s="78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7">
        <v>0</v>
      </c>
    </row>
    <row r="42" spans="1:21" s="55" customFormat="1" ht="6.75" customHeight="1">
      <c r="A42" s="205"/>
      <c r="B42" s="167"/>
      <c r="C42" s="168"/>
      <c r="D42" s="72">
        <v>0</v>
      </c>
      <c r="E42" s="72">
        <f t="shared" si="8"/>
        <v>0</v>
      </c>
      <c r="F42" s="72"/>
      <c r="G42" s="72"/>
      <c r="H42" s="72"/>
      <c r="I42" s="73"/>
      <c r="J42" s="74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3"/>
    </row>
    <row r="43" spans="1:21" ht="6.75" customHeight="1">
      <c r="A43" s="205"/>
      <c r="B43" s="169" t="s">
        <v>56</v>
      </c>
      <c r="C43" s="170"/>
      <c r="D43" s="76">
        <v>56</v>
      </c>
      <c r="E43" s="76">
        <f t="shared" si="8"/>
        <v>64</v>
      </c>
      <c r="F43" s="76">
        <v>56</v>
      </c>
      <c r="G43" s="76">
        <v>8</v>
      </c>
      <c r="H43" s="76">
        <v>8</v>
      </c>
      <c r="I43" s="77">
        <v>0</v>
      </c>
      <c r="J43" s="78">
        <v>50</v>
      </c>
      <c r="K43" s="76">
        <v>1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7">
        <v>5</v>
      </c>
    </row>
    <row r="44" spans="1:21" s="55" customFormat="1" ht="6.75" customHeight="1">
      <c r="A44" s="213"/>
      <c r="B44" s="171"/>
      <c r="C44" s="172"/>
      <c r="D44" s="79">
        <v>0</v>
      </c>
      <c r="E44" s="79">
        <f t="shared" si="8"/>
        <v>0</v>
      </c>
      <c r="F44" s="79"/>
      <c r="G44" s="79"/>
      <c r="H44" s="79"/>
      <c r="I44" s="80"/>
      <c r="J44" s="81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0"/>
    </row>
    <row r="45" spans="2:21" ht="9.75" customHeight="1">
      <c r="B45" s="30" t="s">
        <v>84</v>
      </c>
      <c r="F45" s="24"/>
      <c r="G45" s="25"/>
      <c r="H45" s="25"/>
      <c r="I45" s="24"/>
      <c r="J45" s="82" t="s">
        <v>89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6:21" ht="6.75" customHeight="1">
      <c r="F46" s="25"/>
      <c r="G46" s="25"/>
      <c r="H46" s="25"/>
      <c r="I46" s="25"/>
      <c r="J46" s="83" t="s">
        <v>90</v>
      </c>
      <c r="K46" s="84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9.75" customHeight="1">
      <c r="A47" s="13" t="s">
        <v>85</v>
      </c>
      <c r="F47" s="25"/>
      <c r="G47" s="25"/>
      <c r="H47" s="25"/>
      <c r="I47" s="25"/>
      <c r="J47" s="83"/>
      <c r="K47" s="85"/>
      <c r="L47" s="25"/>
      <c r="M47" s="25"/>
      <c r="N47" s="25"/>
      <c r="O47" s="25"/>
      <c r="P47" s="25"/>
      <c r="Q47" s="25"/>
      <c r="R47" s="26"/>
      <c r="S47" s="26"/>
      <c r="T47" s="25"/>
      <c r="U47" s="25"/>
    </row>
    <row r="48" spans="1:21" ht="11.25" customHeight="1">
      <c r="A48" s="215" t="s">
        <v>52</v>
      </c>
      <c r="B48" s="216"/>
      <c r="C48" s="53" t="s">
        <v>79</v>
      </c>
      <c r="D48" s="51">
        <v>16.3</v>
      </c>
      <c r="E48" s="32">
        <v>24.3</v>
      </c>
      <c r="F48" s="33">
        <v>25.3</v>
      </c>
      <c r="G48" s="33">
        <v>26.3</v>
      </c>
      <c r="H48" s="33">
        <v>27.3</v>
      </c>
      <c r="I48" s="33">
        <v>28.3</v>
      </c>
      <c r="J48" s="34">
        <v>29.3</v>
      </c>
      <c r="K48" s="32">
        <v>30.3</v>
      </c>
      <c r="L48" s="183">
        <v>31.3</v>
      </c>
      <c r="M48" s="184"/>
      <c r="N48" s="183" t="s">
        <v>80</v>
      </c>
      <c r="O48" s="184"/>
      <c r="P48" s="183">
        <v>3.3</v>
      </c>
      <c r="Q48" s="184"/>
      <c r="R48" s="183">
        <v>4.3</v>
      </c>
      <c r="S48" s="184"/>
      <c r="T48" s="182">
        <v>5.3</v>
      </c>
      <c r="U48" s="189"/>
    </row>
    <row r="49" spans="1:21" ht="11.25" customHeight="1">
      <c r="A49" s="211" t="s">
        <v>65</v>
      </c>
      <c r="B49" s="212"/>
      <c r="C49" s="47">
        <v>0.965</v>
      </c>
      <c r="D49" s="47">
        <v>0.975</v>
      </c>
      <c r="E49" s="36">
        <v>0.983</v>
      </c>
      <c r="F49" s="36">
        <v>0.985</v>
      </c>
      <c r="G49" s="36">
        <v>0.986</v>
      </c>
      <c r="H49" s="35">
        <v>0.986</v>
      </c>
      <c r="I49" s="36">
        <v>0.988</v>
      </c>
      <c r="J49" s="37">
        <v>0.989</v>
      </c>
      <c r="K49" s="35">
        <v>0.989</v>
      </c>
      <c r="L49" s="219">
        <v>0.989</v>
      </c>
      <c r="M49" s="220"/>
      <c r="N49" s="198">
        <v>0.989</v>
      </c>
      <c r="O49" s="199"/>
      <c r="P49" s="198">
        <v>0.99</v>
      </c>
      <c r="Q49" s="199"/>
      <c r="R49" s="198">
        <v>0.989</v>
      </c>
      <c r="S49" s="199"/>
      <c r="T49" s="190">
        <v>0.988</v>
      </c>
      <c r="U49" s="191"/>
    </row>
    <row r="50" spans="1:21" ht="11.25" customHeight="1">
      <c r="A50" s="209" t="s">
        <v>74</v>
      </c>
      <c r="B50" s="210"/>
      <c r="C50" s="48">
        <v>0.969</v>
      </c>
      <c r="D50" s="48">
        <v>0.975</v>
      </c>
      <c r="E50" s="39">
        <v>0.983</v>
      </c>
      <c r="F50" s="39">
        <v>0.984</v>
      </c>
      <c r="G50" s="39">
        <v>0.984</v>
      </c>
      <c r="H50" s="38">
        <v>0.985</v>
      </c>
      <c r="I50" s="39">
        <v>0.987</v>
      </c>
      <c r="J50" s="40">
        <v>0.988</v>
      </c>
      <c r="K50" s="38">
        <v>0.988</v>
      </c>
      <c r="L50" s="217">
        <v>0.988</v>
      </c>
      <c r="M50" s="218"/>
      <c r="N50" s="196">
        <v>0.988</v>
      </c>
      <c r="O50" s="197"/>
      <c r="P50" s="196">
        <v>0.989</v>
      </c>
      <c r="Q50" s="197"/>
      <c r="R50" s="196">
        <v>0.988</v>
      </c>
      <c r="S50" s="197"/>
      <c r="T50" s="192">
        <v>0.987</v>
      </c>
      <c r="U50" s="193"/>
    </row>
    <row r="51" spans="1:21" ht="11.25" customHeight="1">
      <c r="A51" s="231" t="s">
        <v>53</v>
      </c>
      <c r="B51" s="232"/>
      <c r="C51" s="49">
        <v>0.009</v>
      </c>
      <c r="D51" s="49">
        <v>0.006</v>
      </c>
      <c r="E51" s="42">
        <v>0.004</v>
      </c>
      <c r="F51" s="42">
        <v>0.003</v>
      </c>
      <c r="G51" s="42">
        <v>0.003</v>
      </c>
      <c r="H51" s="41">
        <v>0.003</v>
      </c>
      <c r="I51" s="42">
        <v>0.002</v>
      </c>
      <c r="J51" s="43">
        <v>0.003</v>
      </c>
      <c r="K51" s="41">
        <v>0.002</v>
      </c>
      <c r="L51" s="219">
        <v>0.001</v>
      </c>
      <c r="M51" s="220"/>
      <c r="N51" s="198">
        <v>0.001</v>
      </c>
      <c r="O51" s="199"/>
      <c r="P51" s="198">
        <v>0.001</v>
      </c>
      <c r="Q51" s="199"/>
      <c r="R51" s="194">
        <v>0.001</v>
      </c>
      <c r="S51" s="195"/>
      <c r="T51" s="194">
        <v>0.001</v>
      </c>
      <c r="U51" s="228"/>
    </row>
    <row r="52" spans="1:21" ht="11.25" customHeight="1">
      <c r="A52" s="229" t="s">
        <v>74</v>
      </c>
      <c r="B52" s="230"/>
      <c r="C52" s="50">
        <v>0.011</v>
      </c>
      <c r="D52" s="50">
        <v>0.007</v>
      </c>
      <c r="E52" s="45">
        <v>0.004</v>
      </c>
      <c r="F52" s="45">
        <v>0.004</v>
      </c>
      <c r="G52" s="45">
        <v>0.004</v>
      </c>
      <c r="H52" s="44">
        <v>0.004</v>
      </c>
      <c r="I52" s="45">
        <v>0.003</v>
      </c>
      <c r="J52" s="46">
        <v>0.003</v>
      </c>
      <c r="K52" s="44">
        <v>0.002</v>
      </c>
      <c r="L52" s="224">
        <v>0.002</v>
      </c>
      <c r="M52" s="225"/>
      <c r="N52" s="226">
        <v>0.002</v>
      </c>
      <c r="O52" s="227"/>
      <c r="P52" s="226">
        <v>0.002</v>
      </c>
      <c r="Q52" s="227"/>
      <c r="R52" s="233">
        <v>0.001</v>
      </c>
      <c r="S52" s="234"/>
      <c r="T52" s="221">
        <v>0.002</v>
      </c>
      <c r="U52" s="222"/>
    </row>
    <row r="53" spans="2:21" ht="9.75" customHeight="1">
      <c r="B53" s="30" t="s">
        <v>71</v>
      </c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</row>
    <row r="59" spans="3:12" ht="10.5"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3:12" ht="10.5"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3:12" ht="10.5"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3:12" ht="10.5"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6" ht="10.5">
      <c r="B66" s="54" t="s">
        <v>3</v>
      </c>
    </row>
  </sheetData>
  <sheetProtection/>
  <mergeCells count="61">
    <mergeCell ref="A52:B52"/>
    <mergeCell ref="A51:B51"/>
    <mergeCell ref="L51:M51"/>
    <mergeCell ref="B39:C40"/>
    <mergeCell ref="P49:Q49"/>
    <mergeCell ref="R52:S52"/>
    <mergeCell ref="T52:U52"/>
    <mergeCell ref="J53:U53"/>
    <mergeCell ref="N50:O50"/>
    <mergeCell ref="L52:M52"/>
    <mergeCell ref="N51:O51"/>
    <mergeCell ref="N52:O52"/>
    <mergeCell ref="P51:Q51"/>
    <mergeCell ref="P52:Q52"/>
    <mergeCell ref="T51:U51"/>
    <mergeCell ref="B27:B32"/>
    <mergeCell ref="C27:C28"/>
    <mergeCell ref="A48:B48"/>
    <mergeCell ref="N48:O48"/>
    <mergeCell ref="P48:Q48"/>
    <mergeCell ref="P50:Q50"/>
    <mergeCell ref="L48:M48"/>
    <mergeCell ref="L50:M50"/>
    <mergeCell ref="N49:O49"/>
    <mergeCell ref="L49:M49"/>
    <mergeCell ref="B21:C22"/>
    <mergeCell ref="A7:A24"/>
    <mergeCell ref="C11:C12"/>
    <mergeCell ref="B9:B14"/>
    <mergeCell ref="B7:C8"/>
    <mergeCell ref="A50:B50"/>
    <mergeCell ref="A49:B49"/>
    <mergeCell ref="B25:C26"/>
    <mergeCell ref="C37:C38"/>
    <mergeCell ref="A25:A44"/>
    <mergeCell ref="T48:U48"/>
    <mergeCell ref="T49:U49"/>
    <mergeCell ref="T50:U50"/>
    <mergeCell ref="R51:S51"/>
    <mergeCell ref="R50:S50"/>
    <mergeCell ref="R49:S49"/>
    <mergeCell ref="A2:C3"/>
    <mergeCell ref="C4:C5"/>
    <mergeCell ref="E2:G2"/>
    <mergeCell ref="H2:U2"/>
    <mergeCell ref="R48:S48"/>
    <mergeCell ref="A4:B6"/>
    <mergeCell ref="C19:C20"/>
    <mergeCell ref="C9:C10"/>
    <mergeCell ref="B33:B38"/>
    <mergeCell ref="C33:C34"/>
    <mergeCell ref="B23:C24"/>
    <mergeCell ref="B41:C42"/>
    <mergeCell ref="B43:C44"/>
    <mergeCell ref="C13:C14"/>
    <mergeCell ref="C17:C18"/>
    <mergeCell ref="C29:C30"/>
    <mergeCell ref="C31:C32"/>
    <mergeCell ref="C35:C36"/>
    <mergeCell ref="B15:B20"/>
    <mergeCell ref="C15:C16"/>
  </mergeCells>
  <conditionalFormatting sqref="E7:E44">
    <cfRule type="cellIs" priority="5" dxfId="4" operator="notEqual" stopIfTrue="1">
      <formula>SUM(F7:G7)</formula>
    </cfRule>
    <cfRule type="cellIs" priority="6" dxfId="5" operator="notEqual" stopIfTrue="1">
      <formula>SUM(H7:U7)</formula>
    </cfRule>
  </conditionalFormatting>
  <printOptions horizontalCentered="1"/>
  <pageMargins left="0.2755905511811024" right="0.2755905511811024" top="0.3937007874015748" bottom="0.4724409448818898" header="0.31496062992125984" footer="0.2362204724409449"/>
  <pageSetup firstPageNumber="30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  <colBreaks count="1" manualBreakCount="1">
    <brk id="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2024-03-01T02:20:33Z</dcterms:created>
  <dcterms:modified xsi:type="dcterms:W3CDTF">2024-03-01T02:20:37Z</dcterms:modified>
  <cp:category/>
  <cp:version/>
  <cp:contentType/>
  <cp:contentStatus/>
</cp:coreProperties>
</file>