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847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<sst xmlns="http://schemas.openxmlformats.org/spreadsheetml/2006/main" count="75" uniqueCount="36">
  <si>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</si>
  <si>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</si>
  <si>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</si>
  <si>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</si>
  <si>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</si>
  <si>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</si>
  <si>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</si>
  <si>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</si>
  <si>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</si>
  <si>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</si>
  <si>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</si>
  <si>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</si>
  <si>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県民１人当たりの額　　　　（円）</t>
  </si>
  <si>
    <t>児童・生徒１人当たりの額　（円）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</si>
  <si>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</si>
  <si>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</si>
  <si>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</si>
  <si>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</si>
  <si>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</si>
  <si>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</si>
  <si>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</si>
  <si>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</si>
  <si>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</si>
  <si>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</si>
  <si>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</si>
  <si>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</si>
  <si>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-</t>
  </si>
  <si>
    <t>　　　高等学校は市立定時制及び県立学校、特別支援学校は市立及び</t>
  </si>
  <si>
    <t>平成24年度予算額
　　　　（千円）</t>
  </si>
  <si>
    <t>-</t>
  </si>
  <si>
    <t>県立学校。）で、 平成24年度当初予算額をそれぞれ除したものである。</t>
  </si>
  <si>
    <t>-</t>
  </si>
  <si>
    <t>-</t>
  </si>
  <si>
    <t>平成24年度当初予算額</t>
  </si>
  <si>
    <t>　注・県民１人当たりの額はＨ24.1.1現在の県民数で､児童･生徒１人</t>
  </si>
  <si>
    <t>当たりの額は、Ｈ24.5.1現在の児童生徒数（小・中学校は　公立学校、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</si>
</sst>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0_ "/>
    <numFmt numFmtId="227" formatCode="#,##0.000"/>
    <numFmt numFmtId="228" formatCode="#,##0.0000"/>
    <numFmt numFmtId="229" formatCode="0.000;[Red]0.000"/>
    <numFmt numFmtId="230" formatCode="0.0000;[Red]0.0000"/>
    <numFmt numFmtId="231" formatCode="0.000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7.5"/>
      <color indexed="8"/>
      <name val="ＭＳ 明朝"/>
      <family val="1"/>
    </font>
    <font>
      <sz val="7.5"/>
      <color indexed="10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0" fontId="7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218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distributed" vertical="center"/>
    </xf>
    <xf numFmtId="10" fontId="7" fillId="0" borderId="10" xfId="0" applyNumberFormat="1" applyFont="1" applyFill="1" applyBorder="1" applyAlignment="1">
      <alignment vertical="center"/>
    </xf>
    <xf numFmtId="218" fontId="7" fillId="0" borderId="17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218" fontId="7" fillId="0" borderId="11" xfId="0" applyNumberFormat="1" applyFont="1" applyFill="1" applyBorder="1" applyAlignment="1">
      <alignment horizontal="right" vertical="center"/>
    </xf>
    <xf numFmtId="218" fontId="7" fillId="0" borderId="1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vertical="center"/>
    </xf>
    <xf numFmtId="10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50" zoomScaleNormal="150" zoomScalePageLayoutView="0" workbookViewId="0" topLeftCell="A1">
      <selection activeCell="I1" sqref="I1"/>
    </sheetView>
  </sheetViews>
  <sheetFormatPr defaultColWidth="9.00390625" defaultRowHeight="13.5"/>
  <cols>
    <col min="1" max="1" width="11.50390625" style="1" customWidth="1"/>
    <col min="2" max="2" width="1.00390625" style="1" customWidth="1"/>
    <col min="3" max="3" width="5.25390625" style="1" customWidth="1"/>
    <col min="4" max="4" width="3.50390625" style="1" customWidth="1"/>
    <col min="5" max="5" width="6.00390625" style="1" customWidth="1"/>
    <col min="6" max="6" width="2.00390625" style="1" customWidth="1"/>
    <col min="7" max="7" width="7.50390625" style="1" customWidth="1"/>
    <col min="8" max="8" width="0.74609375" style="1" customWidth="1"/>
    <col min="9" max="9" width="8.25390625" style="1" customWidth="1"/>
    <col min="10" max="11" width="8.75390625" style="1" customWidth="1"/>
    <col min="12" max="12" width="0.74609375" style="1" customWidth="1"/>
    <col min="13" max="13" width="8.75390625" style="1" customWidth="1"/>
    <col min="14" max="14" width="1.4921875" style="1" customWidth="1"/>
    <col min="15" max="15" width="7.50390625" style="1" customWidth="1"/>
    <col min="16" max="16" width="1.12109375" style="1" customWidth="1"/>
    <col min="17" max="17" width="8.375" style="1" customWidth="1"/>
    <col min="18" max="16384" width="9.00390625" style="1" customWidth="1"/>
  </cols>
  <sheetData>
    <row r="1" spans="1:17" ht="15" customHeigh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3.5">
      <c r="A2" s="50" t="s">
        <v>2</v>
      </c>
      <c r="B2" s="52" t="s">
        <v>0</v>
      </c>
      <c r="C2" s="52"/>
      <c r="D2" s="52"/>
      <c r="E2" s="52" t="s">
        <v>4</v>
      </c>
      <c r="F2" s="52"/>
      <c r="G2" s="54" t="s">
        <v>5</v>
      </c>
      <c r="H2" s="54"/>
      <c r="I2" s="54"/>
      <c r="J2" s="54"/>
      <c r="K2" s="54"/>
      <c r="L2" s="54"/>
      <c r="M2" s="54"/>
      <c r="N2" s="52" t="s">
        <v>6</v>
      </c>
      <c r="O2" s="52"/>
      <c r="P2" s="50" t="s">
        <v>7</v>
      </c>
      <c r="Q2" s="50"/>
    </row>
    <row r="3" spans="1:17" ht="13.5">
      <c r="A3" s="51"/>
      <c r="B3" s="53"/>
      <c r="C3" s="53"/>
      <c r="D3" s="53"/>
      <c r="E3" s="53"/>
      <c r="F3" s="53"/>
      <c r="G3" s="53" t="s">
        <v>1</v>
      </c>
      <c r="H3" s="53"/>
      <c r="I3" s="12" t="s">
        <v>8</v>
      </c>
      <c r="J3" s="13" t="s">
        <v>9</v>
      </c>
      <c r="K3" s="11" t="s">
        <v>10</v>
      </c>
      <c r="L3" s="58" t="s">
        <v>11</v>
      </c>
      <c r="M3" s="58"/>
      <c r="N3" s="53"/>
      <c r="O3" s="53"/>
      <c r="P3" s="51"/>
      <c r="Q3" s="51"/>
    </row>
    <row r="4" spans="1:17" ht="24" customHeight="1">
      <c r="A4" s="14" t="s">
        <v>28</v>
      </c>
      <c r="B4" s="59">
        <f>E4+G4+N4+P4</f>
        <v>420576037</v>
      </c>
      <c r="C4" s="60"/>
      <c r="D4" s="61"/>
      <c r="E4" s="55">
        <v>63202381</v>
      </c>
      <c r="F4" s="55"/>
      <c r="G4" s="55">
        <f>SUM(I4:M4)</f>
        <v>352821606</v>
      </c>
      <c r="H4" s="55"/>
      <c r="I4" s="15">
        <v>153964482</v>
      </c>
      <c r="J4" s="16">
        <v>88437459</v>
      </c>
      <c r="K4" s="17">
        <v>78879781</v>
      </c>
      <c r="L4" s="55">
        <v>31539884</v>
      </c>
      <c r="M4" s="55"/>
      <c r="N4" s="55">
        <v>2191708</v>
      </c>
      <c r="O4" s="55"/>
      <c r="P4" s="59">
        <v>2360342</v>
      </c>
      <c r="Q4" s="60"/>
    </row>
    <row r="5" spans="1:17" ht="24" customHeight="1">
      <c r="A5" s="14" t="s">
        <v>12</v>
      </c>
      <c r="B5" s="55">
        <f>B4*1000/6206334</f>
        <v>67765.61445130088</v>
      </c>
      <c r="C5" s="55"/>
      <c r="D5" s="55"/>
      <c r="E5" s="55">
        <f>E4*1000/6206334</f>
        <v>10183.52879493756</v>
      </c>
      <c r="F5" s="55"/>
      <c r="G5" s="55">
        <f>G4*1000/6206334</f>
        <v>56848.633347802424</v>
      </c>
      <c r="H5" s="55"/>
      <c r="I5" s="6" t="s">
        <v>29</v>
      </c>
      <c r="J5" s="7" t="s">
        <v>29</v>
      </c>
      <c r="K5" s="5" t="s">
        <v>29</v>
      </c>
      <c r="L5" s="56" t="s">
        <v>29</v>
      </c>
      <c r="M5" s="56"/>
      <c r="N5" s="55">
        <f>N4*1000/6206334</f>
        <v>353.14051741333935</v>
      </c>
      <c r="O5" s="55"/>
      <c r="P5" s="59">
        <f>P4*1000/6206334</f>
        <v>380.3117911475599</v>
      </c>
      <c r="Q5" s="60"/>
    </row>
    <row r="6" spans="1:17" ht="24" customHeight="1">
      <c r="A6" s="18" t="s">
        <v>13</v>
      </c>
      <c r="B6" s="63" t="s">
        <v>26</v>
      </c>
      <c r="C6" s="63"/>
      <c r="D6" s="63"/>
      <c r="E6" s="63" t="s">
        <v>26</v>
      </c>
      <c r="F6" s="63"/>
      <c r="G6" s="63" t="s">
        <v>26</v>
      </c>
      <c r="H6" s="63"/>
      <c r="I6" s="19">
        <v>472925</v>
      </c>
      <c r="J6" s="20">
        <v>572177</v>
      </c>
      <c r="K6" s="21">
        <v>796613</v>
      </c>
      <c r="L6" s="57">
        <v>5496669</v>
      </c>
      <c r="M6" s="57"/>
      <c r="N6" s="63" t="s">
        <v>26</v>
      </c>
      <c r="O6" s="63"/>
      <c r="P6" s="64" t="s">
        <v>26</v>
      </c>
      <c r="Q6" s="65"/>
    </row>
    <row r="7" spans="1:17" ht="10.5" customHeight="1">
      <c r="A7" s="8" t="s">
        <v>34</v>
      </c>
      <c r="B7" s="8"/>
      <c r="C7" s="8"/>
      <c r="D7" s="8"/>
      <c r="E7" s="8"/>
      <c r="F7" s="8"/>
      <c r="G7" s="8"/>
      <c r="H7" s="8"/>
      <c r="I7" s="8"/>
      <c r="J7" s="8" t="s">
        <v>35</v>
      </c>
      <c r="K7" s="8"/>
      <c r="L7" s="22"/>
      <c r="M7" s="22"/>
      <c r="N7" s="8"/>
      <c r="O7" s="8"/>
      <c r="P7" s="8"/>
      <c r="Q7" s="8"/>
    </row>
    <row r="8" spans="1:17" ht="10.5" customHeight="1">
      <c r="A8" s="8" t="s">
        <v>27</v>
      </c>
      <c r="B8" s="8"/>
      <c r="C8" s="8"/>
      <c r="D8" s="8"/>
      <c r="E8" s="8"/>
      <c r="F8" s="8"/>
      <c r="G8" s="8"/>
      <c r="H8" s="8"/>
      <c r="I8" s="8"/>
      <c r="J8" s="8" t="s">
        <v>30</v>
      </c>
      <c r="K8" s="8"/>
      <c r="L8" s="8"/>
      <c r="M8" s="8"/>
      <c r="N8" s="8"/>
      <c r="O8" s="8"/>
      <c r="P8" s="8"/>
      <c r="Q8" s="8"/>
    </row>
    <row r="9" spans="1:17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4"/>
      <c r="L10" s="8"/>
      <c r="M10" s="8"/>
      <c r="N10" s="8"/>
      <c r="O10" s="8"/>
      <c r="P10" s="8"/>
      <c r="Q10" s="8"/>
    </row>
    <row r="11" spans="1:17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 customHeight="1">
      <c r="A13" s="9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3.5">
      <c r="A14" s="68" t="s">
        <v>14</v>
      </c>
      <c r="B14" s="68"/>
      <c r="C14" s="69"/>
      <c r="D14" s="54" t="s">
        <v>15</v>
      </c>
      <c r="E14" s="54"/>
      <c r="F14" s="54" t="s">
        <v>4</v>
      </c>
      <c r="G14" s="54"/>
      <c r="H14" s="54" t="s">
        <v>8</v>
      </c>
      <c r="I14" s="62"/>
      <c r="J14" s="23" t="s">
        <v>9</v>
      </c>
      <c r="K14" s="54" t="s">
        <v>10</v>
      </c>
      <c r="L14" s="54"/>
      <c r="M14" s="95" t="s">
        <v>11</v>
      </c>
      <c r="N14" s="95"/>
      <c r="O14" s="54" t="s">
        <v>6</v>
      </c>
      <c r="P14" s="54"/>
      <c r="Q14" s="24" t="s">
        <v>7</v>
      </c>
    </row>
    <row r="15" spans="1:17" ht="6.75" customHeight="1">
      <c r="A15" s="71" t="s">
        <v>33</v>
      </c>
      <c r="B15" s="71"/>
      <c r="C15" s="72"/>
      <c r="D15" s="44" t="s">
        <v>3</v>
      </c>
      <c r="E15" s="45"/>
      <c r="F15" s="44" t="s">
        <v>3</v>
      </c>
      <c r="G15" s="45"/>
      <c r="H15" s="44" t="s">
        <v>3</v>
      </c>
      <c r="I15" s="48"/>
      <c r="J15" s="26" t="s">
        <v>3</v>
      </c>
      <c r="K15" s="44" t="s">
        <v>3</v>
      </c>
      <c r="L15" s="45"/>
      <c r="M15" s="44" t="s">
        <v>3</v>
      </c>
      <c r="N15" s="45"/>
      <c r="O15" s="44" t="s">
        <v>3</v>
      </c>
      <c r="P15" s="45"/>
      <c r="Q15" s="25" t="s">
        <v>3</v>
      </c>
    </row>
    <row r="16" spans="1:18" ht="9" customHeight="1">
      <c r="A16" s="73"/>
      <c r="B16" s="73"/>
      <c r="C16" s="74"/>
      <c r="D16" s="46">
        <f>D20+D22+D24+D26+D28</f>
        <v>420576037</v>
      </c>
      <c r="E16" s="47"/>
      <c r="F16" s="46">
        <f>F20+F22+F24+F26+F28</f>
        <v>63202381</v>
      </c>
      <c r="G16" s="47"/>
      <c r="H16" s="46">
        <f>H20+H22</f>
        <v>153964482</v>
      </c>
      <c r="I16" s="49"/>
      <c r="J16" s="28">
        <f>J20+J22+J28</f>
        <v>88437459</v>
      </c>
      <c r="K16" s="46">
        <f>K20+K22+K24+K26+K28</f>
        <v>78879781</v>
      </c>
      <c r="L16" s="47"/>
      <c r="M16" s="46">
        <f>M20+M22+M24+M26+M28</f>
        <v>31539884</v>
      </c>
      <c r="N16" s="47"/>
      <c r="O16" s="46">
        <f>O20+O22+O24+O26+O28</f>
        <v>2191708</v>
      </c>
      <c r="P16" s="47"/>
      <c r="Q16" s="27">
        <f>Q20+Q22+Q26+Q28</f>
        <v>2360342</v>
      </c>
      <c r="R16" s="4"/>
    </row>
    <row r="17" spans="1:18" ht="4.5" customHeight="1">
      <c r="A17" s="51"/>
      <c r="B17" s="51"/>
      <c r="C17" s="75"/>
      <c r="D17" s="53"/>
      <c r="E17" s="53"/>
      <c r="F17" s="53"/>
      <c r="G17" s="53"/>
      <c r="H17" s="53"/>
      <c r="I17" s="83"/>
      <c r="J17" s="29"/>
      <c r="K17" s="53"/>
      <c r="L17" s="53"/>
      <c r="M17" s="53"/>
      <c r="N17" s="53"/>
      <c r="O17" s="53"/>
      <c r="P17" s="53"/>
      <c r="Q17" s="30"/>
      <c r="R17" s="4"/>
    </row>
    <row r="18" spans="1:18" ht="13.5">
      <c r="A18" s="66" t="s">
        <v>16</v>
      </c>
      <c r="B18" s="66"/>
      <c r="C18" s="67"/>
      <c r="D18" s="70">
        <f>SUM(F18:Q18)</f>
        <v>0.9999482280002082</v>
      </c>
      <c r="E18" s="70"/>
      <c r="F18" s="80">
        <f>F16/$D$16</f>
        <v>0.15027575382284558</v>
      </c>
      <c r="G18" s="80"/>
      <c r="H18" s="80">
        <f>H16/$D$16</f>
        <v>0.36608001515787736</v>
      </c>
      <c r="I18" s="91"/>
      <c r="J18" s="31">
        <f>J16/$D$16</f>
        <v>0.21027698018848373</v>
      </c>
      <c r="K18" s="80">
        <v>0.1875</v>
      </c>
      <c r="L18" s="80"/>
      <c r="M18" s="80">
        <f>M16/$D$16</f>
        <v>0.07499210897743087</v>
      </c>
      <c r="N18" s="80"/>
      <c r="O18" s="80">
        <f>O16/$D$16</f>
        <v>0.005211205126268285</v>
      </c>
      <c r="P18" s="80"/>
      <c r="Q18" s="42">
        <f>Q16/$D$16</f>
        <v>0.0056121647273023306</v>
      </c>
      <c r="R18" s="43"/>
    </row>
    <row r="19" spans="1:18" ht="1.5" customHeight="1">
      <c r="A19" s="51"/>
      <c r="B19" s="75"/>
      <c r="C19" s="32"/>
      <c r="D19" s="89"/>
      <c r="E19" s="89"/>
      <c r="F19" s="89"/>
      <c r="G19" s="89"/>
      <c r="H19" s="89"/>
      <c r="I19" s="96"/>
      <c r="J19" s="33"/>
      <c r="K19" s="89"/>
      <c r="L19" s="89"/>
      <c r="M19" s="89"/>
      <c r="N19" s="89"/>
      <c r="O19" s="89"/>
      <c r="P19" s="89"/>
      <c r="Q19" s="34"/>
      <c r="R19" s="4"/>
    </row>
    <row r="20" spans="1:18" ht="13.5">
      <c r="A20" s="76" t="s">
        <v>17</v>
      </c>
      <c r="B20" s="76"/>
      <c r="C20" s="32" t="s">
        <v>18</v>
      </c>
      <c r="D20" s="59">
        <f>SUM(F20:Q20)</f>
        <v>400272211</v>
      </c>
      <c r="E20" s="61"/>
      <c r="F20" s="55">
        <v>60870438</v>
      </c>
      <c r="G20" s="55"/>
      <c r="H20" s="55">
        <v>153404482</v>
      </c>
      <c r="I20" s="59"/>
      <c r="J20" s="16">
        <v>87942259</v>
      </c>
      <c r="K20" s="55">
        <v>68439177</v>
      </c>
      <c r="L20" s="55"/>
      <c r="M20" s="55">
        <v>29272260</v>
      </c>
      <c r="N20" s="55"/>
      <c r="O20" s="55">
        <v>94310</v>
      </c>
      <c r="P20" s="55"/>
      <c r="Q20" s="15">
        <v>249285</v>
      </c>
      <c r="R20" s="4"/>
    </row>
    <row r="21" spans="1:18" ht="13.5">
      <c r="A21" s="76"/>
      <c r="B21" s="76"/>
      <c r="C21" s="32" t="s">
        <v>19</v>
      </c>
      <c r="D21" s="77">
        <f>D20/$D$16*100</f>
        <v>95.17237687985538</v>
      </c>
      <c r="E21" s="77"/>
      <c r="F21" s="78">
        <f>F20/$F$16*100</f>
        <v>96.31035577599522</v>
      </c>
      <c r="G21" s="78"/>
      <c r="H21" s="88">
        <f>H20/$H$16*100</f>
        <v>99.63627974924762</v>
      </c>
      <c r="I21" s="92"/>
      <c r="J21" s="36">
        <f>J20/$J$16*100</f>
        <v>99.4400562775102</v>
      </c>
      <c r="K21" s="88">
        <f>K20/$K$16*100</f>
        <v>86.76390341398134</v>
      </c>
      <c r="L21" s="88"/>
      <c r="M21" s="93">
        <f>M20/$M$16*100</f>
        <v>92.81029695606998</v>
      </c>
      <c r="N21" s="94"/>
      <c r="O21" s="88">
        <f>O20/$O$16*100</f>
        <v>4.303036718394969</v>
      </c>
      <c r="P21" s="88"/>
      <c r="Q21" s="35">
        <f>Q20/$Q$16*100</f>
        <v>10.561393221829718</v>
      </c>
      <c r="R21" s="4"/>
    </row>
    <row r="22" spans="1:18" ht="13.5">
      <c r="A22" s="76" t="s">
        <v>20</v>
      </c>
      <c r="B22" s="76"/>
      <c r="C22" s="32" t="s">
        <v>18</v>
      </c>
      <c r="D22" s="59">
        <f>SUM(F22:Q22)</f>
        <v>6819790</v>
      </c>
      <c r="E22" s="61"/>
      <c r="F22" s="55">
        <v>579872</v>
      </c>
      <c r="G22" s="55"/>
      <c r="H22" s="55">
        <v>560000</v>
      </c>
      <c r="I22" s="59"/>
      <c r="J22" s="16">
        <v>494560</v>
      </c>
      <c r="K22" s="55">
        <v>3586204</v>
      </c>
      <c r="L22" s="55"/>
      <c r="M22" s="55">
        <v>866732</v>
      </c>
      <c r="N22" s="55"/>
      <c r="O22" s="55">
        <v>589488</v>
      </c>
      <c r="P22" s="55"/>
      <c r="Q22" s="15">
        <v>142934</v>
      </c>
      <c r="R22" s="4"/>
    </row>
    <row r="23" spans="1:18" ht="13.5">
      <c r="A23" s="76"/>
      <c r="B23" s="76"/>
      <c r="C23" s="32" t="s">
        <v>19</v>
      </c>
      <c r="D23" s="77">
        <f>D22/$D$16*100</f>
        <v>1.6215355607623456</v>
      </c>
      <c r="E23" s="77"/>
      <c r="F23" s="78">
        <f>F22/$F$16*100</f>
        <v>0.9174844219872034</v>
      </c>
      <c r="G23" s="78"/>
      <c r="H23" s="88">
        <f>H22/$H$16*100</f>
        <v>0.36372025075237807</v>
      </c>
      <c r="I23" s="92"/>
      <c r="J23" s="36">
        <f>J22/$J$16*100</f>
        <v>0.5592200472426508</v>
      </c>
      <c r="K23" s="88">
        <f>K22/$K$16*100</f>
        <v>4.546417287847186</v>
      </c>
      <c r="L23" s="88"/>
      <c r="M23" s="88">
        <f>M22/$M$16*100</f>
        <v>2.7480506903576436</v>
      </c>
      <c r="N23" s="88"/>
      <c r="O23" s="88">
        <f>O22/$O$16*100</f>
        <v>26.896283629023575</v>
      </c>
      <c r="P23" s="88"/>
      <c r="Q23" s="35">
        <f>Q22/$Q$16*100</f>
        <v>6.055647867978454</v>
      </c>
      <c r="R23" s="4"/>
    </row>
    <row r="24" spans="1:18" ht="13.5">
      <c r="A24" s="76" t="s">
        <v>21</v>
      </c>
      <c r="B24" s="76"/>
      <c r="C24" s="32" t="s">
        <v>18</v>
      </c>
      <c r="D24" s="55">
        <f>SUM(F24:Q24)</f>
        <v>158858</v>
      </c>
      <c r="E24" s="55"/>
      <c r="F24" s="55">
        <v>43326</v>
      </c>
      <c r="G24" s="55"/>
      <c r="H24" s="56" t="s">
        <v>31</v>
      </c>
      <c r="I24" s="84"/>
      <c r="J24" s="7" t="s">
        <v>31</v>
      </c>
      <c r="K24" s="55">
        <v>98554</v>
      </c>
      <c r="L24" s="55"/>
      <c r="M24" s="55">
        <v>10252</v>
      </c>
      <c r="N24" s="55"/>
      <c r="O24" s="55">
        <v>6726</v>
      </c>
      <c r="P24" s="55"/>
      <c r="Q24" s="37" t="s">
        <v>31</v>
      </c>
      <c r="R24" s="4"/>
    </row>
    <row r="25" spans="1:18" ht="13.5">
      <c r="A25" s="76"/>
      <c r="B25" s="76"/>
      <c r="C25" s="32" t="s">
        <v>19</v>
      </c>
      <c r="D25" s="77">
        <f>D24/$D$16*100</f>
        <v>0.03777152905171342</v>
      </c>
      <c r="E25" s="77"/>
      <c r="F25" s="86">
        <f>F24/$F$16*100</f>
        <v>0.0685512148664146</v>
      </c>
      <c r="G25" s="87"/>
      <c r="H25" s="78" t="s">
        <v>32</v>
      </c>
      <c r="I25" s="93"/>
      <c r="J25" s="38" t="s">
        <v>32</v>
      </c>
      <c r="K25" s="88">
        <f>K24/$K$16*100+0.01</f>
        <v>0.1349420304551809</v>
      </c>
      <c r="L25" s="88"/>
      <c r="M25" s="88">
        <f>M24/$M$16*100+0.01</f>
        <v>0.04250487541425327</v>
      </c>
      <c r="N25" s="88"/>
      <c r="O25" s="88">
        <f>O24/$O$16*100</f>
        <v>0.30688394621911314</v>
      </c>
      <c r="P25" s="88"/>
      <c r="Q25" s="6" t="s">
        <v>32</v>
      </c>
      <c r="R25" s="4"/>
    </row>
    <row r="26" spans="1:18" ht="13.5">
      <c r="A26" s="76" t="s">
        <v>22</v>
      </c>
      <c r="B26" s="76"/>
      <c r="C26" s="32" t="s">
        <v>18</v>
      </c>
      <c r="D26" s="59">
        <f>SUM(F26:Q26)</f>
        <v>7635091</v>
      </c>
      <c r="E26" s="61"/>
      <c r="F26" s="55">
        <v>856059</v>
      </c>
      <c r="G26" s="55"/>
      <c r="H26" s="56" t="s">
        <v>31</v>
      </c>
      <c r="I26" s="84"/>
      <c r="J26" s="7" t="s">
        <v>31</v>
      </c>
      <c r="K26" s="55">
        <v>6076670</v>
      </c>
      <c r="L26" s="55"/>
      <c r="M26" s="55">
        <v>414708</v>
      </c>
      <c r="N26" s="55"/>
      <c r="O26" s="55">
        <v>74434</v>
      </c>
      <c r="P26" s="55"/>
      <c r="Q26" s="15">
        <v>213220</v>
      </c>
      <c r="R26" s="4"/>
    </row>
    <row r="27" spans="1:18" ht="13.5">
      <c r="A27" s="76"/>
      <c r="B27" s="76"/>
      <c r="C27" s="32" t="s">
        <v>19</v>
      </c>
      <c r="D27" s="77">
        <f>D26/$D$16*100</f>
        <v>1.8153889732904587</v>
      </c>
      <c r="E27" s="77"/>
      <c r="F27" s="78">
        <f>F26/$F$16*100</f>
        <v>1.3544727057039196</v>
      </c>
      <c r="G27" s="78"/>
      <c r="H27" s="78" t="s">
        <v>32</v>
      </c>
      <c r="I27" s="93"/>
      <c r="J27" s="38" t="s">
        <v>32</v>
      </c>
      <c r="K27" s="88">
        <f>K26/$K$16*100</f>
        <v>7.703710536417438</v>
      </c>
      <c r="L27" s="88"/>
      <c r="M27" s="88">
        <f>M26/$M$16*100</f>
        <v>1.3148685011016528</v>
      </c>
      <c r="N27" s="88"/>
      <c r="O27" s="88">
        <f>O26/$O$16*100-0.01</f>
        <v>3.3861640875518093</v>
      </c>
      <c r="P27" s="88"/>
      <c r="Q27" s="35">
        <f>Q26/$Q$16*100</f>
        <v>9.033436679938754</v>
      </c>
      <c r="R27" s="4"/>
    </row>
    <row r="28" spans="1:18" ht="13.5">
      <c r="A28" s="76" t="s">
        <v>23</v>
      </c>
      <c r="B28" s="76"/>
      <c r="C28" s="32" t="s">
        <v>18</v>
      </c>
      <c r="D28" s="55">
        <f>SUM(F28:Q28)</f>
        <v>5690087</v>
      </c>
      <c r="E28" s="55"/>
      <c r="F28" s="55">
        <v>852686</v>
      </c>
      <c r="G28" s="55"/>
      <c r="H28" s="56" t="s">
        <v>31</v>
      </c>
      <c r="I28" s="84"/>
      <c r="J28" s="7">
        <v>640</v>
      </c>
      <c r="K28" s="55">
        <v>679176</v>
      </c>
      <c r="L28" s="55"/>
      <c r="M28" s="55">
        <v>975932</v>
      </c>
      <c r="N28" s="55"/>
      <c r="O28" s="55">
        <v>1426750</v>
      </c>
      <c r="P28" s="55"/>
      <c r="Q28" s="15">
        <v>1754903</v>
      </c>
      <c r="R28" s="4"/>
    </row>
    <row r="29" spans="1:18" ht="13.5">
      <c r="A29" s="79"/>
      <c r="B29" s="79"/>
      <c r="C29" s="39" t="s">
        <v>19</v>
      </c>
      <c r="D29" s="81">
        <f>D28/$D$16*100</f>
        <v>1.3529270570401042</v>
      </c>
      <c r="E29" s="81"/>
      <c r="F29" s="82">
        <f>F28/$F$16*100</f>
        <v>1.3491358814472512</v>
      </c>
      <c r="G29" s="82"/>
      <c r="H29" s="82" t="s">
        <v>32</v>
      </c>
      <c r="I29" s="85"/>
      <c r="J29" s="40">
        <v>0</v>
      </c>
      <c r="K29" s="90">
        <f>K28/$K$16*100</f>
        <v>0.861026731298861</v>
      </c>
      <c r="L29" s="90"/>
      <c r="M29" s="90">
        <f>M28/$M$16*100</f>
        <v>3.094278977056479</v>
      </c>
      <c r="N29" s="90"/>
      <c r="O29" s="90">
        <f>O28/$O$16*100</f>
        <v>65.09763161881054</v>
      </c>
      <c r="P29" s="90"/>
      <c r="Q29" s="41">
        <f>Q28/$Q$16*100</f>
        <v>74.34952223025307</v>
      </c>
      <c r="R29" s="4"/>
    </row>
    <row r="30" spans="1:1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/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  <c r="N31" s="2"/>
      <c r="O31" s="2"/>
      <c r="P31" s="2"/>
      <c r="Q31" s="2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sheetProtection/>
  <mergeCells count="131">
    <mergeCell ref="M24:N24"/>
    <mergeCell ref="O26:P26"/>
    <mergeCell ref="M29:N29"/>
    <mergeCell ref="M28:N28"/>
    <mergeCell ref="A19:B19"/>
    <mergeCell ref="D19:E19"/>
    <mergeCell ref="F19:G19"/>
    <mergeCell ref="H19:I19"/>
    <mergeCell ref="K19:L19"/>
    <mergeCell ref="M19:N19"/>
    <mergeCell ref="M27:N27"/>
    <mergeCell ref="O21:P21"/>
    <mergeCell ref="O27:P27"/>
    <mergeCell ref="O28:P28"/>
    <mergeCell ref="K27:L27"/>
    <mergeCell ref="K28:L28"/>
    <mergeCell ref="O29:P29"/>
    <mergeCell ref="O22:P22"/>
    <mergeCell ref="O23:P23"/>
    <mergeCell ref="O24:P24"/>
    <mergeCell ref="O25:P25"/>
    <mergeCell ref="M17:N17"/>
    <mergeCell ref="N4:O4"/>
    <mergeCell ref="M25:N25"/>
    <mergeCell ref="M26:N26"/>
    <mergeCell ref="M21:N21"/>
    <mergeCell ref="M22:N22"/>
    <mergeCell ref="M23:N23"/>
    <mergeCell ref="M18:N18"/>
    <mergeCell ref="M20:N20"/>
    <mergeCell ref="M14:N14"/>
    <mergeCell ref="K29:L29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K24:L24"/>
    <mergeCell ref="K25:L25"/>
    <mergeCell ref="K26:L26"/>
    <mergeCell ref="O14:P14"/>
    <mergeCell ref="O17:P17"/>
    <mergeCell ref="O18:P18"/>
    <mergeCell ref="O20:P20"/>
    <mergeCell ref="O19:P19"/>
    <mergeCell ref="O15:P15"/>
    <mergeCell ref="O16:P16"/>
    <mergeCell ref="K17:L17"/>
    <mergeCell ref="K18:L18"/>
    <mergeCell ref="K20:L20"/>
    <mergeCell ref="K21:L21"/>
    <mergeCell ref="K22:L22"/>
    <mergeCell ref="K23:L23"/>
    <mergeCell ref="F29:G29"/>
    <mergeCell ref="H17:I17"/>
    <mergeCell ref="G4:H4"/>
    <mergeCell ref="G5:H5"/>
    <mergeCell ref="G6:H6"/>
    <mergeCell ref="H28:I28"/>
    <mergeCell ref="H29:I29"/>
    <mergeCell ref="F25:G25"/>
    <mergeCell ref="F26:G26"/>
    <mergeCell ref="F27:G27"/>
    <mergeCell ref="F28:G28"/>
    <mergeCell ref="D27:E27"/>
    <mergeCell ref="D28:E28"/>
    <mergeCell ref="F17:G17"/>
    <mergeCell ref="F18:G18"/>
    <mergeCell ref="F20:G20"/>
    <mergeCell ref="F21:G21"/>
    <mergeCell ref="A28:B29"/>
    <mergeCell ref="D22:E22"/>
    <mergeCell ref="D23:E23"/>
    <mergeCell ref="D24:E24"/>
    <mergeCell ref="D25:E25"/>
    <mergeCell ref="D26:E26"/>
    <mergeCell ref="D29:E29"/>
    <mergeCell ref="A26:B27"/>
    <mergeCell ref="D20:E20"/>
    <mergeCell ref="D21:E21"/>
    <mergeCell ref="F22:G22"/>
    <mergeCell ref="F23:G23"/>
    <mergeCell ref="F24:G24"/>
    <mergeCell ref="A15:C17"/>
    <mergeCell ref="D15:E15"/>
    <mergeCell ref="D16:E16"/>
    <mergeCell ref="A20:B21"/>
    <mergeCell ref="A22:B23"/>
    <mergeCell ref="A24:B25"/>
    <mergeCell ref="B5:D5"/>
    <mergeCell ref="B6:D6"/>
    <mergeCell ref="E4:F4"/>
    <mergeCell ref="E5:F5"/>
    <mergeCell ref="E6:F6"/>
    <mergeCell ref="A18:C18"/>
    <mergeCell ref="A14:C14"/>
    <mergeCell ref="D14:E14"/>
    <mergeCell ref="D17:E17"/>
    <mergeCell ref="D18:E18"/>
    <mergeCell ref="N2:O3"/>
    <mergeCell ref="P2:Q3"/>
    <mergeCell ref="G2:M2"/>
    <mergeCell ref="F14:G14"/>
    <mergeCell ref="H14:I14"/>
    <mergeCell ref="N5:O5"/>
    <mergeCell ref="N6:O6"/>
    <mergeCell ref="P4:Q4"/>
    <mergeCell ref="P5:Q5"/>
    <mergeCell ref="P6:Q6"/>
    <mergeCell ref="A2:A3"/>
    <mergeCell ref="B2:D3"/>
    <mergeCell ref="E2:F3"/>
    <mergeCell ref="K14:L14"/>
    <mergeCell ref="L4:M4"/>
    <mergeCell ref="L5:M5"/>
    <mergeCell ref="L6:M6"/>
    <mergeCell ref="G3:H3"/>
    <mergeCell ref="L3:M3"/>
    <mergeCell ref="B4:D4"/>
    <mergeCell ref="K15:L15"/>
    <mergeCell ref="K16:L16"/>
    <mergeCell ref="M15:N15"/>
    <mergeCell ref="M16:N16"/>
    <mergeCell ref="F15:G15"/>
    <mergeCell ref="F16:G16"/>
    <mergeCell ref="H15:I15"/>
    <mergeCell ref="H16:I16"/>
  </mergeCells>
  <printOptions horizontalCentered="1"/>
  <pageMargins left="0.2755905511811024" right="0.2755905511811024" top="0.3937007874015748" bottom="0.5511811023622047" header="0.31496062992125984" footer="0.2362204724409449"/>
  <pageSetup firstPageNumber="18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2012-10-03T08:45:19Z</cp:lastPrinted>
  <dcterms:created xsi:type="dcterms:W3CDTF">2007-02-22T08:07:55Z</dcterms:created>
  <dcterms:modified xsi:type="dcterms:W3CDTF">2012-11-12T02:38:16Z</dcterms:modified>
  <cp:category/>
  <cp:version/>
  <cp:contentType/>
  <cp:contentStatus/>
</cp:coreProperties>
</file>