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227.13\share\06基盤整備室\3.設計\01 設計・積算\08 施工パッケージ\H29\"/>
    </mc:Choice>
  </mc:AlternateContent>
  <bookViews>
    <workbookView xWindow="0" yWindow="0" windowWidth="20490" windowHeight="7530" tabRatio="666" activeTab="1"/>
  </bookViews>
  <sheets>
    <sheet name="説明書" sheetId="1" r:id="rId1"/>
    <sheet name="計算シート " sheetId="4" r:id="rId2"/>
    <sheet name="【参考】対応表" sheetId="17" r:id="rId3"/>
    <sheet name="計算例①" sheetId="13" r:id="rId4"/>
    <sheet name="計算例②" sheetId="14" r:id="rId5"/>
    <sheet name="計算例③" sheetId="15" r:id="rId6"/>
    <sheet name="計算例④" sheetId="16" r:id="rId7"/>
    <sheet name="計算例⑤" sheetId="12" r:id="rId8"/>
  </sheets>
  <definedNames>
    <definedName name="_xlnm.Print_Area" localSheetId="2">【参考】対応表!$A$1:$AP$42</definedName>
    <definedName name="_xlnm.Print_Area" localSheetId="1">'計算シート '!$A$1:$AP$42</definedName>
    <definedName name="_xlnm.Print_Area" localSheetId="3">計算例①!$A$1:$AP$42</definedName>
    <definedName name="_xlnm.Print_Area" localSheetId="4">計算例②!$A$1:$AP$42</definedName>
    <definedName name="_xlnm.Print_Area" localSheetId="5">計算例③!$A$1:$AP$42</definedName>
    <definedName name="_xlnm.Print_Area" localSheetId="6">計算例④!$A$1:$AP$42</definedName>
    <definedName name="_xlnm.Print_Area" localSheetId="7">計算例⑤!$A$1:$AP$42</definedName>
    <definedName name="_xlnm.Print_Area" localSheetId="0">説明書!$A$1:$P$18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7" l="1"/>
  <c r="O37" i="17" s="1"/>
  <c r="AA38" i="14" l="1"/>
  <c r="U38" i="14"/>
  <c r="O38" i="14"/>
  <c r="I38" i="14"/>
  <c r="AA37" i="14"/>
  <c r="U37" i="14"/>
  <c r="O37" i="14"/>
  <c r="I37" i="14"/>
  <c r="AA38" i="15"/>
  <c r="U38" i="15"/>
  <c r="O38" i="15"/>
  <c r="I38" i="15"/>
  <c r="AA37" i="15"/>
  <c r="U37" i="15"/>
  <c r="O37" i="15"/>
  <c r="I37" i="15"/>
  <c r="AA38" i="16"/>
  <c r="U38" i="16"/>
  <c r="O38" i="16"/>
  <c r="I38" i="16"/>
  <c r="AA37" i="16"/>
  <c r="U37" i="16"/>
  <c r="O37" i="16"/>
  <c r="I37" i="16"/>
  <c r="AA38" i="12"/>
  <c r="U38" i="12"/>
  <c r="O38" i="12"/>
  <c r="AA37" i="12"/>
  <c r="U37" i="12"/>
  <c r="O37" i="12"/>
  <c r="AA38" i="13"/>
  <c r="U38" i="13"/>
  <c r="O38" i="13"/>
  <c r="I38" i="13"/>
  <c r="AA37" i="13"/>
  <c r="U37" i="13"/>
  <c r="O37" i="13"/>
  <c r="I37" i="13"/>
  <c r="F25" i="17" l="1"/>
  <c r="I25" i="17"/>
  <c r="L25" i="17"/>
  <c r="O25" i="17"/>
  <c r="R25" i="17"/>
  <c r="U25" i="17"/>
  <c r="Y25" i="17"/>
  <c r="I26" i="17"/>
  <c r="O26" i="17"/>
  <c r="U26" i="17"/>
  <c r="Y26" i="17"/>
  <c r="AB26" i="17"/>
  <c r="AE26" i="17"/>
  <c r="F28" i="17"/>
  <c r="I28" i="17"/>
  <c r="L28" i="17"/>
  <c r="O28" i="17"/>
  <c r="R28" i="17"/>
  <c r="U28" i="17"/>
  <c r="X28" i="17"/>
  <c r="AA28" i="17"/>
  <c r="AE28" i="17"/>
  <c r="I29" i="17"/>
  <c r="O29" i="17"/>
  <c r="U29" i="17"/>
  <c r="AA29" i="17"/>
  <c r="AE29" i="17"/>
  <c r="AH29" i="17"/>
  <c r="AK29" i="17"/>
  <c r="AN29" i="17"/>
  <c r="F31" i="17"/>
  <c r="F37" i="17" s="1"/>
  <c r="I31" i="17"/>
  <c r="I37" i="17" s="1"/>
  <c r="L31" i="17"/>
  <c r="L37" i="17" s="1"/>
  <c r="R31" i="17"/>
  <c r="R37" i="17" s="1"/>
  <c r="U31" i="17"/>
  <c r="U37" i="17" s="1"/>
  <c r="X31" i="17"/>
  <c r="X37" i="17" s="1"/>
  <c r="AA31" i="17"/>
  <c r="AA37" i="17" s="1"/>
  <c r="AE31" i="17"/>
  <c r="I32" i="17"/>
  <c r="I38" i="17" s="1"/>
  <c r="O32" i="17"/>
  <c r="O38" i="17" s="1"/>
  <c r="U32" i="17"/>
  <c r="U38" i="17" s="1"/>
  <c r="AA32" i="17"/>
  <c r="AA38" i="17" s="1"/>
  <c r="AE32" i="17"/>
  <c r="AH32" i="17"/>
  <c r="AK32" i="17"/>
  <c r="AN32" i="17"/>
  <c r="F34" i="17"/>
  <c r="I34" i="17"/>
  <c r="R34" i="17"/>
  <c r="U34" i="17"/>
  <c r="X34" i="17"/>
  <c r="AA34" i="17"/>
  <c r="I35" i="17"/>
  <c r="E23" i="17"/>
  <c r="Q15" i="16"/>
  <c r="AA28" i="16" s="1"/>
  <c r="Q14" i="16"/>
  <c r="U28" i="16" s="1"/>
  <c r="Q13" i="16"/>
  <c r="O28" i="16" s="1"/>
  <c r="Q12" i="16"/>
  <c r="I28" i="16" s="1"/>
  <c r="I35" i="16"/>
  <c r="AA34" i="16"/>
  <c r="X34" i="16"/>
  <c r="U34" i="16"/>
  <c r="R34" i="16"/>
  <c r="I34" i="16"/>
  <c r="F34" i="16"/>
  <c r="AQ38" i="16" s="1"/>
  <c r="AN32" i="16"/>
  <c r="AK32" i="16"/>
  <c r="AH32" i="16"/>
  <c r="AE32" i="16"/>
  <c r="AA32" i="16"/>
  <c r="U32" i="16"/>
  <c r="O32" i="16"/>
  <c r="I32" i="16"/>
  <c r="AE31" i="16"/>
  <c r="AA31" i="16"/>
  <c r="X31" i="16"/>
  <c r="U31" i="16"/>
  <c r="R31" i="16"/>
  <c r="O31" i="16"/>
  <c r="L31" i="16"/>
  <c r="I31" i="16"/>
  <c r="F31" i="16"/>
  <c r="AN29" i="16"/>
  <c r="AK29" i="16"/>
  <c r="AH29" i="16"/>
  <c r="AE29" i="16"/>
  <c r="AA29" i="16"/>
  <c r="U29" i="16"/>
  <c r="O29" i="16"/>
  <c r="I29" i="16"/>
  <c r="AE28" i="16"/>
  <c r="X28" i="16"/>
  <c r="R28" i="16"/>
  <c r="L28" i="16"/>
  <c r="F28" i="16"/>
  <c r="AE26" i="16"/>
  <c r="AB26" i="16"/>
  <c r="Y26" i="16"/>
  <c r="U26" i="16"/>
  <c r="O26" i="16"/>
  <c r="I26" i="16"/>
  <c r="Y25" i="16"/>
  <c r="U25" i="16"/>
  <c r="R25" i="16"/>
  <c r="O25" i="16"/>
  <c r="L25" i="16"/>
  <c r="I25" i="16"/>
  <c r="F25" i="16"/>
  <c r="E23" i="16"/>
  <c r="Q17" i="15"/>
  <c r="I31" i="15" s="1"/>
  <c r="N17" i="15"/>
  <c r="I32" i="15" s="1"/>
  <c r="I35" i="15"/>
  <c r="AA34" i="15"/>
  <c r="X34" i="15"/>
  <c r="U34" i="15"/>
  <c r="R34" i="15"/>
  <c r="I34" i="15"/>
  <c r="F34" i="15"/>
  <c r="AQ38" i="15" s="1"/>
  <c r="AN32" i="15"/>
  <c r="AK32" i="15"/>
  <c r="AH32" i="15"/>
  <c r="AE32" i="15"/>
  <c r="AA32" i="15"/>
  <c r="U32" i="15"/>
  <c r="O32" i="15"/>
  <c r="AE31" i="15"/>
  <c r="AA31" i="15"/>
  <c r="X31" i="15"/>
  <c r="U31" i="15"/>
  <c r="R31" i="15"/>
  <c r="O31" i="15"/>
  <c r="L31" i="15"/>
  <c r="L37" i="15" s="1"/>
  <c r="F31" i="15"/>
  <c r="AN29" i="15"/>
  <c r="AK29" i="15"/>
  <c r="AH29" i="15"/>
  <c r="AE29" i="15"/>
  <c r="AA29" i="15"/>
  <c r="U29" i="15"/>
  <c r="O29" i="15"/>
  <c r="I29" i="15"/>
  <c r="AE28" i="15"/>
  <c r="AA28" i="15"/>
  <c r="X28" i="15"/>
  <c r="U28" i="15"/>
  <c r="R28" i="15"/>
  <c r="O28" i="15"/>
  <c r="L28" i="15"/>
  <c r="I28" i="15"/>
  <c r="F28" i="15"/>
  <c r="AE26" i="15"/>
  <c r="AB26" i="15"/>
  <c r="Y26" i="15"/>
  <c r="U26" i="15"/>
  <c r="O26" i="15"/>
  <c r="I26" i="15"/>
  <c r="Y25" i="15"/>
  <c r="U25" i="15"/>
  <c r="R25" i="15"/>
  <c r="O25" i="15"/>
  <c r="L25" i="15"/>
  <c r="I25" i="15"/>
  <c r="F25" i="15"/>
  <c r="E23" i="15"/>
  <c r="I35" i="14"/>
  <c r="AA34" i="14"/>
  <c r="X34" i="14"/>
  <c r="U34" i="14"/>
  <c r="R34" i="14"/>
  <c r="I34" i="14"/>
  <c r="F34" i="14"/>
  <c r="AQ38" i="14" s="1"/>
  <c r="AN32" i="14"/>
  <c r="AK32" i="14"/>
  <c r="AH32" i="14"/>
  <c r="AE32" i="14"/>
  <c r="AA32" i="14"/>
  <c r="U32" i="14"/>
  <c r="O32" i="14"/>
  <c r="I32" i="14"/>
  <c r="AE31" i="14"/>
  <c r="AA31" i="14"/>
  <c r="X31" i="14"/>
  <c r="U31" i="14"/>
  <c r="R31" i="14"/>
  <c r="O31" i="14"/>
  <c r="L31" i="14"/>
  <c r="L37" i="14" s="1"/>
  <c r="I31" i="14"/>
  <c r="F31" i="14"/>
  <c r="AN29" i="14"/>
  <c r="AK29" i="14"/>
  <c r="AH29" i="14"/>
  <c r="AE29" i="14"/>
  <c r="AA29" i="14"/>
  <c r="U29" i="14"/>
  <c r="O29" i="14"/>
  <c r="I29" i="14"/>
  <c r="AE28" i="14"/>
  <c r="AA28" i="14"/>
  <c r="X28" i="14"/>
  <c r="U28" i="14"/>
  <c r="R28" i="14"/>
  <c r="O28" i="14"/>
  <c r="L28" i="14"/>
  <c r="I28" i="14"/>
  <c r="F28" i="14"/>
  <c r="AE26" i="14"/>
  <c r="AB26" i="14"/>
  <c r="Y26" i="14"/>
  <c r="U26" i="14"/>
  <c r="O26" i="14"/>
  <c r="I26" i="14"/>
  <c r="Y25" i="14"/>
  <c r="U25" i="14"/>
  <c r="R25" i="14"/>
  <c r="O25" i="14"/>
  <c r="L25" i="14"/>
  <c r="I25" i="14"/>
  <c r="F25" i="14"/>
  <c r="E23" i="14"/>
  <c r="E23" i="13"/>
  <c r="I35" i="13"/>
  <c r="AA34" i="13"/>
  <c r="X34" i="13"/>
  <c r="U34" i="13"/>
  <c r="R34" i="13"/>
  <c r="I34" i="13"/>
  <c r="F34" i="13"/>
  <c r="AQ38" i="13" s="1"/>
  <c r="AN32" i="13"/>
  <c r="AK32" i="13"/>
  <c r="AH32" i="13"/>
  <c r="AE32" i="13"/>
  <c r="AA32" i="13"/>
  <c r="U32" i="13"/>
  <c r="O32" i="13"/>
  <c r="I32" i="13"/>
  <c r="AE31" i="13"/>
  <c r="AA31" i="13"/>
  <c r="X31" i="13"/>
  <c r="U31" i="13"/>
  <c r="R31" i="13"/>
  <c r="R37" i="13" s="1"/>
  <c r="O31" i="13"/>
  <c r="L31" i="13"/>
  <c r="I31" i="13"/>
  <c r="F31" i="13"/>
  <c r="F37" i="13" s="1"/>
  <c r="AN29" i="13"/>
  <c r="AK29" i="13"/>
  <c r="AH29" i="13"/>
  <c r="AE29" i="13"/>
  <c r="AA29" i="13"/>
  <c r="U29" i="13"/>
  <c r="O29" i="13"/>
  <c r="I29" i="13"/>
  <c r="AE28" i="13"/>
  <c r="AA28" i="13"/>
  <c r="X28" i="13"/>
  <c r="U28" i="13"/>
  <c r="R28" i="13"/>
  <c r="O28" i="13"/>
  <c r="L28" i="13"/>
  <c r="I28" i="13"/>
  <c r="F28" i="13"/>
  <c r="AE26" i="13"/>
  <c r="AB26" i="13"/>
  <c r="Y26" i="13"/>
  <c r="U26" i="13"/>
  <c r="O26" i="13"/>
  <c r="I26" i="13"/>
  <c r="Y25" i="13"/>
  <c r="U25" i="13"/>
  <c r="R25" i="13"/>
  <c r="O25" i="13"/>
  <c r="L25" i="13"/>
  <c r="I25" i="13"/>
  <c r="F25" i="13"/>
  <c r="E23" i="12"/>
  <c r="I35" i="12"/>
  <c r="AA34" i="12"/>
  <c r="X34" i="12"/>
  <c r="U34" i="12"/>
  <c r="R34" i="12"/>
  <c r="I34" i="12"/>
  <c r="F34" i="12"/>
  <c r="AQ38" i="12" s="1"/>
  <c r="AN32" i="12"/>
  <c r="AK32" i="12"/>
  <c r="AH32" i="12"/>
  <c r="AE32" i="12"/>
  <c r="AA32" i="12"/>
  <c r="U32" i="12"/>
  <c r="O32" i="12"/>
  <c r="I32" i="12"/>
  <c r="I38" i="12" s="1"/>
  <c r="AE31" i="12"/>
  <c r="AA31" i="12"/>
  <c r="X31" i="12"/>
  <c r="X37" i="12" s="1"/>
  <c r="U31" i="12"/>
  <c r="R31" i="12"/>
  <c r="R37" i="12" s="1"/>
  <c r="O31" i="12"/>
  <c r="L31" i="12"/>
  <c r="L37" i="12" s="1"/>
  <c r="I31" i="12"/>
  <c r="I37" i="12" s="1"/>
  <c r="F31" i="12"/>
  <c r="F37" i="12" s="1"/>
  <c r="AN29" i="12"/>
  <c r="AK29" i="12"/>
  <c r="AH29" i="12"/>
  <c r="AE29" i="12"/>
  <c r="AA29" i="12"/>
  <c r="U29" i="12"/>
  <c r="O29" i="12"/>
  <c r="I29" i="12"/>
  <c r="AE28" i="12"/>
  <c r="AA28" i="12"/>
  <c r="X28" i="12"/>
  <c r="U28" i="12"/>
  <c r="R28" i="12"/>
  <c r="O28" i="12"/>
  <c r="L28" i="12"/>
  <c r="I28" i="12"/>
  <c r="F28" i="12"/>
  <c r="AE26" i="12"/>
  <c r="AB26" i="12"/>
  <c r="Y26" i="12"/>
  <c r="U26" i="12"/>
  <c r="O26" i="12"/>
  <c r="I26" i="12"/>
  <c r="Y25" i="12"/>
  <c r="U25" i="12"/>
  <c r="R25" i="12"/>
  <c r="O25" i="12"/>
  <c r="L25" i="12"/>
  <c r="I25" i="12"/>
  <c r="F25" i="12"/>
  <c r="F37" i="16" l="1"/>
  <c r="AQ35" i="16" s="1"/>
  <c r="R37" i="16"/>
  <c r="AS35" i="16" s="1"/>
  <c r="F37" i="14"/>
  <c r="AQ35" i="14" s="1"/>
  <c r="X37" i="15"/>
  <c r="AT35" i="15" s="1"/>
  <c r="AR29" i="12"/>
  <c r="AS26" i="13"/>
  <c r="AR32" i="13"/>
  <c r="L37" i="13"/>
  <c r="AR35" i="13" s="1"/>
  <c r="AT32" i="13"/>
  <c r="X37" i="13"/>
  <c r="AT35" i="13" s="1"/>
  <c r="AS26" i="14"/>
  <c r="AT32" i="14"/>
  <c r="X37" i="14"/>
  <c r="AT35" i="14" s="1"/>
  <c r="AQ29" i="15"/>
  <c r="R37" i="15"/>
  <c r="AS35" i="15" s="1"/>
  <c r="F37" i="15"/>
  <c r="AQ35" i="15" s="1"/>
  <c r="R37" i="14"/>
  <c r="AS35" i="14" s="1"/>
  <c r="AR32" i="16"/>
  <c r="L37" i="16"/>
  <c r="AR35" i="16" s="1"/>
  <c r="X37" i="16"/>
  <c r="AT35" i="16" s="1"/>
  <c r="AS26" i="17"/>
  <c r="AQ38" i="17"/>
  <c r="AT29" i="14"/>
  <c r="AT29" i="17"/>
  <c r="AR32" i="17"/>
  <c r="AS26" i="15"/>
  <c r="AS26" i="16"/>
  <c r="AQ26" i="13"/>
  <c r="AS29" i="15"/>
  <c r="AU38" i="15"/>
  <c r="AR26" i="15"/>
  <c r="AU26" i="15"/>
  <c r="AT32" i="15"/>
  <c r="AQ26" i="16"/>
  <c r="AU32" i="14"/>
  <c r="AU32" i="17"/>
  <c r="AU32" i="15"/>
  <c r="AS29" i="16"/>
  <c r="AQ26" i="17"/>
  <c r="AT29" i="12"/>
  <c r="AS29" i="13"/>
  <c r="AQ26" i="15"/>
  <c r="AT29" i="15"/>
  <c r="AR26" i="16"/>
  <c r="AU26" i="16"/>
  <c r="AU32" i="16"/>
  <c r="AU38" i="16"/>
  <c r="AT35" i="17"/>
  <c r="AS26" i="12"/>
  <c r="AT35" i="12"/>
  <c r="AR29" i="13"/>
  <c r="AT29" i="13"/>
  <c r="AR29" i="14"/>
  <c r="AR32" i="15"/>
  <c r="AT29" i="16"/>
  <c r="AT32" i="16"/>
  <c r="AR26" i="17"/>
  <c r="AU26" i="17"/>
  <c r="AQ29" i="17"/>
  <c r="AS29" i="17"/>
  <c r="AU38" i="17"/>
  <c r="AR35" i="17"/>
  <c r="AR35" i="12"/>
  <c r="AS35" i="17"/>
  <c r="AQ35" i="17"/>
  <c r="AU29" i="17"/>
  <c r="AT32" i="17"/>
  <c r="AR29" i="17"/>
  <c r="AQ32" i="17"/>
  <c r="AS32" i="17"/>
  <c r="AQ29" i="16"/>
  <c r="AU29" i="16"/>
  <c r="AR29" i="16"/>
  <c r="AQ32" i="16"/>
  <c r="AS32" i="16"/>
  <c r="AU29" i="15"/>
  <c r="AR29" i="15"/>
  <c r="AR35" i="15"/>
  <c r="AQ32" i="15"/>
  <c r="AS32" i="15"/>
  <c r="AR26" i="14"/>
  <c r="AU26" i="14"/>
  <c r="AQ29" i="14"/>
  <c r="AS29" i="14"/>
  <c r="AU29" i="14"/>
  <c r="AR32" i="14"/>
  <c r="AS32" i="14"/>
  <c r="AU38" i="14"/>
  <c r="AR35" i="14"/>
  <c r="AQ26" i="14"/>
  <c r="AQ32" i="14"/>
  <c r="AQ35" i="13"/>
  <c r="AS35" i="13"/>
  <c r="AQ35" i="12"/>
  <c r="AS35" i="12"/>
  <c r="AR26" i="13"/>
  <c r="AU26" i="13"/>
  <c r="AU32" i="13"/>
  <c r="AU38" i="13"/>
  <c r="AQ29" i="13"/>
  <c r="AU29" i="13"/>
  <c r="AQ32" i="13"/>
  <c r="AS32" i="13"/>
  <c r="AQ26" i="12"/>
  <c r="AS29" i="12"/>
  <c r="AR26" i="12"/>
  <c r="AU26" i="12"/>
  <c r="AS32" i="12"/>
  <c r="AU32" i="12"/>
  <c r="AU38" i="12"/>
  <c r="AQ29" i="12"/>
  <c r="AU29" i="12"/>
  <c r="AT32" i="12"/>
  <c r="AQ32" i="12"/>
  <c r="AR32" i="12"/>
  <c r="AW35" i="16" l="1"/>
  <c r="AW35" i="15"/>
  <c r="AW26" i="15"/>
  <c r="AW32" i="14"/>
  <c r="AW26" i="16"/>
  <c r="AW26" i="17"/>
  <c r="AW26" i="13"/>
  <c r="AW26" i="14"/>
  <c r="AW35" i="14"/>
  <c r="AW29" i="14"/>
  <c r="AW32" i="15"/>
  <c r="AW29" i="15"/>
  <c r="AW35" i="13"/>
  <c r="AW32" i="13"/>
  <c r="AW32" i="17"/>
  <c r="AW29" i="17"/>
  <c r="AW35" i="12"/>
  <c r="AW35" i="17"/>
  <c r="AG37" i="17" s="1"/>
  <c r="AW32" i="16"/>
  <c r="AW29" i="16"/>
  <c r="AW29" i="13"/>
  <c r="AW29" i="12"/>
  <c r="AW26" i="12"/>
  <c r="AW32" i="12"/>
  <c r="AW38" i="15" l="1"/>
  <c r="AG37" i="15" s="1"/>
  <c r="AW38" i="14"/>
  <c r="AG37" i="14" s="1"/>
  <c r="AW38" i="17"/>
  <c r="AW38" i="13"/>
  <c r="AG37" i="13" s="1"/>
  <c r="AW38" i="16"/>
  <c r="AG37" i="16" s="1"/>
  <c r="AW38" i="12"/>
  <c r="AG37" i="12" s="1"/>
  <c r="I32" i="4" l="1"/>
  <c r="I38" i="4" s="1"/>
  <c r="I31" i="4"/>
  <c r="I37" i="4" s="1"/>
  <c r="AA32" i="4"/>
  <c r="AA38" i="4" s="1"/>
  <c r="AA31" i="4"/>
  <c r="AA37" i="4" s="1"/>
  <c r="U32" i="4"/>
  <c r="U38" i="4" s="1"/>
  <c r="U31" i="4"/>
  <c r="U37" i="4" s="1"/>
  <c r="O32" i="4"/>
  <c r="O38" i="4" s="1"/>
  <c r="O31" i="4"/>
  <c r="O37" i="4" s="1"/>
  <c r="I35" i="4"/>
  <c r="AA34" i="4"/>
  <c r="X34" i="4"/>
  <c r="U34" i="4"/>
  <c r="R34" i="4"/>
  <c r="I34" i="4"/>
  <c r="F34" i="4"/>
  <c r="AN32" i="4"/>
  <c r="AK32" i="4"/>
  <c r="AH32" i="4"/>
  <c r="AE32" i="4"/>
  <c r="AE31" i="4"/>
  <c r="X31" i="4"/>
  <c r="R31" i="4"/>
  <c r="R37" i="4" s="1"/>
  <c r="AS35" i="4" s="1"/>
  <c r="L31" i="4"/>
  <c r="L37" i="4" s="1"/>
  <c r="AR35" i="4" s="1"/>
  <c r="F31" i="4"/>
  <c r="F37" i="4" s="1"/>
  <c r="AQ35" i="4" s="1"/>
  <c r="AN29" i="4"/>
  <c r="AK29" i="4"/>
  <c r="AH29" i="4"/>
  <c r="AE29" i="4"/>
  <c r="AA29" i="4"/>
  <c r="U29" i="4"/>
  <c r="O29" i="4"/>
  <c r="I29" i="4"/>
  <c r="AE28" i="4"/>
  <c r="AA28" i="4"/>
  <c r="X28" i="4"/>
  <c r="U28" i="4"/>
  <c r="R28" i="4"/>
  <c r="O28" i="4"/>
  <c r="L28" i="4"/>
  <c r="I28" i="4"/>
  <c r="F28" i="4"/>
  <c r="AE26" i="4"/>
  <c r="AB26" i="4"/>
  <c r="Y26" i="4"/>
  <c r="U26" i="4"/>
  <c r="O26" i="4"/>
  <c r="I26" i="4"/>
  <c r="Y25" i="4"/>
  <c r="U25" i="4"/>
  <c r="R25" i="4"/>
  <c r="O25" i="4"/>
  <c r="L25" i="4"/>
  <c r="I25" i="4"/>
  <c r="F25" i="4"/>
  <c r="E23" i="4"/>
  <c r="AS26" i="4" l="1"/>
  <c r="X37" i="4"/>
  <c r="AT35" i="4" s="1"/>
  <c r="AW35" i="4" s="1"/>
  <c r="AQ26" i="4"/>
  <c r="AQ29" i="4"/>
  <c r="AS29" i="4"/>
  <c r="AR26" i="4"/>
  <c r="AU26" i="4"/>
  <c r="AR29" i="4"/>
  <c r="AQ38" i="4"/>
  <c r="AU38" i="4"/>
  <c r="AR32" i="4"/>
  <c r="AT32" i="4"/>
  <c r="AS32" i="4"/>
  <c r="AQ32" i="4"/>
  <c r="AT29" i="4"/>
  <c r="AU29" i="4"/>
  <c r="AU32" i="4"/>
  <c r="AW26" i="4" l="1"/>
  <c r="AW32" i="4"/>
  <c r="AW29" i="4"/>
  <c r="AW38" i="4" l="1"/>
  <c r="AG37" i="4" s="1"/>
</calcChain>
</file>

<file path=xl/sharedStrings.xml><?xml version="1.0" encoding="utf-8"?>
<sst xmlns="http://schemas.openxmlformats.org/spreadsheetml/2006/main" count="1204" uniqueCount="193">
  <si>
    <t>千葉県農林水産部耕地課</t>
    <rPh sb="0" eb="3">
      <t>チバケン</t>
    </rPh>
    <rPh sb="3" eb="5">
      <t>ノウリン</t>
    </rPh>
    <rPh sb="5" eb="7">
      <t>スイサン</t>
    </rPh>
    <rPh sb="7" eb="8">
      <t>ブ</t>
    </rPh>
    <rPh sb="8" eb="10">
      <t>コウチ</t>
    </rPh>
    <rPh sb="10" eb="11">
      <t>カ</t>
    </rPh>
    <phoneticPr fontId="3"/>
  </si>
  <si>
    <t>条件区分：</t>
    <rPh sb="0" eb="2">
      <t>ジョウケン</t>
    </rPh>
    <rPh sb="2" eb="4">
      <t>クブン</t>
    </rPh>
    <phoneticPr fontId="3"/>
  </si>
  <si>
    <t>標準単価：</t>
    <rPh sb="0" eb="2">
      <t>ヒョウジュン</t>
    </rPh>
    <rPh sb="2" eb="4">
      <t>タンカ</t>
    </rPh>
    <phoneticPr fontId="3"/>
  </si>
  <si>
    <t>円</t>
    <rPh sb="0" eb="1">
      <t>エン</t>
    </rPh>
    <phoneticPr fontId="3"/>
  </si>
  <si>
    <t>代表機労材規格</t>
    <rPh sb="0" eb="2">
      <t>ダイヒョウ</t>
    </rPh>
    <rPh sb="2" eb="3">
      <t>キ</t>
    </rPh>
    <rPh sb="3" eb="4">
      <t>ロウ</t>
    </rPh>
    <rPh sb="4" eb="5">
      <t>ザイ</t>
    </rPh>
    <rPh sb="5" eb="7">
      <t>キカク</t>
    </rPh>
    <phoneticPr fontId="3"/>
  </si>
  <si>
    <t>【機械経費の補正】※１</t>
    <rPh sb="1" eb="3">
      <t>キカイ</t>
    </rPh>
    <rPh sb="3" eb="5">
      <t>ケイヒ</t>
    </rPh>
    <rPh sb="6" eb="8">
      <t>ホセイ</t>
    </rPh>
    <phoneticPr fontId="3"/>
  </si>
  <si>
    <t>K</t>
    <phoneticPr fontId="3"/>
  </si>
  <si>
    <t>代表機械規格</t>
    <rPh sb="0" eb="2">
      <t>ダイヒョウ</t>
    </rPh>
    <rPh sb="2" eb="4">
      <t>キカイ</t>
    </rPh>
    <rPh sb="4" eb="6">
      <t>キカク</t>
    </rPh>
    <phoneticPr fontId="3"/>
  </si>
  <si>
    <t>K1</t>
    <phoneticPr fontId="3"/>
  </si>
  <si>
    <t>K1</t>
    <phoneticPr fontId="3"/>
  </si>
  <si>
    <t>K2</t>
    <phoneticPr fontId="3"/>
  </si>
  <si>
    <t>K2</t>
    <phoneticPr fontId="3"/>
  </si>
  <si>
    <t>K3</t>
    <phoneticPr fontId="3"/>
  </si>
  <si>
    <t>K3</t>
    <phoneticPr fontId="3"/>
  </si>
  <si>
    <t>【労務費の補正】※２</t>
    <rPh sb="1" eb="4">
      <t>ロウムヒ</t>
    </rPh>
    <rPh sb="5" eb="7">
      <t>ホセイ</t>
    </rPh>
    <phoneticPr fontId="3"/>
  </si>
  <si>
    <t>R</t>
    <phoneticPr fontId="3"/>
  </si>
  <si>
    <t>代表労務規格</t>
    <rPh sb="0" eb="2">
      <t>ダイヒョウ</t>
    </rPh>
    <rPh sb="2" eb="4">
      <t>ロウム</t>
    </rPh>
    <rPh sb="4" eb="6">
      <t>キカク</t>
    </rPh>
    <phoneticPr fontId="3"/>
  </si>
  <si>
    <t>割増率(%)</t>
    <rPh sb="0" eb="2">
      <t>ワリマシ</t>
    </rPh>
    <rPh sb="2" eb="3">
      <t>リツ</t>
    </rPh>
    <phoneticPr fontId="3"/>
  </si>
  <si>
    <t>R1</t>
    <phoneticPr fontId="3"/>
  </si>
  <si>
    <t>R2</t>
    <phoneticPr fontId="3"/>
  </si>
  <si>
    <t>R3</t>
    <phoneticPr fontId="3"/>
  </si>
  <si>
    <t>R4</t>
    <phoneticPr fontId="3"/>
  </si>
  <si>
    <t>【材料規格の変更】※３</t>
    <rPh sb="1" eb="3">
      <t>ザイリョウ</t>
    </rPh>
    <rPh sb="3" eb="5">
      <t>キカク</t>
    </rPh>
    <rPh sb="6" eb="8">
      <t>ヘンコウ</t>
    </rPh>
    <phoneticPr fontId="3"/>
  </si>
  <si>
    <t>【材料の実数入力】※４</t>
    <rPh sb="1" eb="3">
      <t>ザイリョウ</t>
    </rPh>
    <rPh sb="4" eb="6">
      <t>ジッスウ</t>
    </rPh>
    <rPh sb="6" eb="8">
      <t>ニュウリョク</t>
    </rPh>
    <phoneticPr fontId="3"/>
  </si>
  <si>
    <t>Z</t>
    <phoneticPr fontId="3"/>
  </si>
  <si>
    <t>代表材料規格</t>
    <rPh sb="0" eb="2">
      <t>ダイヒョウ</t>
    </rPh>
    <rPh sb="2" eb="4">
      <t>ザイリョウ</t>
    </rPh>
    <rPh sb="4" eb="6">
      <t>キカク</t>
    </rPh>
    <phoneticPr fontId="3"/>
  </si>
  <si>
    <t>規格変更した材料名</t>
  </si>
  <si>
    <t>東京単価</t>
    <rPh sb="0" eb="2">
      <t>トウキョウ</t>
    </rPh>
    <rPh sb="2" eb="4">
      <t>タンカ</t>
    </rPh>
    <phoneticPr fontId="3"/>
  </si>
  <si>
    <t>使用数量</t>
    <rPh sb="0" eb="2">
      <t>シヨウ</t>
    </rPh>
    <rPh sb="2" eb="4">
      <t>スウリョウ</t>
    </rPh>
    <phoneticPr fontId="3"/>
  </si>
  <si>
    <t>Z1</t>
    <phoneticPr fontId="3"/>
  </si>
  <si>
    <t>Z2</t>
    <phoneticPr fontId="3"/>
  </si>
  <si>
    <t>Z3</t>
  </si>
  <si>
    <t>Z4</t>
  </si>
  <si>
    <t>S</t>
    <phoneticPr fontId="3"/>
  </si>
  <si>
    <t>×</t>
    <phoneticPr fontId="3"/>
  </si>
  <si>
    <t>＋</t>
    <phoneticPr fontId="3"/>
  </si>
  <si>
    <t>×</t>
    <phoneticPr fontId="3"/>
  </si>
  <si>
    <t>＋</t>
    <phoneticPr fontId="3"/>
  </si>
  <si>
    <t>）×</t>
    <phoneticPr fontId="3"/>
  </si>
  <si>
    <t>K1</t>
    <phoneticPr fontId="3"/>
  </si>
  <si>
    <t>K2</t>
    <phoneticPr fontId="3"/>
  </si>
  <si>
    <t>K補正</t>
    <rPh sb="1" eb="3">
      <t>ホセイ</t>
    </rPh>
    <phoneticPr fontId="3"/>
  </si>
  <si>
    <t>K行</t>
    <rPh sb="1" eb="2">
      <t>ギョウ</t>
    </rPh>
    <phoneticPr fontId="3"/>
  </si>
  <si>
    <t>＋（</t>
    <phoneticPr fontId="3"/>
  </si>
  <si>
    <t>R1</t>
    <phoneticPr fontId="3"/>
  </si>
  <si>
    <t>R2</t>
    <phoneticPr fontId="3"/>
  </si>
  <si>
    <t>R3</t>
    <phoneticPr fontId="3"/>
  </si>
  <si>
    <t>R4</t>
    <phoneticPr fontId="3"/>
  </si>
  <si>
    <t>R補正</t>
    <rPh sb="1" eb="3">
      <t>ホセイ</t>
    </rPh>
    <phoneticPr fontId="3"/>
  </si>
  <si>
    <t>R行</t>
    <rPh sb="1" eb="2">
      <t>ギョウ</t>
    </rPh>
    <phoneticPr fontId="3"/>
  </si>
  <si>
    <t>Z3</t>
    <phoneticPr fontId="3"/>
  </si>
  <si>
    <t>Z4</t>
    <phoneticPr fontId="3"/>
  </si>
  <si>
    <t>Z補正</t>
    <rPh sb="1" eb="3">
      <t>ホセイ</t>
    </rPh>
    <phoneticPr fontId="3"/>
  </si>
  <si>
    <t>Z行</t>
    <rPh sb="1" eb="2">
      <t>ギョウ</t>
    </rPh>
    <phoneticPr fontId="3"/>
  </si>
  <si>
    <t>－</t>
    <phoneticPr fontId="3"/>
  </si>
  <si>
    <t>－</t>
    <phoneticPr fontId="3"/>
  </si>
  <si>
    <t>－</t>
    <phoneticPr fontId="3"/>
  </si>
  <si>
    <t>S</t>
    <phoneticPr fontId="3"/>
  </si>
  <si>
    <t>全補正</t>
    <rPh sb="0" eb="1">
      <t>ゼン</t>
    </rPh>
    <rPh sb="1" eb="3">
      <t>ホセイ</t>
    </rPh>
    <phoneticPr fontId="3"/>
  </si>
  <si>
    <t>最終結果</t>
    <rPh sb="0" eb="2">
      <t>サイシュウ</t>
    </rPh>
    <rPh sb="2" eb="4">
      <t>ケッカ</t>
    </rPh>
    <phoneticPr fontId="3"/>
  </si>
  <si>
    <t>単価名称：</t>
    <rPh sb="0" eb="2">
      <t>タンカ</t>
    </rPh>
    <rPh sb="2" eb="4">
      <t>メイショウ</t>
    </rPh>
    <phoneticPr fontId="3"/>
  </si>
  <si>
    <t>東京単価：</t>
    <rPh sb="0" eb="2">
      <t>トウキョウ</t>
    </rPh>
    <rPh sb="2" eb="4">
      <t>タンカ</t>
    </rPh>
    <phoneticPr fontId="3"/>
  </si>
  <si>
    <t>単 価 期 ：</t>
    <rPh sb="0" eb="1">
      <t>タン</t>
    </rPh>
    <rPh sb="2" eb="3">
      <t>アタイ</t>
    </rPh>
    <rPh sb="4" eb="5">
      <t>キ</t>
    </rPh>
    <phoneticPr fontId="2"/>
  </si>
  <si>
    <t>２．施工パッケージ型積算方式標準単価表に掲載された標準単価及び機労材構成比を入力する。（必須）</t>
    <rPh sb="2" eb="4">
      <t>セコウ</t>
    </rPh>
    <rPh sb="9" eb="10">
      <t>ガタ</t>
    </rPh>
    <rPh sb="10" eb="12">
      <t>セキサン</t>
    </rPh>
    <rPh sb="12" eb="14">
      <t>ホウシキ</t>
    </rPh>
    <rPh sb="14" eb="16">
      <t>ヒョウジュン</t>
    </rPh>
    <rPh sb="16" eb="18">
      <t>タンカ</t>
    </rPh>
    <rPh sb="18" eb="19">
      <t>オモテ</t>
    </rPh>
    <rPh sb="20" eb="22">
      <t>ケイサイ</t>
    </rPh>
    <rPh sb="25" eb="27">
      <t>ヒョウジュン</t>
    </rPh>
    <rPh sb="27" eb="29">
      <t>タンカ</t>
    </rPh>
    <rPh sb="29" eb="30">
      <t>オヨ</t>
    </rPh>
    <rPh sb="31" eb="32">
      <t>キ</t>
    </rPh>
    <rPh sb="32" eb="33">
      <t>ロウ</t>
    </rPh>
    <rPh sb="33" eb="34">
      <t>ザイ</t>
    </rPh>
    <rPh sb="34" eb="37">
      <t>コウセイヒ</t>
    </rPh>
    <rPh sb="38" eb="40">
      <t>ニュウリョク</t>
    </rPh>
    <rPh sb="44" eb="46">
      <t>ヒッス</t>
    </rPh>
    <phoneticPr fontId="3"/>
  </si>
  <si>
    <t>３．「東京（円）」欄に東京単価を入力する。（必須）</t>
    <rPh sb="3" eb="5">
      <t>トウキョウ</t>
    </rPh>
    <rPh sb="6" eb="7">
      <t>エン</t>
    </rPh>
    <rPh sb="9" eb="10">
      <t>ラン</t>
    </rPh>
    <rPh sb="11" eb="13">
      <t>トウキョウ</t>
    </rPh>
    <rPh sb="13" eb="15">
      <t>タンカ</t>
    </rPh>
    <rPh sb="16" eb="18">
      <t>ニュウリョク</t>
    </rPh>
    <rPh sb="22" eb="24">
      <t>ヒッス</t>
    </rPh>
    <phoneticPr fontId="3"/>
  </si>
  <si>
    <t xml:space="preserve">構成比(％) </t>
    <rPh sb="0" eb="3">
      <t>コウセイヒ</t>
    </rPh>
    <phoneticPr fontId="3"/>
  </si>
  <si>
    <t>東京(円）</t>
    <rPh sb="0" eb="2">
      <t>トウキョウ</t>
    </rPh>
    <rPh sb="3" eb="4">
      <t>エン</t>
    </rPh>
    <phoneticPr fontId="3"/>
  </si>
  <si>
    <t>市場単価</t>
    <rPh sb="0" eb="2">
      <t>シジョウ</t>
    </rPh>
    <rPh sb="2" eb="4">
      <t>タンカ</t>
    </rPh>
    <phoneticPr fontId="2"/>
  </si>
  <si>
    <t>P</t>
    <phoneticPr fontId="2"/>
  </si>
  <si>
    <t>Kr</t>
    <phoneticPr fontId="2"/>
  </si>
  <si>
    <t>K1r</t>
    <phoneticPr fontId="2"/>
  </si>
  <si>
    <t>K2r</t>
    <phoneticPr fontId="2"/>
  </si>
  <si>
    <t>K3r</t>
    <phoneticPr fontId="2"/>
  </si>
  <si>
    <t>K1t</t>
    <phoneticPr fontId="2"/>
  </si>
  <si>
    <t>K2t</t>
    <phoneticPr fontId="2"/>
  </si>
  <si>
    <t>K3t</t>
    <phoneticPr fontId="2"/>
  </si>
  <si>
    <t>K1t'</t>
    <phoneticPr fontId="2"/>
  </si>
  <si>
    <t>K2t'</t>
    <phoneticPr fontId="2"/>
  </si>
  <si>
    <t>K3t'</t>
    <phoneticPr fontId="2"/>
  </si>
  <si>
    <t>Rr</t>
    <phoneticPr fontId="2"/>
  </si>
  <si>
    <t>R1r</t>
    <phoneticPr fontId="2"/>
  </si>
  <si>
    <t>R2r</t>
    <phoneticPr fontId="2"/>
  </si>
  <si>
    <t>R3r</t>
    <phoneticPr fontId="2"/>
  </si>
  <si>
    <t>R4r</t>
    <phoneticPr fontId="2"/>
  </si>
  <si>
    <t>R1t</t>
    <phoneticPr fontId="2"/>
  </si>
  <si>
    <t>R2t</t>
    <phoneticPr fontId="2"/>
  </si>
  <si>
    <t>R3t</t>
    <phoneticPr fontId="2"/>
  </si>
  <si>
    <t>R4t</t>
    <phoneticPr fontId="2"/>
  </si>
  <si>
    <t>R2t'</t>
    <phoneticPr fontId="2"/>
  </si>
  <si>
    <t>R1t'</t>
    <phoneticPr fontId="2"/>
  </si>
  <si>
    <t>R3t'</t>
    <phoneticPr fontId="2"/>
  </si>
  <si>
    <t>R4t'</t>
    <phoneticPr fontId="2"/>
  </si>
  <si>
    <t>Zr</t>
    <phoneticPr fontId="2"/>
  </si>
  <si>
    <t>Z1r</t>
    <phoneticPr fontId="2"/>
  </si>
  <si>
    <t>Z2r</t>
    <phoneticPr fontId="2"/>
  </si>
  <si>
    <t>Z3r</t>
    <phoneticPr fontId="2"/>
  </si>
  <si>
    <t>Z4r</t>
    <phoneticPr fontId="2"/>
  </si>
  <si>
    <t>Z1t</t>
    <phoneticPr fontId="2"/>
  </si>
  <si>
    <t>Z2t</t>
    <phoneticPr fontId="2"/>
  </si>
  <si>
    <t>Z3t</t>
    <phoneticPr fontId="2"/>
  </si>
  <si>
    <t>Z4t</t>
    <phoneticPr fontId="2"/>
  </si>
  <si>
    <t>Z1t'</t>
    <phoneticPr fontId="2"/>
  </si>
  <si>
    <t>Z2t'</t>
    <phoneticPr fontId="2"/>
  </si>
  <si>
    <t>Z3t'</t>
    <phoneticPr fontId="2"/>
  </si>
  <si>
    <t>Z4t'</t>
    <phoneticPr fontId="2"/>
  </si>
  <si>
    <t>Sｒ</t>
    <phoneticPr fontId="2"/>
  </si>
  <si>
    <t>St</t>
    <phoneticPr fontId="2"/>
  </si>
  <si>
    <t>St'</t>
    <phoneticPr fontId="2"/>
  </si>
  <si>
    <t>＝</t>
    <phoneticPr fontId="2"/>
  </si>
  <si>
    <t>標準数量</t>
    <rPh sb="0" eb="2">
      <t>ヒョウジュン</t>
    </rPh>
    <rPh sb="2" eb="4">
      <t>スウリョウ</t>
    </rPh>
    <phoneticPr fontId="2"/>
  </si>
  <si>
    <t>表と下段の式の対応状況は下記のとおり</t>
    <rPh sb="0" eb="1">
      <t>ヒョウ</t>
    </rPh>
    <rPh sb="2" eb="4">
      <t>カダン</t>
    </rPh>
    <rPh sb="5" eb="6">
      <t>シキ</t>
    </rPh>
    <rPh sb="7" eb="9">
      <t>タイオウ</t>
    </rPh>
    <rPh sb="9" eb="11">
      <t>ジョウキョウ</t>
    </rPh>
    <rPh sb="12" eb="14">
      <t>カキ</t>
    </rPh>
    <phoneticPr fontId="2"/>
  </si>
  <si>
    <t>①地域及び時期の違いによる補正の計算例</t>
    <rPh sb="1" eb="3">
      <t>チイキ</t>
    </rPh>
    <rPh sb="3" eb="4">
      <t>オヨ</t>
    </rPh>
    <rPh sb="5" eb="7">
      <t>ジキ</t>
    </rPh>
    <rPh sb="8" eb="9">
      <t>チガ</t>
    </rPh>
    <rPh sb="13" eb="15">
      <t>ホセイ</t>
    </rPh>
    <rPh sb="16" eb="18">
      <t>ケイサン</t>
    </rPh>
    <rPh sb="18" eb="19">
      <t>レイ</t>
    </rPh>
    <phoneticPr fontId="2"/>
  </si>
  <si>
    <t>アスファルトフィニッシャー幅2.4～6ｍ</t>
    <rPh sb="13" eb="14">
      <t>ハバ</t>
    </rPh>
    <phoneticPr fontId="2"/>
  </si>
  <si>
    <t>タイヤローラー質量8~20ｔ</t>
    <rPh sb="7" eb="9">
      <t>シツリョウ</t>
    </rPh>
    <phoneticPr fontId="2"/>
  </si>
  <si>
    <t>ロードローラー運転質量10~12t</t>
    <rPh sb="7" eb="9">
      <t>ウンテン</t>
    </rPh>
    <rPh sb="9" eb="11">
      <t>シツリョウ</t>
    </rPh>
    <phoneticPr fontId="2"/>
  </si>
  <si>
    <t>積算地区(円)</t>
    <rPh sb="0" eb="2">
      <t>セキサン</t>
    </rPh>
    <rPh sb="2" eb="4">
      <t>チク</t>
    </rPh>
    <rPh sb="5" eb="6">
      <t>エン</t>
    </rPh>
    <phoneticPr fontId="2"/>
  </si>
  <si>
    <t>普通作業員</t>
    <rPh sb="0" eb="2">
      <t>フツウ</t>
    </rPh>
    <rPh sb="2" eb="5">
      <t>サギョウイン</t>
    </rPh>
    <phoneticPr fontId="2"/>
  </si>
  <si>
    <t>特殊作業員</t>
    <rPh sb="0" eb="2">
      <t>トクシュ</t>
    </rPh>
    <rPh sb="2" eb="5">
      <t>サギョウイン</t>
    </rPh>
    <phoneticPr fontId="2"/>
  </si>
  <si>
    <t>運転手（特殊）</t>
    <rPh sb="0" eb="3">
      <t>ウンテンシュ</t>
    </rPh>
    <rPh sb="4" eb="6">
      <t>トクシュ</t>
    </rPh>
    <phoneticPr fontId="2"/>
  </si>
  <si>
    <t>土木一般世話役</t>
    <rPh sb="0" eb="2">
      <t>ドボク</t>
    </rPh>
    <rPh sb="2" eb="4">
      <t>イッパン</t>
    </rPh>
    <rPh sb="4" eb="7">
      <t>セワヤク</t>
    </rPh>
    <phoneticPr fontId="2"/>
  </si>
  <si>
    <t>アスファルト混合物　蜜粒度AS混合物（20)</t>
    <rPh sb="6" eb="9">
      <t>コンゴウブツ</t>
    </rPh>
    <rPh sb="10" eb="11">
      <t>ミツ</t>
    </rPh>
    <rPh sb="11" eb="13">
      <t>リュウド</t>
    </rPh>
    <rPh sb="15" eb="17">
      <t>コンゴウ</t>
    </rPh>
    <rPh sb="17" eb="18">
      <t>ブツ</t>
    </rPh>
    <phoneticPr fontId="2"/>
  </si>
  <si>
    <t>アスファルト乳剤PK-4　タックコート用</t>
    <rPh sb="6" eb="8">
      <t>ニュウザイ</t>
    </rPh>
    <rPh sb="19" eb="20">
      <t>ヨウ</t>
    </rPh>
    <phoneticPr fontId="2"/>
  </si>
  <si>
    <t>軽油　1.2号　パトロール給油</t>
    <rPh sb="0" eb="2">
      <t>ケイユ</t>
    </rPh>
    <rPh sb="6" eb="7">
      <t>ゴウ</t>
    </rPh>
    <rPh sb="13" eb="15">
      <t>キュウユ</t>
    </rPh>
    <phoneticPr fontId="2"/>
  </si>
  <si>
    <t>ー</t>
    <phoneticPr fontId="2"/>
  </si>
  <si>
    <t>４．「積算地区（円)」欄に積算地区における単価を入力する。（必須）</t>
    <rPh sb="3" eb="5">
      <t>セキサン</t>
    </rPh>
    <rPh sb="5" eb="7">
      <t>チク</t>
    </rPh>
    <rPh sb="8" eb="9">
      <t>エン</t>
    </rPh>
    <rPh sb="11" eb="12">
      <t>ラン</t>
    </rPh>
    <rPh sb="13" eb="15">
      <t>セキサン</t>
    </rPh>
    <rPh sb="15" eb="17">
      <t>チク</t>
    </rPh>
    <rPh sb="21" eb="23">
      <t>タンカ</t>
    </rPh>
    <rPh sb="24" eb="26">
      <t>ニュウリョク</t>
    </rPh>
    <rPh sb="30" eb="32">
      <t>ヒッス</t>
    </rPh>
    <phoneticPr fontId="3"/>
  </si>
  <si>
    <t>①</t>
    <phoneticPr fontId="2"/>
  </si>
  <si>
    <t>②</t>
    <phoneticPr fontId="2"/>
  </si>
  <si>
    <t>③</t>
    <phoneticPr fontId="2"/>
  </si>
  <si>
    <t>瀝青材料種類：タックコートPK-4</t>
  </si>
  <si>
    <t>材料：蜜粒度Aｓ20　</t>
    <phoneticPr fontId="2"/>
  </si>
  <si>
    <t>平均厚さ：45~55mm　平均幅員：1.4m以上　</t>
    <phoneticPr fontId="2"/>
  </si>
  <si>
    <t>表層（車道・路肩部）舗装　</t>
    <rPh sb="0" eb="2">
      <t>ヒョウソウ</t>
    </rPh>
    <rPh sb="3" eb="5">
      <t>シャドウ</t>
    </rPh>
    <rPh sb="6" eb="8">
      <t>ロカタ</t>
    </rPh>
    <rPh sb="8" eb="9">
      <t>ブ</t>
    </rPh>
    <rPh sb="10" eb="12">
      <t>ホソウ</t>
    </rPh>
    <phoneticPr fontId="2"/>
  </si>
  <si>
    <t>１㎡当たり単価表</t>
    <phoneticPr fontId="2"/>
  </si>
  <si>
    <t>再生蜜粒度As２０</t>
    <rPh sb="0" eb="2">
      <t>サイセイ</t>
    </rPh>
    <rPh sb="2" eb="3">
      <t>ミツ</t>
    </rPh>
    <rPh sb="3" eb="5">
      <t>リュウド</t>
    </rPh>
    <phoneticPr fontId="2"/>
  </si>
  <si>
    <t>③条件区分に実数入力を行い積算する場合の計算例</t>
    <rPh sb="1" eb="3">
      <t>ジョウケン</t>
    </rPh>
    <rPh sb="3" eb="5">
      <t>クブン</t>
    </rPh>
    <rPh sb="6" eb="8">
      <t>ジッスウ</t>
    </rPh>
    <rPh sb="8" eb="10">
      <t>ニュウリョク</t>
    </rPh>
    <rPh sb="11" eb="12">
      <t>オコナ</t>
    </rPh>
    <rPh sb="13" eb="15">
      <t>セキサン</t>
    </rPh>
    <rPh sb="17" eb="19">
      <t>バアイ</t>
    </rPh>
    <rPh sb="20" eb="22">
      <t>ケイサン</t>
    </rPh>
    <rPh sb="22" eb="23">
      <t>レイ</t>
    </rPh>
    <phoneticPr fontId="2"/>
  </si>
  <si>
    <t>基層（歩道部）・中間層（歩道部）・</t>
    <rPh sb="0" eb="2">
      <t>キソウ</t>
    </rPh>
    <rPh sb="3" eb="5">
      <t>ホドウ</t>
    </rPh>
    <rPh sb="5" eb="6">
      <t>ブ</t>
    </rPh>
    <rPh sb="8" eb="10">
      <t>チュウカン</t>
    </rPh>
    <rPh sb="10" eb="11">
      <t>ソウ</t>
    </rPh>
    <rPh sb="12" eb="14">
      <t>ホドウ</t>
    </rPh>
    <rPh sb="14" eb="15">
      <t>ブ</t>
    </rPh>
    <phoneticPr fontId="2"/>
  </si>
  <si>
    <t>表層（歩道部）１㎡当たり単価表</t>
    <phoneticPr fontId="2"/>
  </si>
  <si>
    <t>材料：蜜粒度Aｓ20（締固め後密度2.35t/㎥）</t>
    <rPh sb="11" eb="12">
      <t>シ</t>
    </rPh>
    <rPh sb="12" eb="13">
      <t>カタ</t>
    </rPh>
    <rPh sb="14" eb="15">
      <t>ゴ</t>
    </rPh>
    <rPh sb="15" eb="17">
      <t>ミツド</t>
    </rPh>
    <phoneticPr fontId="2"/>
  </si>
  <si>
    <r>
      <t>平均厚さ：</t>
    </r>
    <r>
      <rPr>
        <sz val="11"/>
        <color rgb="FFFF0000"/>
        <rFont val="メイリオ"/>
        <family val="3"/>
        <charset val="128"/>
      </rPr>
      <t>標準単価50積算70mm</t>
    </r>
    <r>
      <rPr>
        <sz val="11"/>
        <color theme="1"/>
        <rFont val="メイリオ"/>
        <family val="3"/>
        <charset val="128"/>
      </rPr>
      <t>　平均幅員：1.4m以上　</t>
    </r>
    <rPh sb="5" eb="7">
      <t>ヒョウジュン</t>
    </rPh>
    <rPh sb="7" eb="9">
      <t>タンカ</t>
    </rPh>
    <rPh sb="11" eb="13">
      <t>セキサン</t>
    </rPh>
    <phoneticPr fontId="2"/>
  </si>
  <si>
    <t>④時間外割増賃金や豪雪補正等の補正を行う場合の計算例</t>
    <rPh sb="1" eb="4">
      <t>ジカンガイ</t>
    </rPh>
    <rPh sb="4" eb="6">
      <t>ワリマシ</t>
    </rPh>
    <rPh sb="6" eb="8">
      <t>チンギン</t>
    </rPh>
    <rPh sb="9" eb="11">
      <t>ゴウセツ</t>
    </rPh>
    <rPh sb="11" eb="14">
      <t>ホセイトウ</t>
    </rPh>
    <rPh sb="15" eb="17">
      <t>ホセイ</t>
    </rPh>
    <rPh sb="18" eb="19">
      <t>オコナ</t>
    </rPh>
    <rPh sb="20" eb="22">
      <t>バアイ</t>
    </rPh>
    <rPh sb="23" eb="25">
      <t>ケイサン</t>
    </rPh>
    <rPh sb="25" eb="26">
      <t>レイ</t>
    </rPh>
    <phoneticPr fontId="2"/>
  </si>
  <si>
    <t>⑤支給品がある場合の計算例</t>
    <rPh sb="1" eb="3">
      <t>シキュウ</t>
    </rPh>
    <rPh sb="3" eb="4">
      <t>ヒン</t>
    </rPh>
    <rPh sb="7" eb="9">
      <t>バアイ</t>
    </rPh>
    <rPh sb="10" eb="12">
      <t>ケイサン</t>
    </rPh>
    <rPh sb="12" eb="13">
      <t>レイ</t>
    </rPh>
    <phoneticPr fontId="2"/>
  </si>
  <si>
    <t>青字で０が入力されているセルに数値を入力。補正については※１～４参照。</t>
    <rPh sb="0" eb="1">
      <t>アオ</t>
    </rPh>
    <rPh sb="1" eb="2">
      <t>ジ</t>
    </rPh>
    <rPh sb="5" eb="7">
      <t>ニュウリョク</t>
    </rPh>
    <rPh sb="15" eb="17">
      <t>スウチ</t>
    </rPh>
    <rPh sb="18" eb="20">
      <t>ニュウリョク</t>
    </rPh>
    <rPh sb="21" eb="23">
      <t>ホセイ</t>
    </rPh>
    <rPh sb="32" eb="34">
      <t>サンショウ</t>
    </rPh>
    <phoneticPr fontId="2"/>
  </si>
  <si>
    <t>【支給品】※５</t>
    <rPh sb="1" eb="3">
      <t>シキュウ</t>
    </rPh>
    <rPh sb="3" eb="4">
      <t>ヒン</t>
    </rPh>
    <phoneticPr fontId="2"/>
  </si>
  <si>
    <t>支給品</t>
    <rPh sb="0" eb="2">
      <t>シキュウ</t>
    </rPh>
    <rPh sb="2" eb="3">
      <t>ヒン</t>
    </rPh>
    <phoneticPr fontId="2"/>
  </si>
  <si>
    <t>Z行支給品</t>
    <rPh sb="1" eb="2">
      <t>ギョウ</t>
    </rPh>
    <rPh sb="2" eb="4">
      <t>シキュウ</t>
    </rPh>
    <rPh sb="4" eb="5">
      <t>ヒン</t>
    </rPh>
    <phoneticPr fontId="3"/>
  </si>
  <si>
    <t>－（</t>
    <phoneticPr fontId="3"/>
  </si>
  <si>
    <r>
      <rPr>
        <sz val="16"/>
        <color rgb="FF000000"/>
        <rFont val="メイリオ"/>
        <family val="3"/>
        <charset val="128"/>
      </rPr>
      <t>｛</t>
    </r>
    <r>
      <rPr>
        <sz val="11"/>
        <color rgb="FF000000"/>
        <rFont val="メイリオ"/>
        <family val="3"/>
        <charset val="128"/>
      </rPr>
      <t>（</t>
    </r>
    <phoneticPr fontId="3"/>
  </si>
  <si>
    <t>a</t>
    <phoneticPr fontId="2"/>
  </si>
  <si>
    <t>b</t>
    <phoneticPr fontId="2"/>
  </si>
  <si>
    <t>c</t>
    <phoneticPr fontId="2"/>
  </si>
  <si>
    <t>d</t>
    <phoneticPr fontId="2"/>
  </si>
  <si>
    <t>＝</t>
    <phoneticPr fontId="3"/>
  </si>
  <si>
    <t>）｝</t>
    <phoneticPr fontId="3"/>
  </si>
  <si>
    <r>
      <t>｛</t>
    </r>
    <r>
      <rPr>
        <sz val="11"/>
        <color rgb="FF000000"/>
        <rFont val="メイリオ"/>
        <family val="3"/>
        <charset val="128"/>
      </rPr>
      <t>（</t>
    </r>
    <phoneticPr fontId="3"/>
  </si>
  <si>
    <t>×</t>
    <phoneticPr fontId="2"/>
  </si>
  <si>
    <t>×</t>
    <phoneticPr fontId="3"/>
  </si>
  <si>
    <t>＋</t>
    <phoneticPr fontId="3"/>
  </si>
  <si>
    <t>）×</t>
    <phoneticPr fontId="3"/>
  </si>
  <si>
    <t>×</t>
    <phoneticPr fontId="3"/>
  </si>
  <si>
    <t>＋</t>
    <phoneticPr fontId="3"/>
  </si>
  <si>
    <t>）×</t>
    <phoneticPr fontId="3"/>
  </si>
  <si>
    <t>積算地区</t>
    <rPh sb="0" eb="2">
      <t>セキサン</t>
    </rPh>
    <rPh sb="2" eb="4">
      <t>チク</t>
    </rPh>
    <phoneticPr fontId="3"/>
  </si>
  <si>
    <t>※１,※２）</t>
    <phoneticPr fontId="3"/>
  </si>
  <si>
    <t>※１,※２）</t>
    <phoneticPr fontId="3"/>
  </si>
  <si>
    <t>経費の補正（豪雪割増、時間外の賃金割増等）をする場合は、補正前単価を「積算地区」欄に入力し割増した額を「積算地区(円)」欄に入力する。</t>
  </si>
  <si>
    <t>※３）</t>
    <phoneticPr fontId="2"/>
  </si>
  <si>
    <t>※３）</t>
    <phoneticPr fontId="2"/>
  </si>
  <si>
    <t>※４）</t>
    <phoneticPr fontId="3"/>
  </si>
  <si>
    <t>※５）</t>
    <phoneticPr fontId="2"/>
  </si>
  <si>
    <t>※５）</t>
    <phoneticPr fontId="2"/>
  </si>
  <si>
    <t>材料を全て支給する場合は該当する欄に１を入力する。</t>
    <phoneticPr fontId="2"/>
  </si>
  <si>
    <t>材料を全て支給する場合は該当する欄に１を入力する。</t>
    <phoneticPr fontId="2"/>
  </si>
  <si>
    <t>１．「単価名称」、「条件区分」、「単価期」及び「代表機労材規格」を入力する。</t>
    <rPh sb="3" eb="5">
      <t>タンカ</t>
    </rPh>
    <rPh sb="5" eb="7">
      <t>メイショウ</t>
    </rPh>
    <rPh sb="10" eb="12">
      <t>ジョウケン</t>
    </rPh>
    <rPh sb="12" eb="14">
      <t>クブン</t>
    </rPh>
    <rPh sb="17" eb="19">
      <t>タンカ</t>
    </rPh>
    <rPh sb="19" eb="20">
      <t>キ</t>
    </rPh>
    <rPh sb="21" eb="22">
      <t>オヨ</t>
    </rPh>
    <rPh sb="24" eb="26">
      <t>ダイヒョウ</t>
    </rPh>
    <rPh sb="26" eb="27">
      <t>キ</t>
    </rPh>
    <rPh sb="27" eb="28">
      <t>ロウ</t>
    </rPh>
    <rPh sb="28" eb="29">
      <t>ザイ</t>
    </rPh>
    <rPh sb="29" eb="31">
      <t>キカク</t>
    </rPh>
    <rPh sb="33" eb="35">
      <t>ニュウリョク</t>
    </rPh>
    <phoneticPr fontId="3"/>
  </si>
  <si>
    <t>P'(積算単価)</t>
    <rPh sb="3" eb="5">
      <t>セキサン</t>
    </rPh>
    <rPh sb="5" eb="7">
      <t>タンカ</t>
    </rPh>
    <phoneticPr fontId="3"/>
  </si>
  <si>
    <t>積算単価
（円／単位）</t>
    <rPh sb="0" eb="2">
      <t>セキサン</t>
    </rPh>
    <rPh sb="2" eb="4">
      <t>タンカ</t>
    </rPh>
    <rPh sb="6" eb="7">
      <t>エン</t>
    </rPh>
    <rPh sb="8" eb="10">
      <t>タンイ</t>
    </rPh>
    <phoneticPr fontId="3"/>
  </si>
  <si>
    <t>代表材料規格以外の積算単価を算出する場合は規格変更した材料名を※３下欄にメモし材料価格を「積算地区（円）」欄に入力する。</t>
    <phoneticPr fontId="2"/>
  </si>
  <si>
    <t>アスファルト混合物等、材料の実数入力がある場合は代表材料規格の標準数量に東京単価を乗じた額を「東京(円)」に、また設計の使用数量に積算地区単価を乗じた額を「積算地区(円)」に入力する。</t>
    <phoneticPr fontId="2"/>
  </si>
  <si>
    <t>アスファルト混合物等、材料の実数入力がある場合は代表材料規格の標準数量に東京単価を乗じた額を「東京(円)」に、また設計の使用数量に積算地区単価を乗じた額を「積算地区(円)」に入力する。</t>
    <phoneticPr fontId="2"/>
  </si>
  <si>
    <t>注１：各種補正については、計算シートの※１～※５を参照してください。</t>
    <rPh sb="0" eb="1">
      <t>チュウ</t>
    </rPh>
    <rPh sb="3" eb="5">
      <t>カクシュ</t>
    </rPh>
    <rPh sb="5" eb="7">
      <t>ホセイ</t>
    </rPh>
    <rPh sb="13" eb="15">
      <t>ケイサン</t>
    </rPh>
    <rPh sb="25" eb="27">
      <t>サンショウ</t>
    </rPh>
    <phoneticPr fontId="3"/>
  </si>
  <si>
    <t>注２：表中の金額はカンマ区切りとしているため小数点以下が表示されないが下段の計算には反映される。</t>
    <rPh sb="0" eb="1">
      <t>チュウ</t>
    </rPh>
    <rPh sb="3" eb="5">
      <t>ヒョウチュウ</t>
    </rPh>
    <rPh sb="6" eb="8">
      <t>キンガク</t>
    </rPh>
    <rPh sb="12" eb="14">
      <t>クギ</t>
    </rPh>
    <rPh sb="22" eb="25">
      <t>ショウスウテン</t>
    </rPh>
    <rPh sb="25" eb="27">
      <t>イカ</t>
    </rPh>
    <rPh sb="28" eb="30">
      <t>ヒョウジ</t>
    </rPh>
    <rPh sb="35" eb="37">
      <t>カダン</t>
    </rPh>
    <rPh sb="38" eb="40">
      <t>ケイサン</t>
    </rPh>
    <rPh sb="42" eb="44">
      <t>ハンエイ</t>
    </rPh>
    <phoneticPr fontId="2"/>
  </si>
  <si>
    <t>K</t>
    <phoneticPr fontId="2"/>
  </si>
  <si>
    <t>R</t>
    <phoneticPr fontId="2"/>
  </si>
  <si>
    <t>R</t>
    <phoneticPr fontId="2"/>
  </si>
  <si>
    <t>Z</t>
    <phoneticPr fontId="2"/>
  </si>
  <si>
    <t>Z</t>
    <phoneticPr fontId="2"/>
  </si>
  <si>
    <t>②条件区分に定めのない規格により積算する場合の計算例</t>
    <rPh sb="1" eb="3">
      <t>ジョウケン</t>
    </rPh>
    <rPh sb="3" eb="5">
      <t>クブン</t>
    </rPh>
    <rPh sb="6" eb="7">
      <t>サダ</t>
    </rPh>
    <rPh sb="11" eb="13">
      <t>キカク</t>
    </rPh>
    <rPh sb="16" eb="18">
      <t>セキサン</t>
    </rPh>
    <rPh sb="20" eb="22">
      <t>バアイ</t>
    </rPh>
    <rPh sb="23" eb="25">
      <t>ケイサン</t>
    </rPh>
    <rPh sb="25" eb="26">
      <t>レイ</t>
    </rPh>
    <phoneticPr fontId="2"/>
  </si>
  <si>
    <t>・積算単価は、有効数字４桁とし、５桁目以降を切り上げる。</t>
    <phoneticPr fontId="2"/>
  </si>
  <si>
    <t>・「支給品費」は１，０００円以上の場合、円未満切捨て。１，０００円未満の場合は少数位含め有効数字４桁切り捨て。ただし、少数第２位までとし、３位以下は切り捨てる。</t>
    <phoneticPr fontId="2"/>
  </si>
  <si>
    <t>・支給品費が控除された積算単価＝端数整理なしの積算単価　－　端数調整なしの支給品費　　であり「支給品費が控除された積算単価」は、小数点第１位を切り上げる。</t>
    <phoneticPr fontId="2"/>
  </si>
  <si>
    <t>本計算シートは参考資料ですので適用する積算基準に従って御利用ください。</t>
    <rPh sb="0" eb="1">
      <t>ホン</t>
    </rPh>
    <rPh sb="1" eb="3">
      <t>ケイサン</t>
    </rPh>
    <rPh sb="7" eb="9">
      <t>サンコウ</t>
    </rPh>
    <rPh sb="9" eb="11">
      <t>シリョウ</t>
    </rPh>
    <rPh sb="15" eb="17">
      <t>テキヨウ</t>
    </rPh>
    <rPh sb="19" eb="21">
      <t>セキサン</t>
    </rPh>
    <rPh sb="21" eb="23">
      <t>キジュン</t>
    </rPh>
    <rPh sb="24" eb="25">
      <t>シタガ</t>
    </rPh>
    <rPh sb="27" eb="28">
      <t>ゴ</t>
    </rPh>
    <rPh sb="28" eb="30">
      <t>リヨウ</t>
    </rPh>
    <phoneticPr fontId="2"/>
  </si>
  <si>
    <t>施工パッケージ単価計算例</t>
    <rPh sb="0" eb="2">
      <t>セコウ</t>
    </rPh>
    <rPh sb="7" eb="9">
      <t>タンカ</t>
    </rPh>
    <rPh sb="9" eb="11">
      <t>ケイサン</t>
    </rPh>
    <rPh sb="11" eb="12">
      <t>レイ</t>
    </rPh>
    <phoneticPr fontId="3"/>
  </si>
  <si>
    <t>施工パッケージ単価計算例（参考資料）</t>
    <rPh sb="0" eb="2">
      <t>セコウ</t>
    </rPh>
    <rPh sb="7" eb="9">
      <t>タンカ</t>
    </rPh>
    <rPh sb="9" eb="11">
      <t>ケイサン</t>
    </rPh>
    <rPh sb="11" eb="12">
      <t>レイ</t>
    </rPh>
    <rPh sb="13" eb="15">
      <t>サンコウ</t>
    </rPh>
    <rPh sb="15" eb="17">
      <t>シリョウ</t>
    </rPh>
    <phoneticPr fontId="3"/>
  </si>
  <si>
    <t>本計算シートを使用した施工パッケージ単価の算出例は下記のとおり</t>
    <rPh sb="0" eb="1">
      <t>ホン</t>
    </rPh>
    <rPh sb="1" eb="3">
      <t>ケイサン</t>
    </rPh>
    <rPh sb="7" eb="9">
      <t>シヨウ</t>
    </rPh>
    <rPh sb="11" eb="13">
      <t>セコウ</t>
    </rPh>
    <rPh sb="18" eb="20">
      <t>タンカ</t>
    </rPh>
    <rPh sb="21" eb="23">
      <t>サンシュツ</t>
    </rPh>
    <rPh sb="23" eb="24">
      <t>レイ</t>
    </rPh>
    <rPh sb="25" eb="27">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</si>
</sst>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0"/>
    <numFmt numFmtId="178"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b/>
      <sz val="11"/>
      <color rgb="FF000000"/>
      <name val="メイリオ"/>
      <family val="3"/>
      <charset val="128"/>
    </font>
    <font>
      <sz val="11"/>
      <color theme="1"/>
      <name val="メイリオ"/>
      <family val="3"/>
      <charset val="128"/>
    </font>
    <font>
      <sz val="9"/>
      <color rgb="FF000000"/>
      <name val="メイリオ"/>
      <family val="3"/>
      <charset val="128"/>
    </font>
    <font>
      <sz val="11"/>
      <name val="メイリオ"/>
      <family val="3"/>
      <charset val="128"/>
    </font>
    <font>
      <sz val="9"/>
      <color rgb="FF0070C0"/>
      <name val="メイリオ"/>
      <family val="3"/>
      <charset val="128"/>
    </font>
    <font>
      <sz val="11"/>
      <color rgb="FF0070C0"/>
      <name val="メイリオ"/>
      <family val="3"/>
      <charset val="128"/>
    </font>
    <font>
      <sz val="11"/>
      <color rgb="FF000000"/>
      <name val="メイリオ"/>
      <family val="3"/>
      <charset val="128"/>
    </font>
    <font>
      <sz val="16"/>
      <color rgb="FF000000"/>
      <name val="メイリオ"/>
      <family val="3"/>
      <charset val="128"/>
    </font>
    <font>
      <sz val="20"/>
      <color rgb="FF000000"/>
      <name val="メイリオ"/>
      <family val="3"/>
      <charset val="128"/>
    </font>
    <font>
      <sz val="36"/>
      <color rgb="FF000000"/>
      <name val="メイリオ"/>
      <family val="3"/>
      <charset val="128"/>
    </font>
    <font>
      <sz val="28"/>
      <color rgb="FF000000"/>
      <name val="メイリオ"/>
      <family val="3"/>
      <charset val="128"/>
    </font>
    <font>
      <sz val="11"/>
      <color rgb="FFFF0000"/>
      <name val="メイリオ"/>
      <family val="3"/>
      <charset val="128"/>
    </font>
    <font>
      <sz val="11"/>
      <color theme="4" tint="-0.249977111117893"/>
      <name val="メイリオ"/>
      <family val="3"/>
      <charset val="128"/>
    </font>
    <font>
      <b/>
      <sz val="16"/>
      <color rgb="FFFF0000"/>
      <name val="メイリオ"/>
      <family val="3"/>
      <charset val="128"/>
    </font>
    <font>
      <sz val="14"/>
      <color theme="1"/>
      <name val="メイリオ"/>
      <family val="3"/>
      <charset val="128"/>
    </font>
    <font>
      <sz val="9"/>
      <color rgb="FFFF0000"/>
      <name val="メイリオ"/>
      <family val="3"/>
      <charset val="128"/>
    </font>
    <font>
      <b/>
      <sz val="11"/>
      <color theme="0"/>
      <name val="メイリオ"/>
      <family val="3"/>
      <charset val="128"/>
    </font>
    <font>
      <b/>
      <sz val="11"/>
      <color theme="1"/>
      <name val="メイリオ"/>
      <family val="3"/>
      <charset val="128"/>
    </font>
    <font>
      <b/>
      <sz val="11"/>
      <color indexed="9"/>
      <name val="メイリオ"/>
      <family val="3"/>
      <charset val="128"/>
    </font>
    <font>
      <b/>
      <sz val="11"/>
      <name val="メイリオ"/>
      <family val="3"/>
      <charset val="128"/>
    </font>
    <font>
      <sz val="10"/>
      <color rgb="FF000000"/>
      <name val="メイリオ"/>
      <family val="3"/>
      <charset val="128"/>
    </font>
    <font>
      <sz val="10"/>
      <color theme="1"/>
      <name val="メイリオ"/>
      <family val="3"/>
      <charset val="128"/>
    </font>
    <font>
      <sz val="9"/>
      <color theme="1"/>
      <name val="メイリオ"/>
      <family val="3"/>
      <charset val="128"/>
    </font>
    <font>
      <sz val="11"/>
      <color theme="1"/>
      <name val="游ゴシック"/>
      <family val="3"/>
      <charset val="128"/>
      <scheme val="minor"/>
    </font>
    <font>
      <sz val="12"/>
      <color theme="1"/>
      <name val="ＭＳ 明朝"/>
      <family val="1"/>
      <charset val="128"/>
    </font>
  </fonts>
  <fills count="15">
    <fill>
      <patternFill patternType="none"/>
    </fill>
    <fill>
      <patternFill patternType="gray125"/>
    </fill>
    <fill>
      <patternFill patternType="solid">
        <fgColor rgb="FFFFFF00"/>
        <bgColor rgb="FF000000"/>
      </patternFill>
    </fill>
    <fill>
      <patternFill patternType="solid">
        <fgColor theme="9" tint="0.39997558519241921"/>
        <bgColor rgb="FF000000"/>
      </patternFill>
    </fill>
    <fill>
      <patternFill patternType="solid">
        <fgColor theme="4" tint="0.39997558519241921"/>
        <bgColor rgb="FF000000"/>
      </patternFill>
    </fill>
    <fill>
      <patternFill patternType="solid">
        <fgColor rgb="FFFFFF00"/>
        <bgColor indexed="64"/>
      </patternFill>
    </fill>
    <fill>
      <patternFill patternType="solid">
        <fgColor theme="4" tint="0.39997558519241921"/>
        <bgColor indexed="64"/>
      </patternFill>
    </fill>
    <fill>
      <patternFill patternType="solid">
        <fgColor rgb="FFFF5050"/>
        <bgColor indexed="64"/>
      </patternFill>
    </fill>
    <fill>
      <patternFill patternType="solid">
        <fgColor rgb="FFFF5050"/>
        <bgColor rgb="FF000000"/>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tint="-0.249977111117893"/>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style="hair">
        <color auto="1"/>
      </bottom>
      <diagonal/>
    </border>
    <border diagonalUp="1">
      <left style="thin">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auto="1"/>
      </left>
      <right style="thin">
        <color auto="1"/>
      </right>
      <top style="hair">
        <color auto="1"/>
      </top>
      <bottom style="hair">
        <color indexed="64"/>
      </bottom>
      <diagonal/>
    </border>
    <border>
      <left/>
      <right style="double">
        <color indexed="64"/>
      </right>
      <top style="hair">
        <color indexed="64"/>
      </top>
      <bottom style="thin">
        <color indexed="64"/>
      </bottom>
      <diagonal/>
    </border>
    <border>
      <left/>
      <right style="double">
        <color indexed="64"/>
      </right>
      <top style="hair">
        <color auto="1"/>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style="hair">
        <color auto="1"/>
      </bottom>
      <diagonal/>
    </border>
    <border>
      <left style="double">
        <color indexed="64"/>
      </left>
      <right style="thin">
        <color indexed="64"/>
      </right>
      <top style="thin">
        <color indexed="64"/>
      </top>
      <bottom style="thin">
        <color indexed="64"/>
      </bottom>
      <diagonal/>
    </border>
    <border diagonalUp="1">
      <left/>
      <right style="double">
        <color indexed="64"/>
      </right>
      <top style="thin">
        <color indexed="64"/>
      </top>
      <bottom style="thin">
        <color indexed="64"/>
      </bottom>
      <diagonal style="thin">
        <color auto="1"/>
      </diagonal>
    </border>
    <border>
      <left style="double">
        <color indexed="64"/>
      </left>
      <right style="thin">
        <color indexed="64"/>
      </right>
      <top style="thin">
        <color indexed="64"/>
      </top>
      <bottom style="hair">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hair">
        <color auto="1"/>
      </top>
      <bottom style="hair">
        <color auto="1"/>
      </bottom>
      <diagonal style="thin">
        <color indexed="64"/>
      </diagonal>
    </border>
    <border diagonalDown="1">
      <left/>
      <right/>
      <top style="hair">
        <color auto="1"/>
      </top>
      <bottom style="hair">
        <color auto="1"/>
      </bottom>
      <diagonal style="thin">
        <color indexed="64"/>
      </diagonal>
    </border>
    <border diagonalDown="1">
      <left/>
      <right style="thin">
        <color auto="1"/>
      </right>
      <top style="hair">
        <color auto="1"/>
      </top>
      <bottom style="hair">
        <color auto="1"/>
      </bottom>
      <diagonal style="thin">
        <color indexed="64"/>
      </diagonal>
    </border>
    <border diagonalDown="1">
      <left style="thin">
        <color auto="1"/>
      </left>
      <right/>
      <top style="hair">
        <color auto="1"/>
      </top>
      <bottom/>
      <diagonal style="thin">
        <color indexed="64"/>
      </diagonal>
    </border>
    <border diagonalDown="1">
      <left/>
      <right/>
      <top style="hair">
        <color auto="1"/>
      </top>
      <bottom/>
      <diagonal style="thin">
        <color indexed="64"/>
      </diagonal>
    </border>
    <border diagonalDown="1">
      <left/>
      <right style="thin">
        <color indexed="64"/>
      </right>
      <top style="hair">
        <color auto="1"/>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style="hair">
        <color auto="1"/>
      </top>
      <bottom style="thin">
        <color indexed="64"/>
      </bottom>
      <diagonal style="thin">
        <color indexed="64"/>
      </diagonal>
    </border>
    <border diagonalDown="1">
      <left/>
      <right/>
      <top style="hair">
        <color auto="1"/>
      </top>
      <bottom style="thin">
        <color indexed="64"/>
      </bottom>
      <diagonal style="thin">
        <color indexed="64"/>
      </diagonal>
    </border>
    <border diagonalDown="1">
      <left/>
      <right style="thin">
        <color auto="1"/>
      </right>
      <top style="hair">
        <color auto="1"/>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hair">
        <color auto="1"/>
      </bottom>
      <diagonal style="thin">
        <color indexed="64"/>
      </diagonal>
    </border>
    <border diagonalDown="1">
      <left/>
      <right/>
      <top style="thin">
        <color indexed="64"/>
      </top>
      <bottom style="hair">
        <color auto="1"/>
      </bottom>
      <diagonal style="thin">
        <color indexed="64"/>
      </diagonal>
    </border>
    <border diagonalDown="1">
      <left/>
      <right style="double">
        <color indexed="64"/>
      </right>
      <top style="thin">
        <color indexed="64"/>
      </top>
      <bottom style="hair">
        <color auto="1"/>
      </bottom>
      <diagonal style="thin">
        <color indexed="64"/>
      </diagonal>
    </border>
    <border diagonalDown="1">
      <left/>
      <right style="double">
        <color indexed="64"/>
      </right>
      <top style="hair">
        <color auto="1"/>
      </top>
      <bottom style="hair">
        <color auto="1"/>
      </bottom>
      <diagonal style="thin">
        <color indexed="64"/>
      </diagonal>
    </border>
    <border diagonalDown="1">
      <left/>
      <right style="double">
        <color indexed="64"/>
      </right>
      <top style="hair">
        <color auto="1"/>
      </top>
      <bottom style="thin">
        <color indexed="64"/>
      </bottom>
      <diagonal style="thin">
        <color indexed="64"/>
      </diagonal>
    </border>
    <border diagonalDown="1">
      <left/>
      <right style="thin">
        <color auto="1"/>
      </right>
      <top style="thin">
        <color indexed="64"/>
      </top>
      <bottom style="hair">
        <color auto="1"/>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auto="1"/>
      </left>
      <right style="thin">
        <color auto="1"/>
      </right>
      <top style="hair">
        <color auto="1"/>
      </top>
      <bottom style="hair">
        <color indexed="64"/>
      </bottom>
      <diagonal style="thin">
        <color indexed="64"/>
      </diagonal>
    </border>
    <border diagonalDown="1">
      <left style="thin">
        <color auto="1"/>
      </left>
      <right style="thin">
        <color auto="1"/>
      </right>
      <top style="hair">
        <color auto="1"/>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double">
        <color indexed="64"/>
      </right>
      <top style="hair">
        <color indexed="64"/>
      </top>
      <bottom style="hair">
        <color auto="1"/>
      </bottom>
      <diagonal/>
    </border>
    <border>
      <left style="double">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auto="1"/>
      </top>
      <bottom style="thin">
        <color indexed="64"/>
      </bottom>
      <diagonal/>
    </border>
    <border diagonalDown="1">
      <left style="thin">
        <color indexed="64"/>
      </left>
      <right style="double">
        <color indexed="64"/>
      </right>
      <top style="thin">
        <color indexed="64"/>
      </top>
      <bottom/>
      <diagonal style="thin">
        <color indexed="64"/>
      </diagonal>
    </border>
    <border diagonalDown="1">
      <left style="thin">
        <color indexed="64"/>
      </left>
      <right style="double">
        <color indexed="64"/>
      </right>
      <top style="hair">
        <color auto="1"/>
      </top>
      <bottom style="hair">
        <color auto="1"/>
      </bottom>
      <diagonal style="thin">
        <color indexed="64"/>
      </diagonal>
    </border>
    <border diagonalDown="1">
      <left style="thin">
        <color indexed="64"/>
      </left>
      <right style="double">
        <color indexed="64"/>
      </right>
      <top/>
      <bottom/>
      <diagonal style="thin">
        <color indexed="64"/>
      </diagonal>
    </border>
    <border diagonalDown="1">
      <left style="thin">
        <color indexed="64"/>
      </left>
      <right style="double">
        <color indexed="64"/>
      </right>
      <top style="hair">
        <color auto="1"/>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7" fillId="0" borderId="0">
      <alignment vertical="center"/>
    </xf>
  </cellStyleXfs>
  <cellXfs count="407">
    <xf numFmtId="0" fontId="0" fillId="0" borderId="0" xfId="0">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Border="1">
      <alignment vertical="center"/>
    </xf>
    <xf numFmtId="0" fontId="5" fillId="0" borderId="7" xfId="0" applyFont="1" applyFill="1" applyBorder="1" applyProtection="1">
      <alignment vertical="center"/>
      <protection locked="0"/>
    </xf>
    <xf numFmtId="0" fontId="5" fillId="0" borderId="7" xfId="0" applyFont="1" applyFill="1" applyBorder="1" applyProtection="1">
      <alignment vertical="center"/>
    </xf>
    <xf numFmtId="0" fontId="6" fillId="0" borderId="0" xfId="0" applyFont="1" applyFill="1" applyBorder="1" applyAlignment="1" applyProtection="1">
      <alignment vertical="top" wrapText="1"/>
    </xf>
    <xf numFmtId="0" fontId="5" fillId="0" borderId="10" xfId="0" applyFont="1" applyFill="1" applyBorder="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5"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5" fillId="0" borderId="22" xfId="0" applyFont="1" applyFill="1" applyBorder="1" applyAlignment="1" applyProtection="1">
      <alignment horizontal="center" vertical="center"/>
    </xf>
    <xf numFmtId="38" fontId="5"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5" xfId="0" applyFont="1" applyFill="1" applyBorder="1">
      <alignment vertical="center"/>
    </xf>
    <xf numFmtId="0" fontId="5" fillId="0" borderId="1"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7" xfId="0" applyFont="1" applyFill="1" applyBorder="1">
      <alignment vertical="center"/>
    </xf>
    <xf numFmtId="0" fontId="5" fillId="0" borderId="8" xfId="0" applyFont="1" applyFill="1" applyBorder="1">
      <alignment vertical="center"/>
    </xf>
    <xf numFmtId="0" fontId="5" fillId="6" borderId="0" xfId="0" applyFont="1" applyFill="1" applyBorder="1" applyAlignment="1" applyProtection="1">
      <alignment horizontal="center" vertical="center"/>
    </xf>
    <xf numFmtId="0" fontId="5" fillId="4" borderId="4" xfId="0" applyFont="1" applyFill="1" applyBorder="1" applyProtection="1">
      <alignment vertical="center"/>
    </xf>
    <xf numFmtId="0" fontId="5" fillId="4" borderId="17" xfId="0" applyFont="1" applyFill="1" applyBorder="1" applyProtection="1">
      <alignment vertical="center"/>
    </xf>
    <xf numFmtId="0" fontId="5" fillId="4" borderId="0" xfId="0" applyFont="1" applyFill="1" applyBorder="1" applyProtection="1">
      <alignment vertical="center"/>
    </xf>
    <xf numFmtId="0" fontId="5" fillId="7" borderId="0" xfId="0" applyFont="1" applyFill="1" applyBorder="1" applyAlignment="1" applyProtection="1">
      <alignment horizontal="center" vertical="center"/>
    </xf>
    <xf numFmtId="0" fontId="5" fillId="8" borderId="1" xfId="0" applyFont="1" applyFill="1" applyBorder="1" applyProtection="1">
      <alignment vertical="center"/>
    </xf>
    <xf numFmtId="0" fontId="5" fillId="8" borderId="4" xfId="0" applyFont="1" applyFill="1" applyBorder="1" applyProtection="1">
      <alignment vertical="center"/>
    </xf>
    <xf numFmtId="0" fontId="5" fillId="8" borderId="17" xfId="0" applyFont="1" applyFill="1" applyBorder="1" applyProtection="1">
      <alignment vertical="center"/>
    </xf>
    <xf numFmtId="0" fontId="5" fillId="8" borderId="2" xfId="0" applyFont="1" applyFill="1" applyBorder="1" applyProtection="1">
      <alignment vertical="center"/>
    </xf>
    <xf numFmtId="0" fontId="5" fillId="8" borderId="0" xfId="0" applyFont="1" applyFill="1" applyBorder="1" applyProtection="1">
      <alignment vertical="center"/>
    </xf>
    <xf numFmtId="0" fontId="5" fillId="6" borderId="9" xfId="0" applyFont="1" applyFill="1" applyBorder="1" applyProtection="1">
      <alignment vertical="center"/>
    </xf>
    <xf numFmtId="0" fontId="5" fillId="3" borderId="9" xfId="0" applyFont="1" applyFill="1" applyBorder="1" applyProtection="1">
      <alignment vertical="center"/>
    </xf>
    <xf numFmtId="0" fontId="5" fillId="3" borderId="10" xfId="0" applyFont="1" applyFill="1" applyBorder="1" applyProtection="1">
      <alignment vertical="center"/>
    </xf>
    <xf numFmtId="0" fontId="5" fillId="6" borderId="11" xfId="0" applyFont="1" applyFill="1" applyBorder="1" applyProtection="1">
      <alignment vertical="center"/>
    </xf>
    <xf numFmtId="0" fontId="12" fillId="0" borderId="0" xfId="0" applyFont="1" applyFill="1" applyBorder="1">
      <alignment vertical="center"/>
    </xf>
    <xf numFmtId="0" fontId="5" fillId="7" borderId="9" xfId="0" applyFont="1" applyFill="1" applyBorder="1" applyProtection="1">
      <alignment vertical="center"/>
    </xf>
    <xf numFmtId="0" fontId="5" fillId="11" borderId="2" xfId="0" applyFont="1" applyFill="1" applyBorder="1" applyProtection="1">
      <alignment vertical="center"/>
    </xf>
    <xf numFmtId="0" fontId="5" fillId="11" borderId="8" xfId="0" applyFont="1" applyFill="1" applyBorder="1" applyProtection="1">
      <alignment vertical="center"/>
    </xf>
    <xf numFmtId="0" fontId="5" fillId="11" borderId="40" xfId="0" applyFont="1" applyFill="1" applyBorder="1" applyProtection="1">
      <alignment vertical="center"/>
    </xf>
    <xf numFmtId="0" fontId="5" fillId="7" borderId="44" xfId="0" applyFont="1" applyFill="1" applyBorder="1" applyProtection="1">
      <alignment vertical="center"/>
    </xf>
    <xf numFmtId="0" fontId="5" fillId="11" borderId="39" xfId="0" applyFont="1" applyFill="1" applyBorder="1" applyProtection="1">
      <alignment vertical="center"/>
    </xf>
    <xf numFmtId="0" fontId="5" fillId="11" borderId="46" xfId="0" applyFont="1" applyFill="1" applyBorder="1" applyProtection="1">
      <alignment vertical="center"/>
    </xf>
    <xf numFmtId="0" fontId="5" fillId="11" borderId="16" xfId="0" applyFont="1" applyFill="1" applyBorder="1" applyProtection="1">
      <alignment vertical="center"/>
    </xf>
    <xf numFmtId="0" fontId="5" fillId="0" borderId="0" xfId="0" applyFont="1">
      <alignment vertical="center"/>
    </xf>
    <xf numFmtId="0" fontId="14" fillId="0" borderId="0" xfId="0" applyFont="1" applyFill="1" applyBorder="1" applyAlignment="1">
      <alignment horizontal="right" vertical="center"/>
    </xf>
    <xf numFmtId="0" fontId="15" fillId="0" borderId="0" xfId="0" applyFont="1" applyFill="1" applyBorder="1" applyAlignment="1" applyProtection="1">
      <alignment horizontal="left" vertical="center" wrapText="1"/>
    </xf>
    <xf numFmtId="0" fontId="18" fillId="0" borderId="4" xfId="0" applyFont="1" applyFill="1" applyBorder="1">
      <alignment vertical="center"/>
    </xf>
    <xf numFmtId="0" fontId="18" fillId="0" borderId="0" xfId="0" applyFont="1" applyFill="1" applyBorder="1">
      <alignment vertical="center"/>
    </xf>
    <xf numFmtId="0" fontId="18" fillId="0" borderId="6" xfId="0" applyFont="1" applyFill="1" applyBorder="1">
      <alignment vertical="center"/>
    </xf>
    <xf numFmtId="0" fontId="18" fillId="0" borderId="7" xfId="0" applyFont="1" applyFill="1" applyBorder="1">
      <alignment vertical="center"/>
    </xf>
    <xf numFmtId="0" fontId="15" fillId="0" borderId="0" xfId="0" applyFont="1" applyFill="1" applyBorder="1" applyProtection="1">
      <alignment vertical="center"/>
      <protection locked="0"/>
    </xf>
    <xf numFmtId="177" fontId="5" fillId="0" borderId="28"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21" fillId="0" borderId="0" xfId="0" applyFont="1" applyFill="1" applyBorder="1" applyProtection="1">
      <alignment vertical="center"/>
    </xf>
    <xf numFmtId="0" fontId="5" fillId="12" borderId="0" xfId="0" applyFont="1" applyFill="1" applyBorder="1" applyAlignment="1" applyProtection="1">
      <alignment horizontal="center" vertical="center"/>
    </xf>
    <xf numFmtId="0" fontId="5" fillId="13" borderId="4" xfId="0" applyFont="1" applyFill="1" applyBorder="1" applyProtection="1">
      <alignment vertical="center"/>
    </xf>
    <xf numFmtId="0" fontId="5" fillId="13" borderId="0" xfId="0" applyFont="1" applyFill="1" applyBorder="1" applyProtection="1">
      <alignment vertical="center"/>
    </xf>
    <xf numFmtId="0" fontId="5" fillId="12" borderId="9" xfId="0" applyFont="1" applyFill="1" applyBorder="1" applyProtection="1">
      <alignment vertical="center"/>
    </xf>
    <xf numFmtId="0" fontId="5" fillId="13" borderId="6" xfId="0" applyFont="1" applyFill="1" applyBorder="1" applyProtection="1">
      <alignment vertical="center"/>
    </xf>
    <xf numFmtId="0" fontId="5" fillId="12" borderId="11" xfId="0" applyFont="1" applyFill="1" applyBorder="1" applyProtection="1">
      <alignment vertical="center"/>
    </xf>
    <xf numFmtId="0" fontId="24" fillId="0" borderId="0" xfId="0" applyFont="1" applyFill="1" applyBorder="1" applyAlignment="1" applyProtection="1">
      <alignment vertical="top" wrapText="1"/>
    </xf>
    <xf numFmtId="0" fontId="16" fillId="9" borderId="11" xfId="0" applyFont="1" applyFill="1" applyBorder="1" applyAlignment="1" applyProtection="1">
      <alignment horizontal="center" vertical="center"/>
      <protection locked="0"/>
    </xf>
    <xf numFmtId="0" fontId="16" fillId="0" borderId="16" xfId="0" applyFont="1" applyFill="1" applyBorder="1" applyAlignment="1" applyProtection="1">
      <alignment horizontal="center" vertical="center"/>
      <protection locked="0"/>
    </xf>
    <xf numFmtId="0" fontId="16" fillId="13" borderId="11"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16" fillId="8" borderId="1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6" fillId="8" borderId="9" xfId="0" applyFont="1" applyFill="1" applyBorder="1" applyAlignment="1" applyProtection="1">
      <alignment vertical="center"/>
      <protection locked="0"/>
    </xf>
    <xf numFmtId="0" fontId="16" fillId="0" borderId="12" xfId="0" applyFont="1" applyFill="1" applyBorder="1" applyAlignment="1" applyProtection="1">
      <alignment vertical="center"/>
      <protection locked="0"/>
    </xf>
    <xf numFmtId="0" fontId="16" fillId="0" borderId="14" xfId="0" applyFont="1" applyFill="1" applyBorder="1" applyAlignment="1" applyProtection="1">
      <alignment vertical="center"/>
      <protection locked="0"/>
    </xf>
    <xf numFmtId="0" fontId="16" fillId="0" borderId="18" xfId="0" applyFont="1" applyFill="1" applyBorder="1" applyAlignment="1" applyProtection="1">
      <alignment vertical="center"/>
      <protection locked="0"/>
    </xf>
    <xf numFmtId="0" fontId="16" fillId="4" borderId="9" xfId="0" applyFont="1" applyFill="1" applyBorder="1" applyAlignment="1" applyProtection="1">
      <alignment vertical="center"/>
      <protection locked="0"/>
    </xf>
    <xf numFmtId="0" fontId="16" fillId="13" borderId="9" xfId="0" applyFont="1" applyFill="1" applyBorder="1" applyAlignment="1" applyProtection="1">
      <alignment vertical="center"/>
      <protection locked="0"/>
    </xf>
    <xf numFmtId="0" fontId="16" fillId="9" borderId="9" xfId="0" applyFont="1" applyFill="1" applyBorder="1" applyAlignment="1" applyProtection="1">
      <alignment vertical="center"/>
      <protection locked="0"/>
    </xf>
    <xf numFmtId="2" fontId="28" fillId="0" borderId="0" xfId="3" applyNumberFormat="1" applyFont="1" applyBorder="1" applyAlignment="1">
      <alignment horizontal="right" vertical="center" wrapText="1"/>
    </xf>
    <xf numFmtId="49" fontId="28" fillId="0" borderId="0" xfId="3" applyNumberFormat="1" applyFont="1" applyBorder="1" applyAlignment="1">
      <alignment horizontal="right" vertical="center" wrapText="1"/>
    </xf>
    <xf numFmtId="0" fontId="16" fillId="0" borderId="24" xfId="0" applyFont="1" applyFill="1" applyBorder="1" applyAlignment="1" applyProtection="1">
      <alignment vertical="center"/>
      <protection locked="0"/>
    </xf>
    <xf numFmtId="2" fontId="16" fillId="8" borderId="10" xfId="0" applyNumberFormat="1" applyFont="1" applyFill="1" applyBorder="1" applyAlignment="1" applyProtection="1">
      <alignment horizontal="right" vertical="center"/>
      <protection locked="0"/>
    </xf>
    <xf numFmtId="2" fontId="16" fillId="0" borderId="13" xfId="0" applyNumberFormat="1" applyFont="1" applyFill="1" applyBorder="1" applyAlignment="1" applyProtection="1">
      <alignment horizontal="right" vertical="center"/>
      <protection locked="0"/>
    </xf>
    <xf numFmtId="2" fontId="16" fillId="0" borderId="15" xfId="0" applyNumberFormat="1" applyFont="1" applyFill="1" applyBorder="1" applyAlignment="1" applyProtection="1">
      <alignment horizontal="right" vertical="center"/>
      <protection locked="0"/>
    </xf>
    <xf numFmtId="2" fontId="16" fillId="0" borderId="19" xfId="0" applyNumberFormat="1" applyFont="1" applyFill="1" applyBorder="1" applyAlignment="1" applyProtection="1">
      <alignment horizontal="right" vertical="center"/>
      <protection locked="0"/>
    </xf>
    <xf numFmtId="2" fontId="16" fillId="4" borderId="10" xfId="0" applyNumberFormat="1" applyFont="1" applyFill="1" applyBorder="1" applyAlignment="1" applyProtection="1">
      <alignment horizontal="right" vertical="center"/>
      <protection locked="0"/>
    </xf>
    <xf numFmtId="2" fontId="16" fillId="13" borderId="10" xfId="0" applyNumberFormat="1" applyFont="1" applyFill="1" applyBorder="1" applyAlignment="1" applyProtection="1">
      <alignment horizontal="right" vertical="center"/>
      <protection locked="0"/>
    </xf>
    <xf numFmtId="2" fontId="16" fillId="9" borderId="10" xfId="0" applyNumberFormat="1" applyFont="1" applyFill="1" applyBorder="1" applyAlignment="1" applyProtection="1">
      <alignment horizontal="right" vertical="center"/>
      <protection locked="0"/>
    </xf>
    <xf numFmtId="2" fontId="16" fillId="8" borderId="10" xfId="0" applyNumberFormat="1" applyFont="1" applyFill="1" applyBorder="1" applyAlignment="1" applyProtection="1">
      <alignment horizontal="left" vertical="center"/>
      <protection locked="0"/>
    </xf>
    <xf numFmtId="2" fontId="16" fillId="0" borderId="13" xfId="0" applyNumberFormat="1" applyFont="1" applyFill="1" applyBorder="1" applyAlignment="1" applyProtection="1">
      <alignment horizontal="left" vertical="center"/>
      <protection locked="0"/>
    </xf>
    <xf numFmtId="2" fontId="16" fillId="0" borderId="15" xfId="0" applyNumberFormat="1" applyFont="1" applyFill="1" applyBorder="1" applyAlignment="1" applyProtection="1">
      <alignment horizontal="left" vertical="center"/>
      <protection locked="0"/>
    </xf>
    <xf numFmtId="2" fontId="16" fillId="0" borderId="19" xfId="0" applyNumberFormat="1" applyFont="1" applyFill="1" applyBorder="1" applyAlignment="1" applyProtection="1">
      <alignment horizontal="left" vertical="center"/>
      <protection locked="0"/>
    </xf>
    <xf numFmtId="2" fontId="16" fillId="4" borderId="10" xfId="0" applyNumberFormat="1" applyFont="1" applyFill="1" applyBorder="1" applyAlignment="1" applyProtection="1">
      <alignment horizontal="left" vertical="center"/>
      <protection locked="0"/>
    </xf>
    <xf numFmtId="2" fontId="16" fillId="13" borderId="10" xfId="0" applyNumberFormat="1" applyFont="1" applyFill="1" applyBorder="1" applyAlignment="1" applyProtection="1">
      <alignment horizontal="left" vertical="center"/>
      <protection locked="0"/>
    </xf>
    <xf numFmtId="2" fontId="16" fillId="9" borderId="10" xfId="0" applyNumberFormat="1" applyFont="1" applyFill="1" applyBorder="1" applyAlignment="1" applyProtection="1">
      <alignment horizontal="left" vertical="center"/>
      <protection locked="0"/>
    </xf>
    <xf numFmtId="0" fontId="25" fillId="0" borderId="0" xfId="0" applyFont="1" applyFill="1" applyBorder="1" applyAlignment="1" applyProtection="1">
      <alignment vertical="center"/>
    </xf>
    <xf numFmtId="0" fontId="7" fillId="0" borderId="0" xfId="0" applyFont="1" applyFill="1" applyBorder="1" applyAlignment="1" applyProtection="1">
      <alignment vertical="center"/>
    </xf>
    <xf numFmtId="38" fontId="7" fillId="0" borderId="0" xfId="1" applyFont="1" applyFill="1" applyBorder="1" applyAlignment="1" applyProtection="1">
      <alignment vertical="center"/>
    </xf>
    <xf numFmtId="177" fontId="5"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7" fillId="0" borderId="0" xfId="1" applyNumberFormat="1"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right" vertical="center"/>
    </xf>
    <xf numFmtId="0" fontId="5" fillId="14" borderId="76" xfId="0" applyFont="1" applyFill="1" applyBorder="1" applyAlignment="1" applyProtection="1">
      <alignment horizontal="center" vertical="center"/>
    </xf>
    <xf numFmtId="0" fontId="5" fillId="14" borderId="15" xfId="0" applyFont="1" applyFill="1" applyBorder="1" applyAlignment="1" applyProtection="1">
      <alignment horizontal="center" vertical="center"/>
    </xf>
    <xf numFmtId="0" fontId="5" fillId="14" borderId="16" xfId="0" applyFont="1" applyFill="1" applyBorder="1" applyAlignment="1" applyProtection="1">
      <alignment horizontal="center" vertical="center"/>
    </xf>
    <xf numFmtId="0" fontId="5" fillId="14" borderId="7" xfId="0" applyFont="1" applyFill="1" applyBorder="1" applyAlignment="1" applyProtection="1">
      <alignment horizontal="center" vertical="center"/>
    </xf>
    <xf numFmtId="0" fontId="5" fillId="14" borderId="8" xfId="0" applyFont="1" applyFill="1" applyBorder="1" applyAlignment="1" applyProtection="1">
      <alignment horizontal="center" vertical="center"/>
    </xf>
    <xf numFmtId="0" fontId="5" fillId="12" borderId="21" xfId="0" applyFont="1" applyFill="1" applyBorder="1" applyAlignment="1" applyProtection="1">
      <alignment horizontal="center" vertical="center"/>
    </xf>
    <xf numFmtId="0" fontId="5" fillId="12" borderId="10" xfId="0" applyFont="1" applyFill="1" applyBorder="1" applyAlignment="1" applyProtection="1">
      <alignment horizontal="center" vertical="center"/>
    </xf>
    <xf numFmtId="0" fontId="5" fillId="12" borderId="1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6" fillId="0" borderId="4" xfId="0" applyFont="1" applyFill="1" applyBorder="1" applyAlignment="1" applyProtection="1">
      <alignment horizontal="center" wrapText="1"/>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center" vertical="top" wrapText="1"/>
    </xf>
    <xf numFmtId="0" fontId="5" fillId="0" borderId="35" xfId="1" applyNumberFormat="1" applyFont="1" applyFill="1" applyBorder="1" applyAlignment="1" applyProtection="1">
      <alignment horizontal="center" vertical="center"/>
      <protection locked="0"/>
    </xf>
    <xf numFmtId="0" fontId="5" fillId="0" borderId="80" xfId="1"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12" borderId="9" xfId="0" applyFont="1" applyFill="1" applyBorder="1" applyAlignment="1" applyProtection="1">
      <alignment horizontal="center" vertical="center"/>
    </xf>
    <xf numFmtId="0" fontId="5" fillId="12" borderId="78" xfId="0" applyFont="1" applyFill="1" applyBorder="1" applyAlignment="1" applyProtection="1">
      <alignment horizontal="center" vertical="center"/>
    </xf>
    <xf numFmtId="0" fontId="6" fillId="0" borderId="12"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43"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5" fillId="14" borderId="0" xfId="0" applyFont="1" applyFill="1" applyBorder="1" applyAlignment="1" applyProtection="1">
      <alignment horizontal="center" vertical="center"/>
    </xf>
    <xf numFmtId="0" fontId="5" fillId="14" borderId="5"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20" fillId="6" borderId="2"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20" fillId="6" borderId="7" xfId="0" applyNumberFormat="1" applyFont="1" applyFill="1" applyBorder="1" applyAlignment="1" applyProtection="1">
      <alignment horizontal="center" vertical="center" shrinkToFit="1"/>
    </xf>
    <xf numFmtId="0" fontId="10" fillId="6" borderId="0"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0" fontId="20" fillId="6"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17" fillId="10" borderId="0" xfId="1" applyNumberFormat="1" applyFont="1" applyFill="1" applyBorder="1" applyAlignment="1" applyProtection="1">
      <alignment horizontal="center" vertical="center"/>
    </xf>
    <xf numFmtId="0" fontId="5" fillId="10" borderId="0" xfId="0" applyFont="1" applyFill="1" applyBorder="1" applyAlignment="1" applyProtection="1">
      <alignment horizontal="center" vertical="center" wrapText="1"/>
    </xf>
    <xf numFmtId="0" fontId="5" fillId="10" borderId="0" xfId="0" applyFont="1" applyFill="1" applyBorder="1" applyAlignment="1" applyProtection="1">
      <alignment horizontal="center" vertical="center"/>
    </xf>
    <xf numFmtId="0" fontId="20" fillId="14" borderId="7" xfId="0" applyFont="1" applyFill="1" applyBorder="1" applyAlignment="1" applyProtection="1">
      <alignment horizontal="center" vertical="center"/>
    </xf>
    <xf numFmtId="0" fontId="10" fillId="14" borderId="0" xfId="0" applyFont="1" applyFill="1" applyBorder="1" applyAlignment="1" applyProtection="1">
      <alignment horizontal="center" vertical="center"/>
    </xf>
    <xf numFmtId="0" fontId="20" fillId="14" borderId="2" xfId="0" applyFont="1" applyFill="1" applyBorder="1" applyAlignment="1" applyProtection="1">
      <alignment horizontal="center" vertical="center"/>
    </xf>
    <xf numFmtId="0" fontId="20" fillId="14" borderId="0" xfId="0" applyFont="1" applyFill="1" applyBorder="1" applyAlignment="1" applyProtection="1">
      <alignment horizontal="center" vertical="center"/>
    </xf>
    <xf numFmtId="0" fontId="20" fillId="12" borderId="7" xfId="0" applyFont="1" applyFill="1" applyBorder="1" applyAlignment="1" applyProtection="1">
      <alignment horizontal="center" vertical="center"/>
    </xf>
    <xf numFmtId="0" fontId="5" fillId="12" borderId="0" xfId="0" applyFont="1" applyFill="1" applyBorder="1" applyAlignment="1" applyProtection="1">
      <alignment horizontal="center" vertical="center"/>
    </xf>
    <xf numFmtId="0" fontId="20" fillId="12" borderId="0" xfId="0" applyNumberFormat="1" applyFont="1" applyFill="1" applyBorder="1" applyAlignment="1" applyProtection="1">
      <alignment horizontal="center" vertical="center" shrinkToFit="1"/>
    </xf>
    <xf numFmtId="0" fontId="20" fillId="12" borderId="0" xfId="0" applyFont="1" applyFill="1" applyBorder="1" applyAlignment="1" applyProtection="1">
      <alignment horizontal="center" vertical="center"/>
    </xf>
    <xf numFmtId="0" fontId="20" fillId="12" borderId="7" xfId="0" applyNumberFormat="1" applyFont="1" applyFill="1" applyBorder="1" applyAlignment="1" applyProtection="1">
      <alignment horizontal="center" vertical="center" shrinkToFit="1"/>
    </xf>
    <xf numFmtId="0" fontId="10" fillId="12" borderId="0" xfId="0" applyFont="1" applyFill="1" applyBorder="1" applyAlignment="1" applyProtection="1">
      <alignment horizontal="center" vertical="center"/>
    </xf>
    <xf numFmtId="0" fontId="20" fillId="12" borderId="2" xfId="0"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0" fontId="20" fillId="9" borderId="7" xfId="0" applyFont="1" applyFill="1" applyBorder="1" applyAlignment="1" applyProtection="1">
      <alignment horizontal="center" vertical="center"/>
    </xf>
    <xf numFmtId="0" fontId="20" fillId="9"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20" fillId="7" borderId="7" xfId="0" applyFont="1" applyFill="1" applyBorder="1" applyAlignment="1" applyProtection="1">
      <alignment horizontal="center" vertical="center"/>
    </xf>
    <xf numFmtId="0" fontId="20" fillId="9" borderId="2"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xf>
    <xf numFmtId="0" fontId="5" fillId="6" borderId="0" xfId="0" quotePrefix="1" applyFont="1" applyFill="1" applyBorder="1" applyAlignment="1" applyProtection="1">
      <alignment horizontal="center" vertical="center"/>
    </xf>
    <xf numFmtId="0" fontId="5" fillId="12" borderId="0" xfId="0" quotePrefix="1" applyFont="1" applyFill="1" applyBorder="1" applyAlignment="1" applyProtection="1">
      <alignment horizontal="center" vertical="center"/>
    </xf>
    <xf numFmtId="0" fontId="5" fillId="7" borderId="0" xfId="0" applyFont="1" applyFill="1" applyBorder="1" applyAlignment="1" applyProtection="1">
      <alignment horizontal="center" vertical="center"/>
    </xf>
    <xf numFmtId="0" fontId="20" fillId="7" borderId="0" xfId="0" applyNumberFormat="1" applyFont="1" applyFill="1" applyBorder="1" applyAlignment="1" applyProtection="1">
      <alignment horizontal="center" vertical="center" shrinkToFit="1"/>
    </xf>
    <xf numFmtId="0" fontId="20" fillId="7" borderId="0" xfId="0" applyFont="1" applyFill="1" applyBorder="1" applyAlignment="1" applyProtection="1">
      <alignment horizontal="center" vertical="center"/>
    </xf>
    <xf numFmtId="0" fontId="20" fillId="7" borderId="7" xfId="0" applyNumberFormat="1" applyFont="1" applyFill="1" applyBorder="1" applyAlignment="1" applyProtection="1">
      <alignment horizontal="center" vertical="center" shrinkToFit="1"/>
    </xf>
    <xf numFmtId="0" fontId="10" fillId="10" borderId="0" xfId="0" applyFont="1" applyFill="1" applyBorder="1" applyAlignment="1" applyProtection="1">
      <alignment horizontal="right" vertical="center"/>
      <protection locked="0"/>
    </xf>
    <xf numFmtId="0" fontId="23" fillId="5" borderId="0" xfId="1" applyNumberFormat="1" applyFont="1" applyFill="1" applyBorder="1" applyAlignment="1" applyProtection="1">
      <alignment horizontal="center" vertical="center"/>
    </xf>
    <xf numFmtId="0" fontId="11"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0" fillId="9" borderId="9" xfId="0" applyFont="1" applyFill="1" applyBorder="1" applyAlignment="1" applyProtection="1">
      <alignment vertical="center" shrinkToFit="1"/>
      <protection locked="0"/>
    </xf>
    <xf numFmtId="0" fontId="10" fillId="9" borderId="10" xfId="0" applyFont="1" applyFill="1" applyBorder="1" applyAlignment="1" applyProtection="1">
      <alignment vertical="center" shrinkToFit="1"/>
      <protection locked="0"/>
    </xf>
    <xf numFmtId="0" fontId="10" fillId="9" borderId="11" xfId="0" applyFont="1" applyFill="1" applyBorder="1" applyAlignment="1" applyProtection="1">
      <alignment vertical="center" shrinkToFit="1"/>
      <protection locked="0"/>
    </xf>
    <xf numFmtId="178" fontId="16" fillId="9" borderId="9" xfId="1" applyNumberFormat="1" applyFont="1" applyFill="1" applyBorder="1" applyAlignment="1" applyProtection="1">
      <alignment horizontal="right" vertical="center"/>
      <protection locked="0"/>
    </xf>
    <xf numFmtId="178" fontId="16" fillId="9" borderId="10" xfId="1" applyNumberFormat="1" applyFont="1" applyFill="1" applyBorder="1" applyAlignment="1" applyProtection="1">
      <alignment horizontal="right" vertical="center"/>
      <protection locked="0"/>
    </xf>
    <xf numFmtId="178" fontId="16" fillId="9" borderId="11" xfId="1" applyNumberFormat="1" applyFont="1" applyFill="1" applyBorder="1" applyAlignment="1" applyProtection="1">
      <alignment horizontal="right" vertical="center"/>
      <protection locked="0"/>
    </xf>
    <xf numFmtId="0" fontId="8" fillId="0" borderId="18"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178" fontId="16" fillId="0" borderId="18" xfId="1" applyNumberFormat="1" applyFont="1" applyFill="1" applyBorder="1" applyAlignment="1" applyProtection="1">
      <alignment horizontal="right" vertical="center"/>
      <protection locked="0"/>
    </xf>
    <xf numFmtId="178" fontId="16" fillId="0" borderId="19" xfId="1" applyNumberFormat="1" applyFont="1" applyFill="1" applyBorder="1" applyAlignment="1" applyProtection="1">
      <alignment horizontal="right" vertical="center"/>
      <protection locked="0"/>
    </xf>
    <xf numFmtId="178" fontId="16" fillId="0" borderId="20" xfId="1" applyNumberFormat="1" applyFont="1" applyFill="1" applyBorder="1" applyAlignment="1" applyProtection="1">
      <alignment horizontal="right" vertical="center"/>
      <protection locked="0"/>
    </xf>
    <xf numFmtId="178" fontId="16" fillId="0" borderId="37" xfId="1" applyNumberFormat="1" applyFont="1" applyFill="1" applyBorder="1" applyAlignment="1" applyProtection="1">
      <alignment horizontal="right" vertical="center"/>
      <protection locked="0"/>
    </xf>
    <xf numFmtId="176" fontId="5" fillId="0" borderId="19"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176" fontId="5" fillId="0" borderId="35" xfId="0" applyNumberFormat="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37" xfId="0" applyFont="1" applyFill="1" applyBorder="1" applyAlignment="1" applyProtection="1">
      <alignment horizontal="center" vertical="center" shrinkToFit="1"/>
      <protection locked="0"/>
    </xf>
    <xf numFmtId="0" fontId="8" fillId="0" borderId="14" xfId="0" applyFont="1" applyFill="1" applyBorder="1" applyAlignment="1" applyProtection="1">
      <alignment vertical="center" shrinkToFit="1"/>
      <protection locked="0"/>
    </xf>
    <xf numFmtId="0" fontId="8" fillId="0" borderId="15" xfId="0" applyFont="1" applyFill="1" applyBorder="1" applyAlignment="1" applyProtection="1">
      <alignment vertical="center" shrinkToFit="1"/>
      <protection locked="0"/>
    </xf>
    <xf numFmtId="178" fontId="16" fillId="0" borderId="14" xfId="1" applyNumberFormat="1" applyFont="1" applyFill="1" applyBorder="1" applyAlignment="1" applyProtection="1">
      <alignment horizontal="right" vertical="center"/>
      <protection locked="0"/>
    </xf>
    <xf numFmtId="178" fontId="16" fillId="0" borderId="15" xfId="1" applyNumberFormat="1" applyFont="1" applyFill="1" applyBorder="1" applyAlignment="1" applyProtection="1">
      <alignment horizontal="right" vertical="center"/>
      <protection locked="0"/>
    </xf>
    <xf numFmtId="178" fontId="16" fillId="0" borderId="16" xfId="1" applyNumberFormat="1" applyFont="1" applyFill="1" applyBorder="1" applyAlignment="1" applyProtection="1">
      <alignment horizontal="right" vertical="center"/>
      <protection locked="0"/>
    </xf>
    <xf numFmtId="178" fontId="16" fillId="0" borderId="38" xfId="1" applyNumberFormat="1" applyFont="1" applyFill="1" applyBorder="1" applyAlignment="1" applyProtection="1">
      <alignment horizontal="right" vertical="center"/>
      <protection locked="0"/>
    </xf>
    <xf numFmtId="176" fontId="5" fillId="0" borderId="15" xfId="0" applyNumberFormat="1" applyFont="1" applyFill="1" applyBorder="1" applyAlignment="1" applyProtection="1">
      <alignment horizontal="center" vertical="center"/>
      <protection locked="0"/>
    </xf>
    <xf numFmtId="176" fontId="5" fillId="0" borderId="16" xfId="0" applyNumberFormat="1" applyFont="1" applyFill="1" applyBorder="1" applyAlignment="1" applyProtection="1">
      <alignment horizontal="center" vertical="center"/>
      <protection locked="0"/>
    </xf>
    <xf numFmtId="0" fontId="5" fillId="0" borderId="42" xfId="1" applyNumberFormat="1" applyFont="1" applyFill="1" applyBorder="1" applyAlignment="1" applyProtection="1">
      <alignment horizontal="center" vertical="center"/>
      <protection locked="0"/>
    </xf>
    <xf numFmtId="38" fontId="7" fillId="12" borderId="30" xfId="1" applyFont="1" applyFill="1" applyBorder="1" applyAlignment="1" applyProtection="1">
      <alignment horizontal="center" vertical="center"/>
    </xf>
    <xf numFmtId="38" fontId="7" fillId="12" borderId="31" xfId="1" applyFont="1" applyFill="1" applyBorder="1" applyAlignment="1" applyProtection="1">
      <alignment horizontal="center" vertical="center"/>
    </xf>
    <xf numFmtId="38" fontId="7" fillId="12" borderId="32" xfId="1" applyFont="1" applyFill="1" applyBorder="1" applyAlignment="1" applyProtection="1">
      <alignment horizontal="center" vertical="center"/>
    </xf>
    <xf numFmtId="38" fontId="7" fillId="12" borderId="45" xfId="1" applyFont="1" applyFill="1" applyBorder="1" applyAlignment="1" applyProtection="1">
      <alignment horizontal="center" vertical="center"/>
    </xf>
    <xf numFmtId="0" fontId="5" fillId="12" borderId="22" xfId="0" applyFont="1" applyFill="1" applyBorder="1" applyAlignment="1" applyProtection="1">
      <alignment horizontal="center" vertical="center"/>
    </xf>
    <xf numFmtId="0" fontId="5" fillId="0" borderId="36" xfId="1" applyNumberFormat="1" applyFont="1" applyFill="1" applyBorder="1" applyAlignment="1" applyProtection="1">
      <alignment horizontal="center" vertical="center"/>
      <protection locked="0"/>
    </xf>
    <xf numFmtId="176" fontId="5" fillId="0" borderId="23" xfId="0" applyNumberFormat="1" applyFont="1" applyFill="1" applyBorder="1" applyAlignment="1" applyProtection="1">
      <alignment horizontal="center" vertical="center"/>
      <protection locked="0"/>
    </xf>
    <xf numFmtId="0" fontId="5" fillId="0" borderId="75" xfId="1" applyNumberFormat="1" applyFont="1" applyFill="1" applyBorder="1" applyAlignment="1" applyProtection="1">
      <alignment horizontal="center" vertical="center"/>
      <protection locked="0"/>
    </xf>
    <xf numFmtId="0" fontId="8" fillId="0" borderId="12" xfId="0" applyFont="1" applyFill="1" applyBorder="1" applyAlignment="1" applyProtection="1">
      <alignment vertical="center" shrinkToFit="1"/>
      <protection locked="0"/>
    </xf>
    <xf numFmtId="0" fontId="8" fillId="0" borderId="13" xfId="0" applyFont="1" applyFill="1" applyBorder="1" applyAlignment="1" applyProtection="1">
      <alignment vertical="center" shrinkToFit="1"/>
      <protection locked="0"/>
    </xf>
    <xf numFmtId="178" fontId="16" fillId="0" borderId="12" xfId="1" applyNumberFormat="1" applyFont="1" applyFill="1" applyBorder="1" applyAlignment="1" applyProtection="1">
      <alignment horizontal="right" vertical="center"/>
      <protection locked="0"/>
    </xf>
    <xf numFmtId="178" fontId="16" fillId="0" borderId="13" xfId="1" applyNumberFormat="1" applyFont="1" applyFill="1" applyBorder="1" applyAlignment="1" applyProtection="1">
      <alignment horizontal="right" vertical="center"/>
      <protection locked="0"/>
    </xf>
    <xf numFmtId="178" fontId="16" fillId="0" borderId="29" xfId="1" applyNumberFormat="1" applyFont="1" applyFill="1" applyBorder="1" applyAlignment="1" applyProtection="1">
      <alignment horizontal="right" vertical="center"/>
      <protection locked="0"/>
    </xf>
    <xf numFmtId="178" fontId="16" fillId="0" borderId="43" xfId="1" applyNumberFormat="1" applyFont="1" applyFill="1" applyBorder="1" applyAlignment="1" applyProtection="1">
      <alignment horizontal="right" vertical="center"/>
      <protection locked="0"/>
    </xf>
    <xf numFmtId="176" fontId="5" fillId="0" borderId="13" xfId="0" applyNumberFormat="1" applyFont="1" applyFill="1" applyBorder="1" applyAlignment="1" applyProtection="1">
      <alignment horizontal="center" vertical="center"/>
      <protection locked="0"/>
    </xf>
    <xf numFmtId="176" fontId="5" fillId="0" borderId="29" xfId="0" applyNumberFormat="1" applyFont="1" applyFill="1" applyBorder="1" applyAlignment="1" applyProtection="1">
      <alignment horizontal="center" vertical="center"/>
      <protection locked="0"/>
    </xf>
    <xf numFmtId="0" fontId="5" fillId="0" borderId="41" xfId="1"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protection locked="0"/>
    </xf>
    <xf numFmtId="0" fontId="5" fillId="0" borderId="79" xfId="1" applyNumberFormat="1" applyFont="1" applyFill="1" applyBorder="1" applyAlignment="1" applyProtection="1">
      <alignment horizontal="center" vertical="center"/>
      <protection locked="0"/>
    </xf>
    <xf numFmtId="0" fontId="5" fillId="0" borderId="18" xfId="1" applyNumberFormat="1" applyFont="1" applyFill="1" applyBorder="1" applyAlignment="1" applyProtection="1">
      <alignment horizontal="center" vertical="center"/>
      <protection locked="0"/>
    </xf>
    <xf numFmtId="0" fontId="5" fillId="0" borderId="19" xfId="1" applyNumberFormat="1" applyFont="1" applyFill="1" applyBorder="1" applyAlignment="1" applyProtection="1">
      <alignment horizontal="center" vertical="center"/>
      <protection locked="0"/>
    </xf>
    <xf numFmtId="0" fontId="5" fillId="0" borderId="20" xfId="1" applyNumberFormat="1" applyFont="1" applyFill="1" applyBorder="1" applyAlignment="1" applyProtection="1">
      <alignment horizontal="center" vertical="center"/>
      <protection locked="0"/>
    </xf>
    <xf numFmtId="9" fontId="5" fillId="0" borderId="6" xfId="2" applyFont="1" applyFill="1" applyBorder="1" applyAlignment="1" applyProtection="1">
      <alignment horizontal="center" vertical="top"/>
      <protection locked="0"/>
    </xf>
    <xf numFmtId="9" fontId="5" fillId="0" borderId="7" xfId="2" applyFont="1" applyFill="1" applyBorder="1" applyAlignment="1" applyProtection="1">
      <alignment horizontal="center" vertical="top"/>
      <protection locked="0"/>
    </xf>
    <xf numFmtId="9" fontId="5" fillId="0" borderId="8" xfId="2" applyFont="1" applyFill="1" applyBorder="1" applyAlignment="1" applyProtection="1">
      <alignment horizontal="center" vertical="top"/>
      <protection locked="0"/>
    </xf>
    <xf numFmtId="0" fontId="5" fillId="0" borderId="4" xfId="1" applyNumberFormat="1" applyFont="1" applyFill="1" applyBorder="1" applyAlignment="1" applyProtection="1">
      <alignment horizontal="center" vertical="center"/>
      <protection locked="0"/>
    </xf>
    <xf numFmtId="0" fontId="5" fillId="0" borderId="0" xfId="1" applyNumberFormat="1" applyFont="1" applyFill="1" applyBorder="1" applyAlignment="1" applyProtection="1">
      <alignment horizontal="center" vertical="center"/>
      <protection locked="0"/>
    </xf>
    <xf numFmtId="9" fontId="5" fillId="0" borderId="14" xfId="2" applyFont="1" applyFill="1" applyBorder="1" applyAlignment="1" applyProtection="1">
      <alignment horizontal="center" vertical="top"/>
      <protection locked="0"/>
    </xf>
    <xf numFmtId="9" fontId="5" fillId="0" borderId="15" xfId="2" applyFont="1" applyFill="1" applyBorder="1" applyAlignment="1" applyProtection="1">
      <alignment horizontal="center" vertical="top"/>
      <protection locked="0"/>
    </xf>
    <xf numFmtId="9" fontId="5" fillId="0" borderId="16" xfId="2" applyFont="1" applyFill="1" applyBorder="1" applyAlignment="1" applyProtection="1">
      <alignment horizontal="center" vertical="top"/>
      <protection locked="0"/>
    </xf>
    <xf numFmtId="0" fontId="5" fillId="0" borderId="14" xfId="1" applyNumberFormat="1" applyFont="1" applyFill="1" applyBorder="1" applyAlignment="1" applyProtection="1">
      <alignment horizontal="center" vertical="center"/>
      <protection locked="0"/>
    </xf>
    <xf numFmtId="0" fontId="5" fillId="0" borderId="15" xfId="1" applyNumberFormat="1" applyFont="1" applyFill="1" applyBorder="1" applyAlignment="1" applyProtection="1">
      <alignment horizontal="center" vertical="center"/>
      <protection locked="0"/>
    </xf>
    <xf numFmtId="0" fontId="5" fillId="0" borderId="16" xfId="1" applyNumberFormat="1" applyFont="1" applyFill="1" applyBorder="1" applyAlignment="1" applyProtection="1">
      <alignment horizontal="center" vertical="center"/>
      <protection locked="0"/>
    </xf>
    <xf numFmtId="9" fontId="5" fillId="0" borderId="24" xfId="2" applyFont="1" applyFill="1" applyBorder="1" applyAlignment="1" applyProtection="1">
      <alignment horizontal="center" vertical="top"/>
      <protection locked="0"/>
    </xf>
    <xf numFmtId="9" fontId="5" fillId="0" borderId="25" xfId="2" applyFont="1" applyFill="1" applyBorder="1" applyAlignment="1" applyProtection="1">
      <alignment horizontal="center" vertical="top"/>
      <protection locked="0"/>
    </xf>
    <xf numFmtId="9" fontId="5" fillId="0" borderId="26" xfId="2" applyFont="1" applyFill="1" applyBorder="1" applyAlignment="1" applyProtection="1">
      <alignment horizontal="center" vertical="top"/>
      <protection locked="0"/>
    </xf>
    <xf numFmtId="0" fontId="5" fillId="0" borderId="1" xfId="1" applyNumberFormat="1" applyFont="1" applyFill="1" applyBorder="1" applyAlignment="1" applyProtection="1">
      <alignment horizontal="center" vertical="center"/>
      <protection locked="0"/>
    </xf>
    <xf numFmtId="0" fontId="5" fillId="0" borderId="2" xfId="1" applyNumberFormat="1" applyFont="1" applyFill="1" applyBorder="1" applyAlignment="1" applyProtection="1">
      <alignment horizontal="center" vertical="center"/>
      <protection locked="0"/>
    </xf>
    <xf numFmtId="0" fontId="5" fillId="0" borderId="3" xfId="1" applyNumberFormat="1" applyFont="1" applyFill="1" applyBorder="1" applyAlignment="1" applyProtection="1">
      <alignment horizontal="center" vertical="center"/>
      <protection locked="0"/>
    </xf>
    <xf numFmtId="9" fontId="5" fillId="0" borderId="1" xfId="2" applyFont="1" applyFill="1" applyBorder="1" applyAlignment="1" applyProtection="1">
      <alignment horizontal="center" vertical="top"/>
      <protection locked="0"/>
    </xf>
    <xf numFmtId="9" fontId="5" fillId="0" borderId="2" xfId="2" applyFont="1" applyFill="1" applyBorder="1" applyAlignment="1" applyProtection="1">
      <alignment horizontal="center" vertical="top"/>
      <protection locked="0"/>
    </xf>
    <xf numFmtId="9" fontId="5" fillId="0" borderId="3" xfId="2" applyFont="1" applyFill="1" applyBorder="1" applyAlignment="1" applyProtection="1">
      <alignment horizontal="center" vertical="top"/>
      <protection locked="0"/>
    </xf>
    <xf numFmtId="38" fontId="7" fillId="6" borderId="30" xfId="1" applyFont="1" applyFill="1" applyBorder="1" applyAlignment="1" applyProtection="1">
      <alignment horizontal="center" vertical="center"/>
    </xf>
    <xf numFmtId="38" fontId="7" fillId="6" borderId="31" xfId="1" applyFont="1" applyFill="1" applyBorder="1" applyAlignment="1" applyProtection="1">
      <alignment horizontal="center" vertical="center"/>
    </xf>
    <xf numFmtId="38" fontId="7" fillId="6" borderId="32" xfId="1" applyFont="1" applyFill="1" applyBorder="1" applyAlignment="1" applyProtection="1">
      <alignment horizontal="center" vertical="center"/>
    </xf>
    <xf numFmtId="38" fontId="7" fillId="6" borderId="45" xfId="1" applyFont="1" applyFill="1" applyBorder="1" applyAlignment="1" applyProtection="1">
      <alignment horizontal="center" vertical="center"/>
    </xf>
    <xf numFmtId="0" fontId="5" fillId="6" borderId="9" xfId="0" applyFont="1" applyFill="1" applyBorder="1" applyAlignment="1" applyProtection="1">
      <alignment horizontal="center" vertical="center"/>
    </xf>
    <xf numFmtId="0" fontId="5" fillId="6" borderId="10"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9" fontId="5" fillId="0" borderId="18" xfId="2" applyFont="1" applyFill="1" applyBorder="1" applyAlignment="1" applyProtection="1">
      <alignment horizontal="center" vertical="top"/>
      <protection locked="0"/>
    </xf>
    <xf numFmtId="9" fontId="5" fillId="0" borderId="19" xfId="2" applyFont="1" applyFill="1" applyBorder="1" applyAlignment="1" applyProtection="1">
      <alignment horizontal="center" vertical="top"/>
      <protection locked="0"/>
    </xf>
    <xf numFmtId="9" fontId="5" fillId="0" borderId="20" xfId="2" applyFont="1" applyFill="1" applyBorder="1" applyAlignment="1" applyProtection="1">
      <alignment horizontal="center" vertical="top"/>
      <protection locked="0"/>
    </xf>
    <xf numFmtId="38" fontId="7" fillId="7" borderId="30" xfId="1" applyFont="1" applyFill="1" applyBorder="1" applyAlignment="1" applyProtection="1">
      <alignment horizontal="center" vertical="center"/>
    </xf>
    <xf numFmtId="38" fontId="7" fillId="7" borderId="31" xfId="1" applyFont="1" applyFill="1" applyBorder="1" applyAlignment="1" applyProtection="1">
      <alignment horizontal="center" vertical="center"/>
    </xf>
    <xf numFmtId="38" fontId="7" fillId="7" borderId="32" xfId="1" applyFont="1" applyFill="1" applyBorder="1" applyAlignment="1" applyProtection="1">
      <alignment horizontal="center" vertical="center"/>
    </xf>
    <xf numFmtId="38" fontId="7" fillId="7" borderId="45" xfId="1" applyFont="1" applyFill="1" applyBorder="1" applyAlignment="1" applyProtection="1">
      <alignment horizontal="center" vertical="center"/>
    </xf>
    <xf numFmtId="0" fontId="5" fillId="7" borderId="9" xfId="0" applyFont="1" applyFill="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11"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6" fillId="2" borderId="0" xfId="1" applyNumberFormat="1"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5" fillId="0" borderId="7" xfId="0" applyFont="1" applyFill="1" applyBorder="1" applyAlignment="1" applyProtection="1">
      <alignment horizontal="left" vertical="center"/>
      <protection locked="0"/>
    </xf>
    <xf numFmtId="0" fontId="5" fillId="0" borderId="10" xfId="0" applyFont="1" applyFill="1" applyBorder="1" applyAlignment="1">
      <alignment horizontal="left" vertical="center"/>
    </xf>
    <xf numFmtId="0" fontId="5" fillId="0" borderId="10" xfId="0" applyFont="1" applyFill="1" applyBorder="1" applyAlignment="1" applyProtection="1">
      <alignment horizontal="left" vertical="center"/>
      <protection locked="0"/>
    </xf>
    <xf numFmtId="0" fontId="24" fillId="0" borderId="0" xfId="0" applyFont="1" applyAlignment="1">
      <alignment horizontal="left" vertical="center" readingOrder="1"/>
    </xf>
    <xf numFmtId="0" fontId="24" fillId="0" borderId="0" xfId="0" applyFont="1" applyAlignment="1">
      <alignment horizontal="left" vertical="center"/>
    </xf>
    <xf numFmtId="0" fontId="5" fillId="0" borderId="7"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12" borderId="77" xfId="0" applyFont="1" applyFill="1" applyBorder="1" applyAlignment="1" applyProtection="1">
      <alignment horizontal="center" vertical="center"/>
    </xf>
    <xf numFmtId="0" fontId="24" fillId="0" borderId="0" xfId="0" applyFont="1" applyFill="1" applyBorder="1" applyAlignment="1" applyProtection="1">
      <alignment horizontal="right" vertical="top"/>
    </xf>
    <xf numFmtId="0" fontId="24" fillId="0" borderId="0" xfId="0" applyFont="1" applyFill="1" applyBorder="1" applyAlignment="1" applyProtection="1">
      <alignment horizontal="right" vertical="top" wrapText="1"/>
    </xf>
    <xf numFmtId="0" fontId="5" fillId="14" borderId="0" xfId="0" quotePrefix="1" applyFont="1" applyFill="1" applyBorder="1" applyAlignment="1" applyProtection="1">
      <alignment horizontal="center" vertical="center"/>
    </xf>
    <xf numFmtId="178" fontId="16" fillId="0" borderId="12" xfId="1" applyNumberFormat="1" applyFont="1" applyFill="1" applyBorder="1" applyAlignment="1" applyProtection="1">
      <alignment horizontal="center" vertical="center"/>
      <protection locked="0"/>
    </xf>
    <xf numFmtId="178" fontId="16" fillId="0" borderId="13" xfId="1" applyNumberFormat="1" applyFont="1" applyFill="1" applyBorder="1" applyAlignment="1" applyProtection="1">
      <alignment horizontal="center" vertical="center"/>
      <protection locked="0"/>
    </xf>
    <xf numFmtId="178" fontId="16" fillId="0" borderId="29" xfId="1" applyNumberFormat="1" applyFont="1" applyFill="1" applyBorder="1" applyAlignment="1" applyProtection="1">
      <alignment horizontal="center" vertical="center"/>
      <protection locked="0"/>
    </xf>
    <xf numFmtId="178" fontId="16" fillId="0" borderId="43" xfId="1" applyNumberFormat="1" applyFont="1" applyFill="1" applyBorder="1" applyAlignment="1" applyProtection="1">
      <alignment horizontal="center" vertical="center"/>
      <protection locked="0"/>
    </xf>
    <xf numFmtId="178" fontId="16" fillId="0" borderId="18" xfId="1" applyNumberFormat="1" applyFont="1" applyFill="1" applyBorder="1" applyAlignment="1" applyProtection="1">
      <alignment horizontal="center" vertical="center"/>
      <protection locked="0"/>
    </xf>
    <xf numFmtId="178" fontId="16" fillId="0" borderId="19" xfId="1" applyNumberFormat="1" applyFont="1" applyFill="1" applyBorder="1" applyAlignment="1" applyProtection="1">
      <alignment horizontal="center" vertical="center"/>
      <protection locked="0"/>
    </xf>
    <xf numFmtId="178" fontId="16" fillId="0" borderId="20" xfId="1" applyNumberFormat="1" applyFont="1" applyFill="1" applyBorder="1" applyAlignment="1" applyProtection="1">
      <alignment horizontal="center" vertical="center"/>
      <protection locked="0"/>
    </xf>
    <xf numFmtId="178" fontId="16" fillId="0" borderId="14" xfId="1" applyNumberFormat="1" applyFont="1" applyFill="1" applyBorder="1" applyAlignment="1" applyProtection="1">
      <alignment horizontal="center" vertical="center"/>
      <protection locked="0"/>
    </xf>
    <xf numFmtId="178" fontId="16" fillId="0" borderId="15" xfId="1" applyNumberFormat="1" applyFont="1" applyFill="1" applyBorder="1" applyAlignment="1" applyProtection="1">
      <alignment horizontal="center" vertical="center"/>
      <protection locked="0"/>
    </xf>
    <xf numFmtId="178" fontId="16" fillId="0" borderId="16" xfId="1" applyNumberFormat="1" applyFont="1" applyFill="1" applyBorder="1" applyAlignment="1" applyProtection="1">
      <alignment horizontal="center" vertical="center"/>
      <protection locked="0"/>
    </xf>
    <xf numFmtId="178" fontId="16" fillId="0" borderId="38" xfId="1" applyNumberFormat="1" applyFont="1" applyFill="1" applyBorder="1" applyAlignment="1" applyProtection="1">
      <alignment horizontal="center" vertical="center"/>
      <protection locked="0"/>
    </xf>
    <xf numFmtId="178" fontId="16" fillId="0" borderId="37" xfId="1" applyNumberFormat="1" applyFont="1" applyFill="1" applyBorder="1" applyAlignment="1" applyProtection="1">
      <alignment horizontal="center" vertical="center"/>
      <protection locked="0"/>
    </xf>
    <xf numFmtId="0" fontId="7" fillId="5" borderId="0" xfId="1" applyNumberFormat="1" applyFont="1" applyFill="1" applyBorder="1" applyAlignment="1" applyProtection="1">
      <alignment horizontal="center" vertical="center"/>
    </xf>
    <xf numFmtId="178" fontId="16" fillId="9" borderId="9" xfId="1" applyNumberFormat="1" applyFont="1" applyFill="1" applyBorder="1" applyAlignment="1" applyProtection="1">
      <alignment horizontal="center" vertical="center"/>
      <protection locked="0"/>
    </xf>
    <xf numFmtId="178" fontId="16" fillId="9" borderId="10" xfId="1" applyNumberFormat="1" applyFont="1" applyFill="1" applyBorder="1" applyAlignment="1" applyProtection="1">
      <alignment horizontal="center" vertical="center"/>
      <protection locked="0"/>
    </xf>
    <xf numFmtId="178" fontId="16" fillId="9" borderId="11" xfId="1" applyNumberFormat="1" applyFont="1" applyFill="1" applyBorder="1" applyAlignment="1" applyProtection="1">
      <alignment horizontal="center" vertical="center"/>
      <protection locked="0"/>
    </xf>
    <xf numFmtId="0" fontId="22" fillId="12" borderId="0" xfId="0" applyNumberFormat="1" applyFont="1" applyFill="1" applyBorder="1" applyAlignment="1" applyProtection="1">
      <alignment horizontal="center" vertical="center" shrinkToFit="1"/>
    </xf>
    <xf numFmtId="0" fontId="6" fillId="0" borderId="64" xfId="0" applyFont="1" applyFill="1" applyBorder="1" applyAlignment="1" applyProtection="1">
      <alignment horizontal="center" vertical="center" shrinkToFit="1"/>
      <protection locked="0"/>
    </xf>
    <xf numFmtId="0" fontId="6" fillId="0" borderId="65" xfId="0" applyFont="1" applyFill="1" applyBorder="1" applyAlignment="1" applyProtection="1">
      <alignment horizontal="center" vertical="center" shrinkToFit="1"/>
      <protection locked="0"/>
    </xf>
    <xf numFmtId="0" fontId="6" fillId="0" borderId="66" xfId="0" applyFont="1" applyFill="1" applyBorder="1" applyAlignment="1" applyProtection="1">
      <alignment horizontal="center" vertical="center" shrinkToFit="1"/>
      <protection locked="0"/>
    </xf>
    <xf numFmtId="0" fontId="6" fillId="0" borderId="50" xfId="0" applyFont="1" applyFill="1" applyBorder="1" applyAlignment="1" applyProtection="1">
      <alignment horizontal="center" vertical="center" shrinkToFit="1"/>
      <protection locked="0"/>
    </xf>
    <xf numFmtId="0" fontId="6" fillId="0" borderId="51"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0" fontId="6" fillId="0" borderId="58"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shrinkToFit="1"/>
      <protection locked="0"/>
    </xf>
    <xf numFmtId="0" fontId="7" fillId="6" borderId="30" xfId="1" applyNumberFormat="1" applyFont="1" applyFill="1" applyBorder="1" applyAlignment="1" applyProtection="1">
      <alignment horizontal="center" vertical="center"/>
    </xf>
    <xf numFmtId="0" fontId="7" fillId="6" borderId="31" xfId="1" applyNumberFormat="1" applyFont="1" applyFill="1" applyBorder="1" applyAlignment="1" applyProtection="1">
      <alignment horizontal="center" vertical="center"/>
    </xf>
    <xf numFmtId="0" fontId="7" fillId="6" borderId="32" xfId="1" applyNumberFormat="1" applyFont="1" applyFill="1" applyBorder="1" applyAlignment="1" applyProtection="1">
      <alignment horizontal="center" vertical="center"/>
    </xf>
    <xf numFmtId="0" fontId="7" fillId="6" borderId="45" xfId="1" applyNumberFormat="1" applyFont="1" applyFill="1" applyBorder="1" applyAlignment="1" applyProtection="1">
      <alignment horizontal="center" vertical="center"/>
    </xf>
    <xf numFmtId="176" fontId="5" fillId="0" borderId="65" xfId="0" applyNumberFormat="1" applyFont="1" applyFill="1" applyBorder="1" applyAlignment="1" applyProtection="1">
      <alignment horizontal="center" vertical="center"/>
      <protection locked="0"/>
    </xf>
    <xf numFmtId="176" fontId="5" fillId="0" borderId="69" xfId="0" applyNumberFormat="1" applyFont="1" applyFill="1" applyBorder="1" applyAlignment="1" applyProtection="1">
      <alignment horizontal="center" vertical="center"/>
      <protection locked="0"/>
    </xf>
    <xf numFmtId="0" fontId="5" fillId="0" borderId="7" xfId="0" applyFont="1" applyFill="1" applyBorder="1" applyAlignment="1">
      <alignment horizontal="left" vertical="center"/>
    </xf>
    <xf numFmtId="0" fontId="5" fillId="0" borderId="47" xfId="1" applyNumberFormat="1" applyFont="1" applyFill="1" applyBorder="1" applyAlignment="1" applyProtection="1">
      <alignment horizontal="center" vertical="center"/>
      <protection locked="0"/>
    </xf>
    <xf numFmtId="0" fontId="5" fillId="0" borderId="48" xfId="1" applyNumberFormat="1" applyFont="1" applyFill="1" applyBorder="1" applyAlignment="1" applyProtection="1">
      <alignment horizontal="center" vertical="center"/>
      <protection locked="0"/>
    </xf>
    <xf numFmtId="0" fontId="5" fillId="0" borderId="49" xfId="1" applyNumberFormat="1" applyFont="1" applyFill="1" applyBorder="1" applyAlignment="1" applyProtection="1">
      <alignment horizontal="center" vertical="center"/>
      <protection locked="0"/>
    </xf>
    <xf numFmtId="9" fontId="5" fillId="0" borderId="47" xfId="2" applyFont="1" applyFill="1" applyBorder="1" applyAlignment="1" applyProtection="1">
      <alignment horizontal="center" vertical="top"/>
      <protection locked="0"/>
    </xf>
    <xf numFmtId="9" fontId="5" fillId="0" borderId="48" xfId="2" applyFont="1" applyFill="1" applyBorder="1" applyAlignment="1" applyProtection="1">
      <alignment horizontal="center" vertical="top"/>
      <protection locked="0"/>
    </xf>
    <xf numFmtId="9" fontId="5" fillId="0" borderId="49" xfId="2" applyFont="1" applyFill="1" applyBorder="1" applyAlignment="1" applyProtection="1">
      <alignment horizontal="center" vertical="top"/>
      <protection locked="0"/>
    </xf>
    <xf numFmtId="0" fontId="5" fillId="0" borderId="50" xfId="1" applyNumberFormat="1" applyFont="1" applyFill="1" applyBorder="1" applyAlignment="1" applyProtection="1">
      <alignment horizontal="center" vertical="center"/>
      <protection locked="0"/>
    </xf>
    <xf numFmtId="0" fontId="5" fillId="0" borderId="51" xfId="1" applyNumberFormat="1" applyFont="1" applyFill="1" applyBorder="1" applyAlignment="1" applyProtection="1">
      <alignment horizontal="center" vertical="center"/>
      <protection locked="0"/>
    </xf>
    <xf numFmtId="0" fontId="5" fillId="0" borderId="52" xfId="1" applyNumberFormat="1" applyFont="1" applyFill="1" applyBorder="1" applyAlignment="1" applyProtection="1">
      <alignment horizontal="center" vertical="center"/>
      <protection locked="0"/>
    </xf>
    <xf numFmtId="9" fontId="5" fillId="0" borderId="53" xfId="2" applyFont="1" applyFill="1" applyBorder="1" applyAlignment="1" applyProtection="1">
      <alignment horizontal="center" vertical="top"/>
      <protection locked="0"/>
    </xf>
    <xf numFmtId="9" fontId="5" fillId="0" borderId="54" xfId="2" applyFont="1" applyFill="1" applyBorder="1" applyAlignment="1" applyProtection="1">
      <alignment horizontal="center" vertical="top"/>
      <protection locked="0"/>
    </xf>
    <xf numFmtId="9" fontId="5" fillId="0" borderId="55" xfId="2" applyFont="1" applyFill="1" applyBorder="1" applyAlignment="1" applyProtection="1">
      <alignment horizontal="center" vertical="top"/>
      <protection locked="0"/>
    </xf>
    <xf numFmtId="0" fontId="5" fillId="0" borderId="58" xfId="1" applyNumberFormat="1" applyFont="1" applyFill="1" applyBorder="1" applyAlignment="1" applyProtection="1">
      <alignment horizontal="center" vertical="center"/>
      <protection locked="0"/>
    </xf>
    <xf numFmtId="0" fontId="5" fillId="0" borderId="59" xfId="1" applyNumberFormat="1" applyFont="1" applyFill="1" applyBorder="1" applyAlignment="1" applyProtection="1">
      <alignment horizontal="center" vertical="center"/>
      <protection locked="0"/>
    </xf>
    <xf numFmtId="9" fontId="5" fillId="0" borderId="58" xfId="2" applyFont="1" applyFill="1" applyBorder="1" applyAlignment="1" applyProtection="1">
      <alignment horizontal="center" vertical="top"/>
      <protection locked="0"/>
    </xf>
    <xf numFmtId="9" fontId="5" fillId="0" borderId="59" xfId="2" applyFont="1" applyFill="1" applyBorder="1" applyAlignment="1" applyProtection="1">
      <alignment horizontal="center" vertical="top"/>
      <protection locked="0"/>
    </xf>
    <xf numFmtId="9" fontId="5" fillId="0" borderId="60" xfId="2" applyFont="1" applyFill="1" applyBorder="1" applyAlignment="1" applyProtection="1">
      <alignment horizontal="center" vertical="top"/>
      <protection locked="0"/>
    </xf>
    <xf numFmtId="176" fontId="5" fillId="0" borderId="51" xfId="0" applyNumberFormat="1" applyFont="1" applyFill="1" applyBorder="1" applyAlignment="1" applyProtection="1">
      <alignment horizontal="center" vertical="center"/>
      <protection locked="0"/>
    </xf>
    <xf numFmtId="176" fontId="5" fillId="0" borderId="52" xfId="0" applyNumberFormat="1" applyFont="1" applyFill="1" applyBorder="1" applyAlignment="1" applyProtection="1">
      <alignment horizontal="center" vertical="center"/>
      <protection locked="0"/>
    </xf>
    <xf numFmtId="0" fontId="5" fillId="0" borderId="70" xfId="1" applyNumberFormat="1" applyFont="1" applyFill="1" applyBorder="1" applyAlignment="1" applyProtection="1">
      <alignment horizontal="center" vertical="center"/>
      <protection locked="0"/>
    </xf>
    <xf numFmtId="176" fontId="5" fillId="0" borderId="70" xfId="0" applyNumberFormat="1" applyFont="1" applyFill="1" applyBorder="1" applyAlignment="1" applyProtection="1">
      <alignment horizontal="center" vertical="center"/>
      <protection locked="0"/>
    </xf>
    <xf numFmtId="0" fontId="5" fillId="0" borderId="81" xfId="1" applyNumberFormat="1" applyFont="1" applyFill="1" applyBorder="1" applyAlignment="1" applyProtection="1">
      <alignment horizontal="center" vertical="center"/>
      <protection locked="0"/>
    </xf>
    <xf numFmtId="0" fontId="5" fillId="0" borderId="73" xfId="1" applyNumberFormat="1" applyFont="1" applyFill="1" applyBorder="1" applyAlignment="1" applyProtection="1">
      <alignment horizontal="center" vertical="center"/>
      <protection locked="0"/>
    </xf>
    <xf numFmtId="176" fontId="5" fillId="0" borderId="72" xfId="0" applyNumberFormat="1" applyFont="1" applyFill="1" applyBorder="1" applyAlignment="1" applyProtection="1">
      <alignment horizontal="center" vertical="center"/>
      <protection locked="0"/>
    </xf>
    <xf numFmtId="0" fontId="5" fillId="0" borderId="74" xfId="1" applyNumberFormat="1" applyFont="1" applyFill="1" applyBorder="1" applyAlignment="1" applyProtection="1">
      <alignment horizontal="center" vertical="center"/>
      <protection locked="0"/>
    </xf>
    <xf numFmtId="176" fontId="5" fillId="0" borderId="74" xfId="0" applyNumberFormat="1" applyFont="1" applyFill="1" applyBorder="1" applyAlignment="1" applyProtection="1">
      <alignment horizontal="center" vertical="center"/>
      <protection locked="0"/>
    </xf>
    <xf numFmtId="0" fontId="5" fillId="0" borderId="84" xfId="1" applyNumberFormat="1" applyFont="1" applyFill="1" applyBorder="1" applyAlignment="1" applyProtection="1">
      <alignment horizontal="center" vertical="center"/>
      <protection locked="0"/>
    </xf>
    <xf numFmtId="0" fontId="5" fillId="0" borderId="71" xfId="1" applyNumberFormat="1" applyFont="1" applyFill="1" applyBorder="1" applyAlignment="1" applyProtection="1">
      <alignment horizontal="center" vertical="center"/>
      <protection locked="0"/>
    </xf>
    <xf numFmtId="0" fontId="5" fillId="0" borderId="82" xfId="1" applyNumberFormat="1" applyFont="1" applyFill="1" applyBorder="1" applyAlignment="1" applyProtection="1">
      <alignment horizontal="center" vertical="center"/>
      <protection locked="0"/>
    </xf>
    <xf numFmtId="0" fontId="5" fillId="0" borderId="56" xfId="1" applyNumberFormat="1" applyFont="1" applyFill="1" applyBorder="1" applyAlignment="1" applyProtection="1">
      <alignment horizontal="center" vertical="center"/>
      <protection locked="0"/>
    </xf>
    <xf numFmtId="0" fontId="5" fillId="0" borderId="57" xfId="1" applyNumberFormat="1" applyFont="1" applyFill="1" applyBorder="1" applyAlignment="1" applyProtection="1">
      <alignment horizontal="center" vertical="center"/>
      <protection locked="0"/>
    </xf>
    <xf numFmtId="9" fontId="5" fillId="0" borderId="50" xfId="2" applyFont="1" applyFill="1" applyBorder="1" applyAlignment="1" applyProtection="1">
      <alignment horizontal="center" vertical="top"/>
      <protection locked="0"/>
    </xf>
    <xf numFmtId="9" fontId="5" fillId="0" borderId="51" xfId="2" applyFont="1" applyFill="1" applyBorder="1" applyAlignment="1" applyProtection="1">
      <alignment horizontal="center" vertical="top"/>
      <protection locked="0"/>
    </xf>
    <xf numFmtId="9" fontId="5" fillId="0" borderId="52" xfId="2" applyFont="1" applyFill="1" applyBorder="1" applyAlignment="1" applyProtection="1">
      <alignment horizontal="center" vertical="top"/>
      <protection locked="0"/>
    </xf>
    <xf numFmtId="0" fontId="5" fillId="0" borderId="60" xfId="1" applyNumberFormat="1" applyFont="1" applyFill="1" applyBorder="1" applyAlignment="1" applyProtection="1">
      <alignment horizontal="center" vertical="center"/>
      <protection locked="0"/>
    </xf>
    <xf numFmtId="9" fontId="5" fillId="0" borderId="61" xfId="2" applyFont="1" applyFill="1" applyBorder="1" applyAlignment="1" applyProtection="1">
      <alignment horizontal="center" vertical="top"/>
      <protection locked="0"/>
    </xf>
    <xf numFmtId="9" fontId="5" fillId="0" borderId="62" xfId="2" applyFont="1" applyFill="1" applyBorder="1" applyAlignment="1" applyProtection="1">
      <alignment horizontal="center" vertical="top"/>
      <protection locked="0"/>
    </xf>
    <xf numFmtId="9" fontId="5" fillId="0" borderId="63" xfId="2" applyFont="1" applyFill="1" applyBorder="1" applyAlignment="1" applyProtection="1">
      <alignment horizontal="center" vertical="top"/>
      <protection locked="0"/>
    </xf>
    <xf numFmtId="0" fontId="7" fillId="12" borderId="30" xfId="1" applyNumberFormat="1" applyFont="1" applyFill="1" applyBorder="1" applyAlignment="1" applyProtection="1">
      <alignment horizontal="center" vertical="center"/>
    </xf>
    <xf numFmtId="0" fontId="7" fillId="12" borderId="31" xfId="1" applyNumberFormat="1" applyFont="1" applyFill="1" applyBorder="1" applyAlignment="1" applyProtection="1">
      <alignment horizontal="center" vertical="center"/>
    </xf>
    <xf numFmtId="0" fontId="7" fillId="12" borderId="32" xfId="1" applyNumberFormat="1" applyFont="1" applyFill="1" applyBorder="1" applyAlignment="1" applyProtection="1">
      <alignment horizontal="center" vertical="center"/>
    </xf>
    <xf numFmtId="0" fontId="7" fillId="12" borderId="45" xfId="1" applyNumberFormat="1" applyFont="1" applyFill="1" applyBorder="1" applyAlignment="1" applyProtection="1">
      <alignment horizontal="center" vertical="center"/>
    </xf>
    <xf numFmtId="0" fontId="5" fillId="0" borderId="83" xfId="1" applyNumberFormat="1" applyFont="1" applyFill="1" applyBorder="1" applyAlignment="1" applyProtection="1">
      <alignment horizontal="center" vertical="center"/>
      <protection locked="0"/>
    </xf>
    <xf numFmtId="176" fontId="5" fillId="0" borderId="59" xfId="0" applyNumberFormat="1" applyFont="1" applyFill="1" applyBorder="1" applyAlignment="1" applyProtection="1">
      <alignment horizontal="center" vertical="center"/>
      <protection locked="0"/>
    </xf>
    <xf numFmtId="176" fontId="5" fillId="0" borderId="60" xfId="0" applyNumberFormat="1" applyFont="1" applyFill="1" applyBorder="1" applyAlignment="1" applyProtection="1">
      <alignment horizontal="center" vertical="center"/>
      <protection locked="0"/>
    </xf>
    <xf numFmtId="178" fontId="15" fillId="0" borderId="12" xfId="1" applyNumberFormat="1" applyFont="1" applyFill="1" applyBorder="1" applyAlignment="1" applyProtection="1">
      <alignment horizontal="right" vertical="center"/>
      <protection locked="0"/>
    </xf>
    <xf numFmtId="178" fontId="15" fillId="0" borderId="13" xfId="1" applyNumberFormat="1" applyFont="1" applyFill="1" applyBorder="1" applyAlignment="1" applyProtection="1">
      <alignment horizontal="right" vertical="center"/>
      <protection locked="0"/>
    </xf>
    <xf numFmtId="178" fontId="15" fillId="0" borderId="43" xfId="1" applyNumberFormat="1" applyFont="1" applyFill="1" applyBorder="1" applyAlignment="1" applyProtection="1">
      <alignment horizontal="right" vertical="center"/>
      <protection locked="0"/>
    </xf>
    <xf numFmtId="0" fontId="19" fillId="0" borderId="12"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center" vertical="center" shrinkToFit="1"/>
      <protection locked="0"/>
    </xf>
    <xf numFmtId="178" fontId="15" fillId="0" borderId="29" xfId="1" applyNumberFormat="1" applyFont="1" applyFill="1" applyBorder="1" applyAlignment="1" applyProtection="1">
      <alignment horizontal="right" vertical="center"/>
      <protection locked="0"/>
    </xf>
    <xf numFmtId="176" fontId="15" fillId="0" borderId="13" xfId="0" applyNumberFormat="1" applyFont="1" applyFill="1" applyBorder="1" applyAlignment="1" applyProtection="1">
      <alignment horizontal="center" vertical="center"/>
      <protection locked="0"/>
    </xf>
    <xf numFmtId="176" fontId="15" fillId="0" borderId="29" xfId="0" applyNumberFormat="1" applyFont="1" applyFill="1" applyBorder="1" applyAlignment="1" applyProtection="1">
      <alignment horizontal="center" vertical="center"/>
      <protection locked="0"/>
    </xf>
    <xf numFmtId="0" fontId="15" fillId="0" borderId="41" xfId="1" applyNumberFormat="1" applyFont="1" applyFill="1" applyBorder="1" applyAlignment="1" applyProtection="1">
      <alignment horizontal="center" vertical="center"/>
      <protection locked="0"/>
    </xf>
    <xf numFmtId="176" fontId="15" fillId="0" borderId="41" xfId="0" applyNumberFormat="1" applyFont="1" applyFill="1" applyBorder="1" applyAlignment="1" applyProtection="1">
      <alignment horizontal="center" vertical="center"/>
      <protection locked="0"/>
    </xf>
    <xf numFmtId="0" fontId="15" fillId="0" borderId="79" xfId="1" applyNumberFormat="1" applyFont="1" applyFill="1" applyBorder="1" applyAlignment="1" applyProtection="1">
      <alignment horizontal="center" vertical="center"/>
      <protection locked="0"/>
    </xf>
    <xf numFmtId="178" fontId="15" fillId="0" borderId="14" xfId="1" applyNumberFormat="1" applyFont="1" applyFill="1" applyBorder="1" applyAlignment="1" applyProtection="1">
      <alignment horizontal="right" vertical="center"/>
      <protection locked="0"/>
    </xf>
    <xf numFmtId="178" fontId="15" fillId="0" borderId="15" xfId="1" applyNumberFormat="1" applyFont="1" applyFill="1" applyBorder="1" applyAlignment="1" applyProtection="1">
      <alignment horizontal="right" vertical="center"/>
      <protection locked="0"/>
    </xf>
    <xf numFmtId="178" fontId="15" fillId="0" borderId="38" xfId="1" applyNumberFormat="1" applyFont="1" applyFill="1" applyBorder="1" applyAlignment="1" applyProtection="1">
      <alignment horizontal="right" vertical="center"/>
      <protection locked="0"/>
    </xf>
    <xf numFmtId="0" fontId="15" fillId="0" borderId="14" xfId="1" applyNumberFormat="1" applyFont="1" applyFill="1" applyBorder="1" applyAlignment="1" applyProtection="1">
      <alignment horizontal="center" vertical="center"/>
      <protection locked="0"/>
    </xf>
    <xf numFmtId="0" fontId="15" fillId="0" borderId="15" xfId="1" applyNumberFormat="1" applyFont="1" applyFill="1" applyBorder="1" applyAlignment="1" applyProtection="1">
      <alignment horizontal="center" vertical="center"/>
      <protection locked="0"/>
    </xf>
    <xf numFmtId="0" fontId="15" fillId="0" borderId="16" xfId="1" applyNumberFormat="1" applyFont="1" applyFill="1" applyBorder="1" applyAlignment="1" applyProtection="1">
      <alignment horizontal="center" vertical="center"/>
      <protection locked="0"/>
    </xf>
    <xf numFmtId="9" fontId="15" fillId="0" borderId="24" xfId="2" applyFont="1" applyFill="1" applyBorder="1" applyAlignment="1" applyProtection="1">
      <alignment horizontal="center" vertical="top"/>
      <protection locked="0"/>
    </xf>
    <xf numFmtId="9" fontId="15" fillId="0" borderId="25" xfId="2" applyFont="1" applyFill="1" applyBorder="1" applyAlignment="1" applyProtection="1">
      <alignment horizontal="center" vertical="top"/>
      <protection locked="0"/>
    </xf>
    <xf numFmtId="9" fontId="15" fillId="0" borderId="26" xfId="2" applyFont="1" applyFill="1" applyBorder="1" applyAlignment="1" applyProtection="1">
      <alignment horizontal="center" vertical="top"/>
      <protection locked="0"/>
    </xf>
    <xf numFmtId="0" fontId="15" fillId="0" borderId="1" xfId="1" applyNumberFormat="1" applyFont="1" applyFill="1" applyBorder="1" applyAlignment="1" applyProtection="1">
      <alignment horizontal="center" vertical="center"/>
      <protection locked="0"/>
    </xf>
    <xf numFmtId="0" fontId="15" fillId="0" borderId="2" xfId="1" applyNumberFormat="1" applyFont="1" applyFill="1" applyBorder="1" applyAlignment="1" applyProtection="1">
      <alignment horizontal="center" vertical="center"/>
      <protection locked="0"/>
    </xf>
    <xf numFmtId="0" fontId="15" fillId="0" borderId="3" xfId="1" applyNumberFormat="1" applyFont="1" applyFill="1" applyBorder="1" applyAlignment="1" applyProtection="1">
      <alignment horizontal="center" vertical="center"/>
      <protection locked="0"/>
    </xf>
    <xf numFmtId="9" fontId="15" fillId="0" borderId="1" xfId="2" applyFont="1" applyFill="1" applyBorder="1" applyAlignment="1" applyProtection="1">
      <alignment horizontal="center" vertical="top"/>
      <protection locked="0"/>
    </xf>
    <xf numFmtId="9" fontId="15" fillId="0" borderId="2" xfId="2" applyFont="1" applyFill="1" applyBorder="1" applyAlignment="1" applyProtection="1">
      <alignment horizontal="center" vertical="top"/>
      <protection locked="0"/>
    </xf>
    <xf numFmtId="9" fontId="15" fillId="0" borderId="3" xfId="2" applyFont="1" applyFill="1" applyBorder="1" applyAlignment="1" applyProtection="1">
      <alignment horizontal="center" vertical="top"/>
      <protection locked="0"/>
    </xf>
    <xf numFmtId="0" fontId="15" fillId="0" borderId="4"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protection locked="0"/>
    </xf>
    <xf numFmtId="9" fontId="15" fillId="0" borderId="14" xfId="2" applyFont="1" applyFill="1" applyBorder="1" applyAlignment="1" applyProtection="1">
      <alignment horizontal="center" vertical="top"/>
      <protection locked="0"/>
    </xf>
    <xf numFmtId="9" fontId="15" fillId="0" borderId="15" xfId="2" applyFont="1" applyFill="1" applyBorder="1" applyAlignment="1" applyProtection="1">
      <alignment horizontal="center" vertical="top"/>
      <protection locked="0"/>
    </xf>
    <xf numFmtId="9" fontId="15" fillId="0" borderId="16" xfId="2" applyFont="1" applyFill="1" applyBorder="1" applyAlignment="1" applyProtection="1">
      <alignment horizontal="center" vertical="top"/>
      <protection locked="0"/>
    </xf>
    <xf numFmtId="178" fontId="15" fillId="0" borderId="18" xfId="1" applyNumberFormat="1" applyFont="1" applyFill="1" applyBorder="1" applyAlignment="1" applyProtection="1">
      <alignment horizontal="right" vertical="center"/>
      <protection locked="0"/>
    </xf>
    <xf numFmtId="178" fontId="15" fillId="0" borderId="19" xfId="1" applyNumberFormat="1" applyFont="1" applyFill="1" applyBorder="1" applyAlignment="1" applyProtection="1">
      <alignment horizontal="right" vertical="center"/>
      <protection locked="0"/>
    </xf>
    <xf numFmtId="178" fontId="15" fillId="0" borderId="37" xfId="1" applyNumberFormat="1" applyFont="1" applyFill="1" applyBorder="1" applyAlignment="1" applyProtection="1">
      <alignment horizontal="right" vertical="center"/>
      <protection locked="0"/>
    </xf>
    <xf numFmtId="0" fontId="15" fillId="0" borderId="18" xfId="1" applyNumberFormat="1" applyFont="1" applyFill="1" applyBorder="1" applyAlignment="1" applyProtection="1">
      <alignment horizontal="center" vertical="center"/>
      <protection locked="0"/>
    </xf>
    <xf numFmtId="0" fontId="15" fillId="0" borderId="19" xfId="1" applyNumberFormat="1" applyFont="1" applyFill="1" applyBorder="1" applyAlignment="1" applyProtection="1">
      <alignment horizontal="center" vertical="center"/>
      <protection locked="0"/>
    </xf>
    <xf numFmtId="0" fontId="15" fillId="0" borderId="20" xfId="1" applyNumberFormat="1" applyFont="1" applyFill="1" applyBorder="1" applyAlignment="1" applyProtection="1">
      <alignment horizontal="center" vertical="center"/>
      <protection locked="0"/>
    </xf>
    <xf numFmtId="9" fontId="15" fillId="0" borderId="6" xfId="2" applyFont="1" applyFill="1" applyBorder="1" applyAlignment="1" applyProtection="1">
      <alignment horizontal="center" vertical="top"/>
      <protection locked="0"/>
    </xf>
    <xf numFmtId="9" fontId="15" fillId="0" borderId="7" xfId="2" applyFont="1" applyFill="1" applyBorder="1" applyAlignment="1" applyProtection="1">
      <alignment horizontal="center" vertical="top"/>
      <protection locked="0"/>
    </xf>
    <xf numFmtId="9" fontId="15" fillId="0" borderId="8" xfId="2" applyFont="1" applyFill="1" applyBorder="1" applyAlignment="1" applyProtection="1">
      <alignment horizontal="center" vertical="top"/>
      <protection locked="0"/>
    </xf>
    <xf numFmtId="0" fontId="15" fillId="14" borderId="0" xfId="0" applyFont="1" applyFill="1" applyBorder="1" applyAlignment="1" applyProtection="1">
      <alignment horizontal="center" vertical="center"/>
    </xf>
    <xf numFmtId="0" fontId="15" fillId="14" borderId="5" xfId="0" applyFont="1" applyFill="1" applyBorder="1" applyAlignment="1" applyProtection="1">
      <alignment horizontal="center" vertical="center"/>
    </xf>
    <xf numFmtId="0" fontId="17" fillId="0" borderId="0" xfId="0" applyFont="1" applyFill="1" applyBorder="1">
      <alignment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colors>
    <mruColors>
      <color rgb="FFFF5050"/>
      <color rgb="FFFFFE00"/>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3"/>
  <sheetViews>
    <sheetView view="pageBreakPreview" zoomScale="70" zoomScaleNormal="100" zoomScaleSheetLayoutView="70" workbookViewId="0">
      <selection activeCell="H12" sqref="H12"/>
    </sheetView>
  </sheetViews>
  <sheetFormatPr defaultRowHeight="18.75" x14ac:dyDescent="0.4"/>
  <cols>
    <col min="1" max="1" width="0.5" style="47" customWidth="1"/>
    <col min="2" max="15" width="9" style="47"/>
    <col min="16" max="16" width="0.5" style="47" customWidth="1"/>
    <col min="17" max="16384" width="9" style="47"/>
  </cols>
  <sheetData>
    <row r="1" spans="2:15" x14ac:dyDescent="0.4">
      <c r="B1" s="3"/>
      <c r="C1" s="3"/>
      <c r="D1" s="3"/>
      <c r="E1" s="3"/>
      <c r="F1" s="3"/>
      <c r="G1" s="3"/>
      <c r="H1" s="3"/>
      <c r="I1" s="3"/>
      <c r="J1" s="3"/>
      <c r="K1" s="3"/>
      <c r="L1" s="3"/>
      <c r="M1" s="3"/>
      <c r="N1" s="3"/>
      <c r="O1" s="3"/>
    </row>
    <row r="2" spans="2:15" ht="78" customHeight="1" x14ac:dyDescent="0.4">
      <c r="B2" s="104" t="s">
        <v>191</v>
      </c>
      <c r="C2" s="105"/>
      <c r="D2" s="105"/>
      <c r="E2" s="105"/>
      <c r="F2" s="105"/>
      <c r="G2" s="105"/>
      <c r="H2" s="105"/>
      <c r="I2" s="105"/>
      <c r="J2" s="105"/>
      <c r="K2" s="105"/>
      <c r="L2" s="105"/>
      <c r="M2" s="105"/>
      <c r="N2" s="105"/>
      <c r="O2" s="105"/>
    </row>
    <row r="3" spans="2:15" ht="43.5" x14ac:dyDescent="0.4">
      <c r="B3" s="106" t="s">
        <v>0</v>
      </c>
      <c r="C3" s="106"/>
      <c r="D3" s="106"/>
      <c r="E3" s="106"/>
      <c r="F3" s="106"/>
      <c r="G3" s="106"/>
      <c r="H3" s="106"/>
      <c r="I3" s="106"/>
      <c r="J3" s="106"/>
      <c r="K3" s="106"/>
      <c r="L3" s="106"/>
      <c r="M3" s="106"/>
      <c r="N3" s="106"/>
      <c r="O3" s="106"/>
    </row>
    <row r="4" spans="2:15" ht="18.75" customHeight="1" x14ac:dyDescent="0.4">
      <c r="B4" s="48"/>
      <c r="C4" s="48"/>
      <c r="D4" s="48"/>
      <c r="E4" s="48"/>
      <c r="F4" s="48"/>
      <c r="G4" s="48"/>
      <c r="H4" s="48"/>
      <c r="I4" s="48"/>
      <c r="J4" s="48"/>
      <c r="K4" s="48"/>
      <c r="L4" s="48"/>
      <c r="M4" s="48"/>
      <c r="N4" s="48"/>
      <c r="O4" s="48"/>
    </row>
    <row r="5" spans="2:15" ht="33" x14ac:dyDescent="0.4">
      <c r="B5" s="38" t="s">
        <v>192</v>
      </c>
      <c r="C5" s="3"/>
      <c r="D5" s="3"/>
      <c r="E5" s="3"/>
      <c r="F5" s="3"/>
      <c r="G5" s="3"/>
      <c r="H5" s="3"/>
      <c r="I5" s="3"/>
      <c r="J5" s="3"/>
      <c r="K5" s="3"/>
      <c r="L5" s="3"/>
      <c r="M5" s="3"/>
      <c r="N5" s="3"/>
      <c r="O5" s="3"/>
    </row>
    <row r="6" spans="2:15" x14ac:dyDescent="0.4">
      <c r="B6" s="3"/>
      <c r="C6" s="3"/>
      <c r="D6" s="3"/>
      <c r="E6" s="3"/>
      <c r="F6" s="3"/>
      <c r="G6" s="3"/>
      <c r="H6" s="3"/>
      <c r="I6" s="3"/>
      <c r="J6" s="3"/>
      <c r="K6" s="3"/>
      <c r="L6" s="3"/>
      <c r="M6" s="3"/>
      <c r="N6" s="3"/>
      <c r="O6" s="3"/>
    </row>
    <row r="7" spans="2:15" x14ac:dyDescent="0.4">
      <c r="B7" s="19"/>
      <c r="C7" s="20"/>
      <c r="D7" s="20"/>
      <c r="E7" s="20"/>
      <c r="F7" s="20"/>
      <c r="G7" s="20"/>
      <c r="H7" s="20"/>
      <c r="I7" s="20"/>
      <c r="J7" s="20"/>
      <c r="K7" s="20"/>
      <c r="L7" s="20"/>
      <c r="M7" s="20"/>
      <c r="N7" s="20"/>
      <c r="O7" s="21"/>
    </row>
    <row r="8" spans="2:15" ht="22.5" x14ac:dyDescent="0.4">
      <c r="B8" s="50" t="s">
        <v>172</v>
      </c>
      <c r="C8" s="51"/>
      <c r="D8" s="51"/>
      <c r="E8" s="3"/>
      <c r="F8" s="3"/>
      <c r="G8" s="3"/>
      <c r="H8" s="3"/>
      <c r="I8" s="3"/>
      <c r="J8" s="3"/>
      <c r="K8" s="3"/>
      <c r="L8" s="3"/>
      <c r="M8" s="3"/>
      <c r="N8" s="3"/>
      <c r="O8" s="18"/>
    </row>
    <row r="9" spans="2:15" ht="22.5" x14ac:dyDescent="0.4">
      <c r="B9" s="50"/>
      <c r="C9" s="51"/>
      <c r="D9" s="51"/>
      <c r="E9" s="3"/>
      <c r="F9" s="3"/>
      <c r="G9" s="3"/>
      <c r="H9" s="3"/>
      <c r="I9" s="3"/>
      <c r="J9" s="3"/>
      <c r="K9" s="3"/>
      <c r="L9" s="3"/>
      <c r="M9" s="3"/>
      <c r="N9" s="3"/>
      <c r="O9" s="18"/>
    </row>
    <row r="10" spans="2:15" ht="22.5" x14ac:dyDescent="0.4">
      <c r="B10" s="50" t="s">
        <v>63</v>
      </c>
      <c r="C10" s="51"/>
      <c r="D10" s="51"/>
      <c r="E10" s="3"/>
      <c r="F10" s="3"/>
      <c r="G10" s="3"/>
      <c r="H10" s="3"/>
      <c r="I10" s="3"/>
      <c r="J10" s="3"/>
      <c r="K10" s="3"/>
      <c r="L10" s="3"/>
      <c r="M10" s="3"/>
      <c r="N10" s="3"/>
      <c r="O10" s="18"/>
    </row>
    <row r="11" spans="2:15" ht="22.5" x14ac:dyDescent="0.4">
      <c r="B11" s="50"/>
      <c r="C11" s="51"/>
      <c r="D11" s="51"/>
      <c r="E11" s="3"/>
      <c r="F11" s="3"/>
      <c r="G11" s="3"/>
      <c r="H11" s="3"/>
      <c r="I11" s="3"/>
      <c r="J11" s="3"/>
      <c r="K11" s="3"/>
      <c r="L11" s="3"/>
      <c r="M11" s="3"/>
      <c r="N11" s="3"/>
      <c r="O11" s="18"/>
    </row>
    <row r="12" spans="2:15" ht="22.5" x14ac:dyDescent="0.4">
      <c r="B12" s="50" t="s">
        <v>64</v>
      </c>
      <c r="C12" s="51"/>
      <c r="D12" s="51"/>
      <c r="E12" s="3"/>
      <c r="F12" s="3"/>
      <c r="G12" s="3"/>
      <c r="H12" s="3"/>
      <c r="I12" s="3"/>
      <c r="J12" s="3"/>
      <c r="K12" s="3"/>
      <c r="L12" s="3"/>
      <c r="M12" s="3"/>
      <c r="N12" s="3"/>
      <c r="O12" s="18"/>
    </row>
    <row r="13" spans="2:15" ht="22.5" x14ac:dyDescent="0.4">
      <c r="B13" s="50"/>
      <c r="C13" s="51"/>
      <c r="D13" s="51"/>
      <c r="E13" s="3"/>
      <c r="F13" s="3"/>
      <c r="G13" s="3"/>
      <c r="H13" s="3"/>
      <c r="I13" s="3"/>
      <c r="J13" s="3"/>
      <c r="K13" s="3"/>
      <c r="L13" s="3"/>
      <c r="M13" s="3"/>
      <c r="N13" s="3"/>
      <c r="O13" s="18"/>
    </row>
    <row r="14" spans="2:15" ht="22.5" x14ac:dyDescent="0.4">
      <c r="B14" s="50" t="s">
        <v>124</v>
      </c>
      <c r="C14" s="51"/>
      <c r="D14" s="51"/>
      <c r="E14" s="3"/>
      <c r="F14" s="3"/>
      <c r="G14" s="3"/>
      <c r="H14" s="3"/>
      <c r="I14" s="3"/>
      <c r="J14" s="3"/>
      <c r="K14" s="3"/>
      <c r="L14" s="3"/>
      <c r="M14" s="3"/>
      <c r="N14" s="3"/>
      <c r="O14" s="18"/>
    </row>
    <row r="15" spans="2:15" ht="22.5" x14ac:dyDescent="0.4">
      <c r="B15" s="52"/>
      <c r="C15" s="53"/>
      <c r="D15" s="53"/>
      <c r="E15" s="22"/>
      <c r="F15" s="22"/>
      <c r="G15" s="22"/>
      <c r="H15" s="22"/>
      <c r="I15" s="22"/>
      <c r="J15" s="22"/>
      <c r="K15" s="22"/>
      <c r="L15" s="22"/>
      <c r="M15" s="22"/>
      <c r="N15" s="22"/>
      <c r="O15" s="23"/>
    </row>
    <row r="16" spans="2:15" ht="22.5" x14ac:dyDescent="0.4">
      <c r="B16" s="51" t="s">
        <v>178</v>
      </c>
      <c r="C16" s="51"/>
      <c r="D16" s="51"/>
      <c r="E16" s="3"/>
      <c r="F16" s="3"/>
      <c r="G16" s="3"/>
      <c r="H16" s="3"/>
      <c r="I16" s="3"/>
      <c r="J16" s="3"/>
      <c r="K16" s="3"/>
      <c r="L16" s="3"/>
      <c r="M16" s="3"/>
      <c r="N16" s="3"/>
      <c r="O16" s="3"/>
    </row>
    <row r="17" spans="2:15" ht="22.5" x14ac:dyDescent="0.4">
      <c r="B17" s="51" t="s">
        <v>179</v>
      </c>
      <c r="C17" s="3"/>
      <c r="D17" s="3"/>
      <c r="E17" s="3"/>
      <c r="F17" s="3"/>
      <c r="G17" s="3"/>
      <c r="H17" s="3"/>
      <c r="I17" s="3"/>
      <c r="J17" s="3"/>
      <c r="K17" s="3"/>
      <c r="L17" s="3"/>
      <c r="M17" s="3"/>
      <c r="N17" s="3"/>
      <c r="O17" s="3"/>
    </row>
    <row r="18" spans="2:15" ht="24.75" x14ac:dyDescent="0.4">
      <c r="B18" s="406" t="s">
        <v>189</v>
      </c>
      <c r="C18" s="3"/>
      <c r="D18" s="3"/>
      <c r="E18" s="3"/>
      <c r="F18" s="3"/>
      <c r="G18" s="3"/>
      <c r="H18" s="3"/>
      <c r="I18" s="3"/>
      <c r="J18" s="3"/>
      <c r="K18" s="3"/>
      <c r="L18" s="3"/>
      <c r="M18" s="3"/>
      <c r="N18" s="3"/>
      <c r="O18" s="3"/>
    </row>
    <row r="19" spans="2:15" x14ac:dyDescent="0.4">
      <c r="B19" s="3"/>
      <c r="C19" s="3"/>
      <c r="D19" s="3"/>
      <c r="E19" s="3"/>
      <c r="F19" s="3"/>
      <c r="G19" s="3"/>
      <c r="H19" s="3"/>
      <c r="I19" s="3"/>
      <c r="J19" s="3"/>
      <c r="K19" s="3"/>
      <c r="L19" s="3"/>
      <c r="M19" s="3"/>
      <c r="N19" s="3"/>
      <c r="O19" s="3"/>
    </row>
    <row r="20" spans="2:15" x14ac:dyDescent="0.4">
      <c r="B20" s="3"/>
      <c r="C20" s="3"/>
      <c r="D20" s="3"/>
      <c r="E20" s="3"/>
      <c r="F20" s="3"/>
      <c r="G20" s="3"/>
      <c r="H20" s="3"/>
      <c r="I20" s="3"/>
      <c r="J20" s="3"/>
      <c r="K20" s="3"/>
      <c r="L20" s="3"/>
      <c r="M20" s="3"/>
      <c r="N20" s="3"/>
      <c r="O20" s="3"/>
    </row>
    <row r="21" spans="2:15" x14ac:dyDescent="0.4">
      <c r="B21" s="3"/>
      <c r="C21" s="3"/>
      <c r="D21" s="3"/>
      <c r="E21" s="3"/>
      <c r="F21" s="3"/>
      <c r="G21" s="3"/>
      <c r="H21" s="3"/>
      <c r="I21" s="3"/>
      <c r="J21" s="3"/>
      <c r="K21" s="3"/>
      <c r="L21" s="3"/>
      <c r="M21" s="3"/>
      <c r="N21" s="3"/>
      <c r="O21" s="3"/>
    </row>
    <row r="22" spans="2:15" x14ac:dyDescent="0.4">
      <c r="B22" s="3"/>
      <c r="C22" s="3"/>
      <c r="D22" s="3"/>
      <c r="E22" s="3"/>
      <c r="F22" s="3"/>
      <c r="G22" s="3"/>
      <c r="H22" s="3"/>
      <c r="I22" s="3"/>
      <c r="J22" s="3"/>
      <c r="K22" s="3"/>
      <c r="L22" s="3"/>
      <c r="M22" s="3"/>
      <c r="N22" s="3"/>
      <c r="O22" s="3"/>
    </row>
    <row r="23" spans="2:15" x14ac:dyDescent="0.4">
      <c r="B23" s="3"/>
      <c r="C23" s="3"/>
      <c r="D23" s="3"/>
      <c r="E23" s="3"/>
      <c r="F23" s="3"/>
      <c r="G23" s="3"/>
      <c r="H23" s="3"/>
      <c r="I23" s="3"/>
      <c r="J23" s="3"/>
      <c r="K23" s="3"/>
      <c r="L23" s="3"/>
      <c r="M23" s="3"/>
      <c r="N23" s="3"/>
      <c r="O23" s="3"/>
    </row>
  </sheetData>
  <mergeCells count="2">
    <mergeCell ref="B2:O2"/>
    <mergeCell ref="B3:O3"/>
  </mergeCells>
  <phoneticPr fontId="2"/>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42"/>
  <sheetViews>
    <sheetView tabSelected="1" view="pageBreakPreview" zoomScale="73" zoomScaleNormal="100" zoomScaleSheetLayoutView="73" workbookViewId="0">
      <selection activeCell="M3" sqref="M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row>
    <row r="2" spans="1:44" x14ac:dyDescent="0.4">
      <c r="A2" s="264" t="s">
        <v>141</v>
      </c>
      <c r="B2" s="264"/>
      <c r="C2" s="264"/>
      <c r="D2" s="264"/>
      <c r="E2" s="264"/>
      <c r="F2" s="264"/>
      <c r="G2" s="264"/>
      <c r="H2" s="264"/>
      <c r="I2" s="264"/>
      <c r="J2" s="49"/>
      <c r="K2" s="273" t="s">
        <v>60</v>
      </c>
      <c r="L2" s="273"/>
      <c r="M2" s="273"/>
      <c r="N2" s="274"/>
      <c r="O2" s="274"/>
      <c r="P2" s="274"/>
      <c r="Q2" s="274"/>
      <c r="R2" s="274"/>
      <c r="S2" s="274"/>
      <c r="T2" s="274"/>
      <c r="U2" s="274"/>
      <c r="V2" s="274"/>
      <c r="W2" s="274"/>
      <c r="X2" s="273" t="s">
        <v>1</v>
      </c>
      <c r="Y2" s="273"/>
      <c r="Z2" s="273"/>
      <c r="AA2" s="4" t="s">
        <v>125</v>
      </c>
      <c r="AB2" s="279"/>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N3" s="275"/>
      <c r="O3" s="275"/>
      <c r="P3" s="275"/>
      <c r="Q3" s="275"/>
      <c r="R3" s="275"/>
      <c r="S3" s="275"/>
      <c r="T3" s="275"/>
      <c r="U3" s="275"/>
      <c r="V3" s="275"/>
      <c r="W3" s="275"/>
      <c r="AA3" s="4" t="s">
        <v>126</v>
      </c>
      <c r="AB3" s="280"/>
      <c r="AC3" s="280"/>
      <c r="AD3" s="280"/>
      <c r="AE3" s="280"/>
      <c r="AF3" s="280"/>
      <c r="AG3" s="280"/>
      <c r="AH3" s="280"/>
      <c r="AI3" s="280"/>
      <c r="AJ3" s="280"/>
      <c r="AK3" s="280"/>
      <c r="AL3" s="280"/>
      <c r="AM3" s="280"/>
      <c r="AN3" s="280"/>
      <c r="AO3" s="280"/>
      <c r="AP3" s="2"/>
      <c r="AQ3" s="2"/>
      <c r="AR3" s="2"/>
    </row>
    <row r="4" spans="1:44" x14ac:dyDescent="0.4">
      <c r="A4" s="2" t="s">
        <v>2</v>
      </c>
      <c r="B4" s="2"/>
      <c r="C4" s="2"/>
      <c r="D4" s="265"/>
      <c r="E4" s="265"/>
      <c r="F4" s="265"/>
      <c r="G4" s="265"/>
      <c r="H4" s="2" t="s">
        <v>3</v>
      </c>
      <c r="I4" s="2"/>
      <c r="J4" s="2"/>
      <c r="K4" s="273" t="s">
        <v>62</v>
      </c>
      <c r="L4" s="273"/>
      <c r="M4" s="273"/>
      <c r="N4" s="276"/>
      <c r="O4" s="276"/>
      <c r="P4" s="276"/>
      <c r="Q4" s="276"/>
      <c r="R4" s="276"/>
      <c r="S4" s="276"/>
      <c r="T4" s="276"/>
      <c r="U4" s="276"/>
      <c r="V4" s="276"/>
      <c r="W4" s="276"/>
      <c r="X4" s="2"/>
      <c r="Y4" s="2"/>
      <c r="Z4" s="2"/>
      <c r="AA4" s="4" t="s">
        <v>127</v>
      </c>
      <c r="AB4" s="280"/>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c r="M7" s="71"/>
      <c r="N7" s="257"/>
      <c r="O7" s="258"/>
      <c r="P7" s="259"/>
      <c r="Q7" s="257"/>
      <c r="R7" s="258"/>
      <c r="S7" s="260"/>
      <c r="T7" s="43" t="s">
        <v>180</v>
      </c>
      <c r="U7" s="261" t="s">
        <v>161</v>
      </c>
      <c r="V7" s="262"/>
      <c r="W7" s="263"/>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c r="D8" s="214"/>
      <c r="E8" s="214"/>
      <c r="F8" s="214"/>
      <c r="G8" s="214"/>
      <c r="H8" s="214"/>
      <c r="I8" s="214"/>
      <c r="J8" s="214"/>
      <c r="K8" s="75"/>
      <c r="L8" s="85"/>
      <c r="M8" s="68"/>
      <c r="N8" s="215"/>
      <c r="O8" s="216"/>
      <c r="P8" s="217"/>
      <c r="Q8" s="215"/>
      <c r="R8" s="216"/>
      <c r="S8" s="218"/>
      <c r="T8" s="40" t="s">
        <v>9</v>
      </c>
      <c r="U8" s="241"/>
      <c r="V8" s="242"/>
      <c r="W8" s="243"/>
      <c r="X8" s="244"/>
      <c r="Y8" s="245"/>
      <c r="Z8" s="246"/>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c r="D9" s="197"/>
      <c r="E9" s="197"/>
      <c r="F9" s="197"/>
      <c r="G9" s="197"/>
      <c r="H9" s="197"/>
      <c r="I9" s="197"/>
      <c r="J9" s="197"/>
      <c r="K9" s="76"/>
      <c r="L9" s="86"/>
      <c r="M9" s="66"/>
      <c r="N9" s="198"/>
      <c r="O9" s="199"/>
      <c r="P9" s="200"/>
      <c r="Q9" s="198"/>
      <c r="R9" s="199"/>
      <c r="S9" s="201"/>
      <c r="T9" s="42" t="s">
        <v>11</v>
      </c>
      <c r="U9" s="235"/>
      <c r="V9" s="236"/>
      <c r="W9" s="237"/>
      <c r="X9" s="238"/>
      <c r="Y9" s="239"/>
      <c r="Z9" s="240"/>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c r="D10" s="185"/>
      <c r="E10" s="185"/>
      <c r="F10" s="185"/>
      <c r="G10" s="185"/>
      <c r="H10" s="185"/>
      <c r="I10" s="185"/>
      <c r="J10" s="185"/>
      <c r="K10" s="77"/>
      <c r="L10" s="87"/>
      <c r="M10" s="69"/>
      <c r="N10" s="186"/>
      <c r="O10" s="187"/>
      <c r="P10" s="188"/>
      <c r="Q10" s="186"/>
      <c r="R10" s="187"/>
      <c r="S10" s="189"/>
      <c r="T10" s="44" t="s">
        <v>13</v>
      </c>
      <c r="U10" s="224"/>
      <c r="V10" s="225"/>
      <c r="W10" s="225"/>
      <c r="X10" s="254"/>
      <c r="Y10" s="255"/>
      <c r="Z10" s="256"/>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c r="M11" s="70"/>
      <c r="N11" s="247"/>
      <c r="O11" s="248"/>
      <c r="P11" s="249"/>
      <c r="Q11" s="247"/>
      <c r="R11" s="248"/>
      <c r="S11" s="250"/>
      <c r="T11" s="37" t="s">
        <v>181</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c r="D12" s="214"/>
      <c r="E12" s="214"/>
      <c r="F12" s="214"/>
      <c r="G12" s="214"/>
      <c r="H12" s="214"/>
      <c r="I12" s="214"/>
      <c r="J12" s="214"/>
      <c r="K12" s="75"/>
      <c r="L12" s="85"/>
      <c r="M12" s="68"/>
      <c r="N12" s="215"/>
      <c r="O12" s="216"/>
      <c r="P12" s="217"/>
      <c r="Q12" s="215"/>
      <c r="R12" s="216"/>
      <c r="S12" s="218"/>
      <c r="T12" s="45" t="s">
        <v>18</v>
      </c>
      <c r="U12" s="241"/>
      <c r="V12" s="242"/>
      <c r="W12" s="243"/>
      <c r="X12" s="244"/>
      <c r="Y12" s="245"/>
      <c r="Z12" s="246"/>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c r="D13" s="197"/>
      <c r="E13" s="197"/>
      <c r="F13" s="197"/>
      <c r="G13" s="197"/>
      <c r="H13" s="197"/>
      <c r="I13" s="197"/>
      <c r="J13" s="197"/>
      <c r="K13" s="76"/>
      <c r="L13" s="86"/>
      <c r="M13" s="66"/>
      <c r="N13" s="198"/>
      <c r="O13" s="199"/>
      <c r="P13" s="200"/>
      <c r="Q13" s="198"/>
      <c r="R13" s="199"/>
      <c r="S13" s="201"/>
      <c r="T13" s="42" t="s">
        <v>19</v>
      </c>
      <c r="U13" s="235"/>
      <c r="V13" s="236"/>
      <c r="W13" s="237"/>
      <c r="X13" s="238"/>
      <c r="Y13" s="239"/>
      <c r="Z13" s="240"/>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c r="D14" s="197"/>
      <c r="E14" s="197"/>
      <c r="F14" s="197"/>
      <c r="G14" s="197"/>
      <c r="H14" s="197"/>
      <c r="I14" s="197"/>
      <c r="J14" s="197"/>
      <c r="K14" s="76"/>
      <c r="L14" s="86"/>
      <c r="M14" s="66"/>
      <c r="N14" s="198"/>
      <c r="O14" s="199"/>
      <c r="P14" s="200"/>
      <c r="Q14" s="198"/>
      <c r="R14" s="199"/>
      <c r="S14" s="201"/>
      <c r="T14" s="46" t="s">
        <v>20</v>
      </c>
      <c r="U14" s="230"/>
      <c r="V14" s="231"/>
      <c r="W14" s="231"/>
      <c r="X14" s="232"/>
      <c r="Y14" s="233"/>
      <c r="Z14" s="234"/>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c r="D15" s="185"/>
      <c r="E15" s="185"/>
      <c r="F15" s="185"/>
      <c r="G15" s="185"/>
      <c r="H15" s="185"/>
      <c r="I15" s="185"/>
      <c r="J15" s="185"/>
      <c r="K15" s="77"/>
      <c r="L15" s="87"/>
      <c r="M15" s="69"/>
      <c r="N15" s="186"/>
      <c r="O15" s="187"/>
      <c r="P15" s="188"/>
      <c r="Q15" s="186"/>
      <c r="R15" s="187"/>
      <c r="S15" s="189"/>
      <c r="T15" s="41" t="s">
        <v>21</v>
      </c>
      <c r="U15" s="224"/>
      <c r="V15" s="225"/>
      <c r="W15" s="226"/>
      <c r="X15" s="227"/>
      <c r="Y15" s="228"/>
      <c r="Z15" s="229"/>
      <c r="AA15" s="120"/>
      <c r="AP15" s="2"/>
      <c r="AQ15" s="2"/>
    </row>
    <row r="16" spans="1:44" x14ac:dyDescent="0.4">
      <c r="A16" s="59" t="s">
        <v>24</v>
      </c>
      <c r="B16" s="60"/>
      <c r="C16" s="59" t="s">
        <v>25</v>
      </c>
      <c r="D16" s="60"/>
      <c r="E16" s="60"/>
      <c r="F16" s="60"/>
      <c r="G16" s="60"/>
      <c r="H16" s="60"/>
      <c r="I16" s="60"/>
      <c r="J16" s="60"/>
      <c r="K16" s="79"/>
      <c r="L16" s="89"/>
      <c r="M16" s="67"/>
      <c r="N16" s="205"/>
      <c r="O16" s="206"/>
      <c r="P16" s="207"/>
      <c r="Q16" s="205"/>
      <c r="R16" s="206"/>
      <c r="S16" s="208"/>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c r="D17" s="214"/>
      <c r="E17" s="214"/>
      <c r="F17" s="214"/>
      <c r="G17" s="214"/>
      <c r="H17" s="214"/>
      <c r="I17" s="214"/>
      <c r="J17" s="214"/>
      <c r="K17" s="75"/>
      <c r="L17" s="85"/>
      <c r="M17" s="68"/>
      <c r="N17" s="215"/>
      <c r="O17" s="216"/>
      <c r="P17" s="217"/>
      <c r="Q17" s="215"/>
      <c r="R17" s="216"/>
      <c r="S17" s="218"/>
      <c r="T17" s="45" t="s">
        <v>29</v>
      </c>
      <c r="U17" s="130"/>
      <c r="V17" s="131"/>
      <c r="W17" s="131"/>
      <c r="X17" s="131"/>
      <c r="Y17" s="131"/>
      <c r="Z17" s="132"/>
      <c r="AA17" s="219"/>
      <c r="AB17" s="219"/>
      <c r="AC17" s="220"/>
      <c r="AD17" s="221"/>
      <c r="AE17" s="221"/>
      <c r="AF17" s="221"/>
      <c r="AG17" s="222"/>
      <c r="AH17" s="222"/>
      <c r="AI17" s="222"/>
      <c r="AJ17" s="221"/>
      <c r="AK17" s="221"/>
      <c r="AL17" s="223"/>
      <c r="AM17" s="136"/>
      <c r="AN17" s="136"/>
      <c r="AO17" s="137"/>
      <c r="AP17" s="2"/>
      <c r="AQ17" s="2"/>
    </row>
    <row r="18" spans="1:49" x14ac:dyDescent="0.4">
      <c r="A18" s="59"/>
      <c r="B18" s="61" t="s">
        <v>30</v>
      </c>
      <c r="C18" s="196"/>
      <c r="D18" s="197"/>
      <c r="E18" s="197"/>
      <c r="F18" s="197"/>
      <c r="G18" s="197"/>
      <c r="H18" s="197"/>
      <c r="I18" s="197"/>
      <c r="J18" s="197"/>
      <c r="K18" s="76"/>
      <c r="L18" s="86"/>
      <c r="M18" s="66"/>
      <c r="N18" s="198"/>
      <c r="O18" s="199"/>
      <c r="P18" s="200"/>
      <c r="Q18" s="198"/>
      <c r="R18" s="199"/>
      <c r="S18" s="201"/>
      <c r="T18" s="42" t="s">
        <v>30</v>
      </c>
      <c r="U18" s="133"/>
      <c r="V18" s="134"/>
      <c r="W18" s="134"/>
      <c r="X18" s="134"/>
      <c r="Y18" s="134"/>
      <c r="Z18" s="135"/>
      <c r="AA18" s="202"/>
      <c r="AB18" s="202"/>
      <c r="AC18" s="203"/>
      <c r="AD18" s="210"/>
      <c r="AE18" s="210"/>
      <c r="AF18" s="210"/>
      <c r="AG18" s="211"/>
      <c r="AH18" s="211"/>
      <c r="AI18" s="211"/>
      <c r="AJ18" s="210"/>
      <c r="AK18" s="210"/>
      <c r="AL18" s="212"/>
      <c r="AM18" s="107"/>
      <c r="AN18" s="108"/>
      <c r="AO18" s="109"/>
      <c r="AP18" s="2"/>
      <c r="AQ18" s="2"/>
    </row>
    <row r="19" spans="1:49" x14ac:dyDescent="0.4">
      <c r="A19" s="59"/>
      <c r="B19" s="61" t="s">
        <v>31</v>
      </c>
      <c r="C19" s="196"/>
      <c r="D19" s="197"/>
      <c r="E19" s="197"/>
      <c r="F19" s="197"/>
      <c r="G19" s="197"/>
      <c r="H19" s="197"/>
      <c r="I19" s="197"/>
      <c r="J19" s="197"/>
      <c r="K19" s="76"/>
      <c r="L19" s="86"/>
      <c r="M19" s="66"/>
      <c r="N19" s="198"/>
      <c r="O19" s="199"/>
      <c r="P19" s="200"/>
      <c r="Q19" s="198"/>
      <c r="R19" s="199"/>
      <c r="S19" s="201"/>
      <c r="T19" s="46" t="s">
        <v>31</v>
      </c>
      <c r="U19" s="133"/>
      <c r="V19" s="134"/>
      <c r="W19" s="134"/>
      <c r="X19" s="134"/>
      <c r="Y19" s="134"/>
      <c r="Z19" s="135"/>
      <c r="AA19" s="202"/>
      <c r="AB19" s="202"/>
      <c r="AC19" s="203"/>
      <c r="AD19" s="204"/>
      <c r="AE19" s="204"/>
      <c r="AF19" s="204"/>
      <c r="AG19" s="211"/>
      <c r="AH19" s="211"/>
      <c r="AI19" s="211"/>
      <c r="AJ19" s="210"/>
      <c r="AK19" s="210"/>
      <c r="AL19" s="212"/>
      <c r="AM19" s="107"/>
      <c r="AN19" s="108"/>
      <c r="AO19" s="109"/>
      <c r="AP19" s="2"/>
      <c r="AQ19" s="2"/>
    </row>
    <row r="20" spans="1:49" x14ac:dyDescent="0.4">
      <c r="A20" s="62"/>
      <c r="B20" s="61" t="s">
        <v>32</v>
      </c>
      <c r="C20" s="184"/>
      <c r="D20" s="185"/>
      <c r="E20" s="185"/>
      <c r="F20" s="185"/>
      <c r="G20" s="185"/>
      <c r="H20" s="185"/>
      <c r="I20" s="185"/>
      <c r="J20" s="185"/>
      <c r="K20" s="83"/>
      <c r="L20" s="87"/>
      <c r="M20" s="69"/>
      <c r="N20" s="186"/>
      <c r="O20" s="187"/>
      <c r="P20" s="188"/>
      <c r="Q20" s="186"/>
      <c r="R20" s="187"/>
      <c r="S20" s="189"/>
      <c r="T20" s="44" t="s">
        <v>32</v>
      </c>
      <c r="U20" s="193"/>
      <c r="V20" s="194"/>
      <c r="W20" s="194"/>
      <c r="X20" s="194"/>
      <c r="Y20" s="194"/>
      <c r="Z20" s="195"/>
      <c r="AA20" s="190"/>
      <c r="AB20" s="190"/>
      <c r="AC20" s="191"/>
      <c r="AD20" s="123"/>
      <c r="AE20" s="123"/>
      <c r="AF20" s="123"/>
      <c r="AG20" s="192"/>
      <c r="AH20" s="192"/>
      <c r="AI20" s="192"/>
      <c r="AJ20" s="123"/>
      <c r="AK20" s="123"/>
      <c r="AL20" s="124"/>
      <c r="AM20" s="110"/>
      <c r="AN20" s="110"/>
      <c r="AO20" s="111"/>
      <c r="AP20" s="2"/>
      <c r="AQ20" s="2"/>
    </row>
    <row r="21" spans="1:49" x14ac:dyDescent="0.4">
      <c r="A21" s="35" t="s">
        <v>33</v>
      </c>
      <c r="B21" s="36"/>
      <c r="C21" s="178" t="s">
        <v>67</v>
      </c>
      <c r="D21" s="179"/>
      <c r="E21" s="179"/>
      <c r="F21" s="179"/>
      <c r="G21" s="179"/>
      <c r="H21" s="179"/>
      <c r="I21" s="179"/>
      <c r="J21" s="180"/>
      <c r="K21" s="80"/>
      <c r="L21" s="90"/>
      <c r="M21" s="65"/>
      <c r="N21" s="181"/>
      <c r="O21" s="182"/>
      <c r="P21" s="183"/>
      <c r="Q21" s="181"/>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x14ac:dyDescent="0.4">
      <c r="A23" s="174" t="s">
        <v>173</v>
      </c>
      <c r="B23" s="174"/>
      <c r="C23" s="174"/>
      <c r="D23" s="10" t="s">
        <v>108</v>
      </c>
      <c r="E23" s="175">
        <f>D4</f>
        <v>0</v>
      </c>
      <c r="F23" s="175"/>
      <c r="G23" s="175"/>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81"/>
      <c r="C25" s="2"/>
      <c r="D25" s="176" t="s">
        <v>153</v>
      </c>
      <c r="E25" s="170"/>
      <c r="F25" s="165">
        <f>L8</f>
        <v>0</v>
      </c>
      <c r="G25" s="165"/>
      <c r="H25" s="170" t="s">
        <v>34</v>
      </c>
      <c r="I25" s="173">
        <f>Q8</f>
        <v>0</v>
      </c>
      <c r="J25" s="173"/>
      <c r="K25" s="170" t="s">
        <v>35</v>
      </c>
      <c r="L25" s="165">
        <f>L9</f>
        <v>0</v>
      </c>
      <c r="M25" s="165"/>
      <c r="N25" s="170" t="s">
        <v>36</v>
      </c>
      <c r="O25" s="173">
        <f>Q9</f>
        <v>0</v>
      </c>
      <c r="P25" s="173"/>
      <c r="Q25" s="170" t="s">
        <v>37</v>
      </c>
      <c r="R25" s="165">
        <f>L10</f>
        <v>0</v>
      </c>
      <c r="S25" s="165"/>
      <c r="T25" s="170" t="s">
        <v>36</v>
      </c>
      <c r="U25" s="173">
        <f>Q10</f>
        <v>0</v>
      </c>
      <c r="V25" s="173"/>
      <c r="W25" s="177" t="s">
        <v>38</v>
      </c>
      <c r="X25" s="177"/>
      <c r="Y25" s="165">
        <f>L7</f>
        <v>0</v>
      </c>
      <c r="Z25" s="165"/>
      <c r="AA25" s="165"/>
      <c r="AB25" s="165"/>
      <c r="AC25" s="165"/>
      <c r="AD25" s="165"/>
      <c r="AE25" s="165"/>
      <c r="AF25" s="165"/>
      <c r="AG25" s="2"/>
      <c r="AH25" s="2"/>
      <c r="AI25" s="2"/>
      <c r="AJ25" s="2"/>
      <c r="AK25" s="2"/>
      <c r="AL25" s="2"/>
      <c r="AM25" s="2"/>
      <c r="AN25" s="2"/>
      <c r="AO25" s="2"/>
      <c r="AP25" s="2"/>
      <c r="AQ25" s="12" t="s">
        <v>39</v>
      </c>
      <c r="AR25" s="12" t="s">
        <v>40</v>
      </c>
      <c r="AS25" s="12" t="s">
        <v>13</v>
      </c>
      <c r="AT25" s="12"/>
      <c r="AU25" s="12" t="s">
        <v>41</v>
      </c>
      <c r="AV25" s="10"/>
      <c r="AW25" s="12" t="s">
        <v>42</v>
      </c>
    </row>
    <row r="26" spans="1:49" x14ac:dyDescent="0.4">
      <c r="A26" s="2"/>
      <c r="B26" s="81"/>
      <c r="C26" s="2"/>
      <c r="D26" s="170"/>
      <c r="E26" s="170"/>
      <c r="F26" s="170">
        <v>100</v>
      </c>
      <c r="G26" s="170"/>
      <c r="H26" s="170"/>
      <c r="I26" s="171">
        <f>N8</f>
        <v>0</v>
      </c>
      <c r="J26" s="171"/>
      <c r="K26" s="170"/>
      <c r="L26" s="170">
        <v>100</v>
      </c>
      <c r="M26" s="170"/>
      <c r="N26" s="170"/>
      <c r="O26" s="171">
        <f>N9</f>
        <v>0</v>
      </c>
      <c r="P26" s="171"/>
      <c r="Q26" s="170"/>
      <c r="R26" s="170">
        <v>100</v>
      </c>
      <c r="S26" s="170"/>
      <c r="T26" s="170"/>
      <c r="U26" s="171">
        <f>N10</f>
        <v>0</v>
      </c>
      <c r="V26" s="171"/>
      <c r="W26" s="177"/>
      <c r="X26" s="177"/>
      <c r="Y26" s="172">
        <f>L8</f>
        <v>0</v>
      </c>
      <c r="Z26" s="172"/>
      <c r="AA26" s="28" t="s">
        <v>37</v>
      </c>
      <c r="AB26" s="172">
        <f>L9</f>
        <v>0</v>
      </c>
      <c r="AC26" s="172"/>
      <c r="AD26" s="28" t="s">
        <v>37</v>
      </c>
      <c r="AE26" s="172">
        <f>L10</f>
        <v>0</v>
      </c>
      <c r="AF26" s="172"/>
      <c r="AG26" s="2"/>
      <c r="AH26" s="2"/>
      <c r="AI26" s="2"/>
      <c r="AJ26" s="2"/>
      <c r="AK26" s="2"/>
      <c r="AL26" s="2"/>
      <c r="AM26" s="2"/>
      <c r="AN26" s="2"/>
      <c r="AO26" s="2"/>
      <c r="AP26" s="2"/>
      <c r="AQ26" s="12">
        <f>IF(F25=0,0,F25/F26*I25/I26)</f>
        <v>0</v>
      </c>
      <c r="AR26" s="12">
        <f>IF(L25=0,0,L25/L26*O25/O26)</f>
        <v>0</v>
      </c>
      <c r="AS26" s="12">
        <f>IF(R25=0,0,R25/R26*U25/U26)</f>
        <v>0</v>
      </c>
      <c r="AT26" s="12"/>
      <c r="AU26" s="12">
        <f>IF(Y25=0,0,Y25/(Y26+AB26+AE26))</f>
        <v>0</v>
      </c>
      <c r="AV26" s="10"/>
      <c r="AW26" s="12">
        <f>(AQ26+AR26+AS26)*AU26</f>
        <v>0</v>
      </c>
    </row>
    <row r="27" spans="1:49" ht="7.5" customHeight="1" x14ac:dyDescent="0.4">
      <c r="A27" s="2"/>
      <c r="B27" s="81"/>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81"/>
      <c r="C28" s="2"/>
      <c r="D28" s="168" t="s">
        <v>43</v>
      </c>
      <c r="E28" s="140"/>
      <c r="F28" s="143">
        <f>L12</f>
        <v>0</v>
      </c>
      <c r="G28" s="143"/>
      <c r="H28" s="140" t="s">
        <v>36</v>
      </c>
      <c r="I28" s="141">
        <f>Q12</f>
        <v>0</v>
      </c>
      <c r="J28" s="141"/>
      <c r="K28" s="140" t="s">
        <v>37</v>
      </c>
      <c r="L28" s="143">
        <f>L13</f>
        <v>0</v>
      </c>
      <c r="M28" s="143"/>
      <c r="N28" s="140" t="s">
        <v>36</v>
      </c>
      <c r="O28" s="141">
        <f>Q13</f>
        <v>0</v>
      </c>
      <c r="P28" s="141"/>
      <c r="Q28" s="140" t="s">
        <v>37</v>
      </c>
      <c r="R28" s="143">
        <f>L14</f>
        <v>0</v>
      </c>
      <c r="S28" s="143"/>
      <c r="T28" s="140" t="s">
        <v>36</v>
      </c>
      <c r="U28" s="141">
        <f>Q14</f>
        <v>0</v>
      </c>
      <c r="V28" s="141"/>
      <c r="W28" s="140" t="s">
        <v>37</v>
      </c>
      <c r="X28" s="143">
        <f>L15</f>
        <v>0</v>
      </c>
      <c r="Y28" s="143"/>
      <c r="Z28" s="140" t="s">
        <v>36</v>
      </c>
      <c r="AA28" s="141">
        <f>Q15</f>
        <v>0</v>
      </c>
      <c r="AB28" s="141"/>
      <c r="AC28" s="142" t="s">
        <v>38</v>
      </c>
      <c r="AD28" s="142"/>
      <c r="AE28" s="143">
        <f>L11</f>
        <v>0</v>
      </c>
      <c r="AF28" s="143"/>
      <c r="AG28" s="143"/>
      <c r="AH28" s="143"/>
      <c r="AI28" s="143"/>
      <c r="AJ28" s="143"/>
      <c r="AK28" s="143"/>
      <c r="AL28" s="143"/>
      <c r="AM28" s="143"/>
      <c r="AN28" s="143"/>
      <c r="AO28" s="143"/>
      <c r="AP28" s="2"/>
      <c r="AQ28" s="12" t="s">
        <v>44</v>
      </c>
      <c r="AR28" s="12" t="s">
        <v>45</v>
      </c>
      <c r="AS28" s="12" t="s">
        <v>46</v>
      </c>
      <c r="AT28" s="12" t="s">
        <v>47</v>
      </c>
      <c r="AU28" s="12" t="s">
        <v>48</v>
      </c>
      <c r="AV28" s="10"/>
      <c r="AW28" s="12" t="s">
        <v>49</v>
      </c>
    </row>
    <row r="29" spans="1:49" x14ac:dyDescent="0.4">
      <c r="A29" s="2"/>
      <c r="B29" s="81"/>
      <c r="C29" s="2"/>
      <c r="D29" s="140"/>
      <c r="E29" s="140"/>
      <c r="F29" s="140">
        <v>100</v>
      </c>
      <c r="G29" s="140"/>
      <c r="H29" s="140"/>
      <c r="I29" s="144">
        <f>N12</f>
        <v>0</v>
      </c>
      <c r="J29" s="144"/>
      <c r="K29" s="140"/>
      <c r="L29" s="140">
        <v>100</v>
      </c>
      <c r="M29" s="140"/>
      <c r="N29" s="140"/>
      <c r="O29" s="144">
        <f>N13</f>
        <v>0</v>
      </c>
      <c r="P29" s="144"/>
      <c r="Q29" s="140"/>
      <c r="R29" s="140">
        <v>100</v>
      </c>
      <c r="S29" s="140"/>
      <c r="T29" s="140"/>
      <c r="U29" s="144">
        <f>N14</f>
        <v>0</v>
      </c>
      <c r="V29" s="144"/>
      <c r="W29" s="140"/>
      <c r="X29" s="140">
        <v>100</v>
      </c>
      <c r="Y29" s="140"/>
      <c r="Z29" s="140"/>
      <c r="AA29" s="144">
        <f>N15</f>
        <v>0</v>
      </c>
      <c r="AB29" s="144"/>
      <c r="AC29" s="142"/>
      <c r="AD29" s="142"/>
      <c r="AE29" s="138">
        <f>L12</f>
        <v>0</v>
      </c>
      <c r="AF29" s="138"/>
      <c r="AG29" s="24" t="s">
        <v>37</v>
      </c>
      <c r="AH29" s="139">
        <f>L13</f>
        <v>0</v>
      </c>
      <c r="AI29" s="139"/>
      <c r="AJ29" s="24" t="s">
        <v>37</v>
      </c>
      <c r="AK29" s="138">
        <f>L14</f>
        <v>0</v>
      </c>
      <c r="AL29" s="138"/>
      <c r="AM29" s="24" t="s">
        <v>37</v>
      </c>
      <c r="AN29" s="138">
        <f>L15</f>
        <v>0</v>
      </c>
      <c r="AO29" s="138"/>
      <c r="AP29" s="2"/>
      <c r="AQ29" s="12">
        <f>IF(F28=0,0,F28/F29*I28/I29)</f>
        <v>0</v>
      </c>
      <c r="AR29" s="12">
        <f>IF(L28=0,0,L28/L29*O28/O29)</f>
        <v>0</v>
      </c>
      <c r="AS29" s="12">
        <f>IF(R28=0,0,R28/R29*U28/U29)</f>
        <v>0</v>
      </c>
      <c r="AT29" s="12">
        <f>IF(X28=0,0,X28/X29*AA28/AA29)</f>
        <v>0</v>
      </c>
      <c r="AU29" s="12">
        <f>IF(AE28=0,0,AE28/(AE29+AH29+AK29+AN29))</f>
        <v>0</v>
      </c>
      <c r="AV29" s="10"/>
      <c r="AW29" s="12">
        <f>(AQ29+AR29+AS29+AT29)*AU29</f>
        <v>0</v>
      </c>
    </row>
    <row r="30" spans="1:49" ht="7.5" customHeight="1" x14ac:dyDescent="0.4">
      <c r="A30" s="2"/>
      <c r="B30" s="81"/>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81"/>
      <c r="C31" s="2"/>
      <c r="D31" s="169" t="s">
        <v>43</v>
      </c>
      <c r="E31" s="154"/>
      <c r="F31" s="153">
        <f>L17</f>
        <v>0</v>
      </c>
      <c r="G31" s="153"/>
      <c r="H31" s="154" t="s">
        <v>36</v>
      </c>
      <c r="I31" s="157">
        <f>Q17</f>
        <v>0</v>
      </c>
      <c r="J31" s="157"/>
      <c r="K31" s="154" t="s">
        <v>37</v>
      </c>
      <c r="L31" s="153">
        <f>L18</f>
        <v>0</v>
      </c>
      <c r="M31" s="153"/>
      <c r="N31" s="154" t="s">
        <v>36</v>
      </c>
      <c r="O31" s="157">
        <f>Q18</f>
        <v>0</v>
      </c>
      <c r="P31" s="157"/>
      <c r="Q31" s="154" t="s">
        <v>37</v>
      </c>
      <c r="R31" s="153">
        <f>L19</f>
        <v>0</v>
      </c>
      <c r="S31" s="153"/>
      <c r="T31" s="154" t="s">
        <v>36</v>
      </c>
      <c r="U31" s="157">
        <f>Q19</f>
        <v>0</v>
      </c>
      <c r="V31" s="157"/>
      <c r="W31" s="154" t="s">
        <v>37</v>
      </c>
      <c r="X31" s="153">
        <f>L20</f>
        <v>0</v>
      </c>
      <c r="Y31" s="153"/>
      <c r="Z31" s="154" t="s">
        <v>36</v>
      </c>
      <c r="AA31" s="157">
        <f>Q20</f>
        <v>0</v>
      </c>
      <c r="AB31" s="157"/>
      <c r="AC31" s="158" t="s">
        <v>38</v>
      </c>
      <c r="AD31" s="158"/>
      <c r="AE31" s="153">
        <f>L16</f>
        <v>0</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81"/>
      <c r="C32" s="2"/>
      <c r="D32" s="154"/>
      <c r="E32" s="154"/>
      <c r="F32" s="154">
        <v>100</v>
      </c>
      <c r="G32" s="154"/>
      <c r="H32" s="154"/>
      <c r="I32" s="155">
        <f>N17</f>
        <v>0</v>
      </c>
      <c r="J32" s="155"/>
      <c r="K32" s="154"/>
      <c r="L32" s="154">
        <v>100</v>
      </c>
      <c r="M32" s="154"/>
      <c r="N32" s="154"/>
      <c r="O32" s="155">
        <f>N18</f>
        <v>0</v>
      </c>
      <c r="P32" s="155"/>
      <c r="Q32" s="154"/>
      <c r="R32" s="154">
        <v>100</v>
      </c>
      <c r="S32" s="154"/>
      <c r="T32" s="154"/>
      <c r="U32" s="155">
        <f>N19</f>
        <v>0</v>
      </c>
      <c r="V32" s="155"/>
      <c r="W32" s="154"/>
      <c r="X32" s="154">
        <v>100</v>
      </c>
      <c r="Y32" s="154"/>
      <c r="Z32" s="154"/>
      <c r="AA32" s="155">
        <f>N20</f>
        <v>0</v>
      </c>
      <c r="AB32" s="155"/>
      <c r="AC32" s="158"/>
      <c r="AD32" s="158"/>
      <c r="AE32" s="156">
        <f>L17</f>
        <v>0</v>
      </c>
      <c r="AF32" s="156"/>
      <c r="AG32" s="58" t="s">
        <v>37</v>
      </c>
      <c r="AH32" s="159">
        <f>L18</f>
        <v>0</v>
      </c>
      <c r="AI32" s="159"/>
      <c r="AJ32" s="58" t="s">
        <v>37</v>
      </c>
      <c r="AK32" s="156">
        <f>L19</f>
        <v>0</v>
      </c>
      <c r="AL32" s="156"/>
      <c r="AM32" s="58" t="s">
        <v>35</v>
      </c>
      <c r="AN32" s="156">
        <f>L20</f>
        <v>0</v>
      </c>
      <c r="AO32" s="156"/>
      <c r="AP32" s="2"/>
      <c r="AQ32" s="12">
        <f>IF(F31=0,0,F31/F32*I31/I32)</f>
        <v>0</v>
      </c>
      <c r="AR32" s="12">
        <f>IF(L31=0,0,L31/L32*O31/O32)</f>
        <v>0</v>
      </c>
      <c r="AS32" s="12">
        <f>IF(R31=0,0,R31/R32*U31/U32)</f>
        <v>0</v>
      </c>
      <c r="AT32" s="12">
        <f>IF(X31=0,0,X31/X32*AA31/AA32)</f>
        <v>0</v>
      </c>
      <c r="AU32" s="12">
        <f>IF(AE31=0,0,AE31/(AE32+AH32+AK32+AN32))</f>
        <v>0</v>
      </c>
      <c r="AV32" s="10"/>
      <c r="AW32" s="12">
        <f>(AQ32+AR32+AS32+AT32)*AU32</f>
        <v>0</v>
      </c>
    </row>
    <row r="33" spans="1:49" ht="7.5" customHeight="1" x14ac:dyDescent="0.4">
      <c r="A33" s="2"/>
      <c r="B33" s="81"/>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81"/>
      <c r="C34" s="2"/>
      <c r="D34" s="160" t="s">
        <v>37</v>
      </c>
      <c r="E34" s="160"/>
      <c r="F34" s="161">
        <f>L21</f>
        <v>0</v>
      </c>
      <c r="G34" s="161"/>
      <c r="H34" s="160" t="s">
        <v>36</v>
      </c>
      <c r="I34" s="162">
        <f>Q21</f>
        <v>0</v>
      </c>
      <c r="J34" s="162"/>
      <c r="K34" s="2"/>
      <c r="L34" s="2"/>
      <c r="M34" s="163" t="s">
        <v>35</v>
      </c>
      <c r="N34" s="163"/>
      <c r="O34" s="164">
        <v>100</v>
      </c>
      <c r="P34" s="164"/>
      <c r="Q34" s="15" t="s">
        <v>54</v>
      </c>
      <c r="R34" s="165">
        <f>L7</f>
        <v>0</v>
      </c>
      <c r="S34" s="165"/>
      <c r="T34" s="15" t="s">
        <v>55</v>
      </c>
      <c r="U34" s="143">
        <f>L11</f>
        <v>0</v>
      </c>
      <c r="V34" s="143"/>
      <c r="W34" s="15" t="s">
        <v>56</v>
      </c>
      <c r="X34" s="153">
        <f>L16</f>
        <v>0</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81"/>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v>
      </c>
      <c r="AR35" s="12">
        <f>IF(L37=0,0,L37/L38*O37/O38)</f>
        <v>0</v>
      </c>
      <c r="AS35" s="12">
        <f>IF(R37=0,0,R37/R38*U37/U38)</f>
        <v>0</v>
      </c>
      <c r="AT35" s="12">
        <f>IF(X37=0,0,X37/X38*AA37/AA38)</f>
        <v>0</v>
      </c>
      <c r="AU35" s="12"/>
      <c r="AV35" s="10"/>
      <c r="AW35" s="12">
        <f>(AQ35+AR35+AS35+AT35)</f>
        <v>0</v>
      </c>
    </row>
    <row r="36" spans="1:49" ht="7.5" customHeight="1" thickBot="1" x14ac:dyDescent="0.45">
      <c r="B36" s="81"/>
    </row>
    <row r="37" spans="1:49" ht="18.75" customHeight="1" x14ac:dyDescent="0.4">
      <c r="A37" s="2"/>
      <c r="B37" s="81"/>
      <c r="C37" s="2"/>
      <c r="D37" s="284" t="s">
        <v>145</v>
      </c>
      <c r="E37" s="136"/>
      <c r="F37" s="149">
        <f>F31*AM17</f>
        <v>0</v>
      </c>
      <c r="G37" s="149"/>
      <c r="H37" s="136" t="s">
        <v>34</v>
      </c>
      <c r="I37" s="149">
        <f>IF(AM17=0,0,I31)</f>
        <v>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t="e">
        <f>IF(AW35=0,ROUNDUP(AW38,3-INT(LOG(AW38))),ROUNDUP(AW38,0))</f>
        <v>#NUM!</v>
      </c>
      <c r="AH37" s="146"/>
      <c r="AI37" s="146"/>
      <c r="AJ37" s="146"/>
      <c r="AK37" s="146"/>
      <c r="AL37" s="146"/>
      <c r="AM37" s="147" t="s">
        <v>174</v>
      </c>
      <c r="AN37" s="148"/>
      <c r="AO37" s="148"/>
      <c r="AP37" s="148"/>
      <c r="AQ37" s="12" t="s">
        <v>57</v>
      </c>
      <c r="AR37" s="12"/>
      <c r="AS37" s="12"/>
      <c r="AT37" s="12"/>
      <c r="AU37" s="12" t="s">
        <v>58</v>
      </c>
      <c r="AV37" s="10"/>
      <c r="AW37" s="16" t="s">
        <v>59</v>
      </c>
    </row>
    <row r="38" spans="1:49" ht="18.75" customHeight="1" thickBot="1" x14ac:dyDescent="0.45">
      <c r="A38" s="2"/>
      <c r="B38" s="82"/>
      <c r="C38" s="2"/>
      <c r="D38" s="136"/>
      <c r="E38" s="136"/>
      <c r="F38" s="136">
        <v>100</v>
      </c>
      <c r="G38" s="136"/>
      <c r="H38" s="136"/>
      <c r="I38" s="151">
        <f>IF(AM17=0,0,I32)</f>
        <v>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1</v>
      </c>
      <c r="AV38" s="10"/>
      <c r="AW38" s="55">
        <f>E23*(AW26+AW29+AW32+AQ38+AU38-AW35)</f>
        <v>0</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40:AP40"/>
    <mergeCell ref="A41:AP41"/>
    <mergeCell ref="A42:AP42"/>
    <mergeCell ref="AB2:AO2"/>
    <mergeCell ref="AB3:AO3"/>
    <mergeCell ref="AB4:AO4"/>
    <mergeCell ref="AJ16:AL16"/>
    <mergeCell ref="AG19:AI19"/>
    <mergeCell ref="AJ19:AL19"/>
    <mergeCell ref="AA6:AC6"/>
    <mergeCell ref="AB9:AC9"/>
    <mergeCell ref="AB11:AC11"/>
    <mergeCell ref="AD14:AO14"/>
    <mergeCell ref="AB14:AC14"/>
    <mergeCell ref="D37:E38"/>
    <mergeCell ref="F37:G37"/>
    <mergeCell ref="H37:H38"/>
    <mergeCell ref="I37:J37"/>
    <mergeCell ref="K37:K38"/>
    <mergeCell ref="L37:M37"/>
    <mergeCell ref="N37:N38"/>
    <mergeCell ref="O37:P37"/>
    <mergeCell ref="Q37:Q38"/>
    <mergeCell ref="F38:G38"/>
    <mergeCell ref="I38:J38"/>
    <mergeCell ref="L38:M38"/>
    <mergeCell ref="O38:P38"/>
    <mergeCell ref="N7:P7"/>
    <mergeCell ref="Q7:S7"/>
    <mergeCell ref="U7:W7"/>
    <mergeCell ref="X7:Z7"/>
    <mergeCell ref="A2:I3"/>
    <mergeCell ref="D4:G4"/>
    <mergeCell ref="A6:B6"/>
    <mergeCell ref="C6:J6"/>
    <mergeCell ref="K6:M6"/>
    <mergeCell ref="Q6:S6"/>
    <mergeCell ref="K2:M2"/>
    <mergeCell ref="K4:M4"/>
    <mergeCell ref="X2:Z2"/>
    <mergeCell ref="N2:W2"/>
    <mergeCell ref="N3:W3"/>
    <mergeCell ref="N4:W4"/>
    <mergeCell ref="C9:J9"/>
    <mergeCell ref="N9:P9"/>
    <mergeCell ref="Q9:S9"/>
    <mergeCell ref="U9:W9"/>
    <mergeCell ref="X9:Z9"/>
    <mergeCell ref="C8:J8"/>
    <mergeCell ref="N8:P8"/>
    <mergeCell ref="Q8:S8"/>
    <mergeCell ref="U8:W8"/>
    <mergeCell ref="X8:Z8"/>
    <mergeCell ref="N11:P11"/>
    <mergeCell ref="Q11:S11"/>
    <mergeCell ref="U11:W11"/>
    <mergeCell ref="X11:Z11"/>
    <mergeCell ref="C10:J10"/>
    <mergeCell ref="N10:P10"/>
    <mergeCell ref="Q10:S10"/>
    <mergeCell ref="U10:W10"/>
    <mergeCell ref="X10:Z10"/>
    <mergeCell ref="C13:J13"/>
    <mergeCell ref="N13:P13"/>
    <mergeCell ref="Q13:S13"/>
    <mergeCell ref="U13:W13"/>
    <mergeCell ref="X13:Z13"/>
    <mergeCell ref="C12:J12"/>
    <mergeCell ref="N12:P12"/>
    <mergeCell ref="Q12:S12"/>
    <mergeCell ref="U12:W12"/>
    <mergeCell ref="X12:Z12"/>
    <mergeCell ref="C15:J15"/>
    <mergeCell ref="N15:P15"/>
    <mergeCell ref="Q15:S15"/>
    <mergeCell ref="U15:W15"/>
    <mergeCell ref="X15:Z15"/>
    <mergeCell ref="C14:J14"/>
    <mergeCell ref="N14:P14"/>
    <mergeCell ref="Q14:S14"/>
    <mergeCell ref="U14:W14"/>
    <mergeCell ref="X14:Z14"/>
    <mergeCell ref="N16:P16"/>
    <mergeCell ref="Q16:S16"/>
    <mergeCell ref="AD16:AF16"/>
    <mergeCell ref="AG16:AI16"/>
    <mergeCell ref="AD18:AF18"/>
    <mergeCell ref="AG18:AI18"/>
    <mergeCell ref="AJ18:AL18"/>
    <mergeCell ref="C17:J17"/>
    <mergeCell ref="N17:P17"/>
    <mergeCell ref="Q17:S17"/>
    <mergeCell ref="AA17:AC17"/>
    <mergeCell ref="AD17:AF17"/>
    <mergeCell ref="AG17:AI17"/>
    <mergeCell ref="AJ17:AL17"/>
    <mergeCell ref="C19:J19"/>
    <mergeCell ref="N19:P19"/>
    <mergeCell ref="Q19:S19"/>
    <mergeCell ref="AA19:AC19"/>
    <mergeCell ref="AD19:AF19"/>
    <mergeCell ref="C18:J18"/>
    <mergeCell ref="N18:P18"/>
    <mergeCell ref="Q18:S18"/>
    <mergeCell ref="AA18:AC18"/>
    <mergeCell ref="U19:Z19"/>
    <mergeCell ref="C21:J21"/>
    <mergeCell ref="N21:P21"/>
    <mergeCell ref="Q21:S21"/>
    <mergeCell ref="C20:J20"/>
    <mergeCell ref="N20:P20"/>
    <mergeCell ref="Q20:S20"/>
    <mergeCell ref="AA20:AC20"/>
    <mergeCell ref="AD20:AF20"/>
    <mergeCell ref="AG20:AI20"/>
    <mergeCell ref="U20:Z20"/>
    <mergeCell ref="A23:C23"/>
    <mergeCell ref="E23:G23"/>
    <mergeCell ref="D25:E26"/>
    <mergeCell ref="F25:G25"/>
    <mergeCell ref="H25:H26"/>
    <mergeCell ref="I25:J25"/>
    <mergeCell ref="K25:K26"/>
    <mergeCell ref="U25:V25"/>
    <mergeCell ref="W25:X26"/>
    <mergeCell ref="Y25:AF25"/>
    <mergeCell ref="F26:G26"/>
    <mergeCell ref="I26:J26"/>
    <mergeCell ref="L26:M26"/>
    <mergeCell ref="O26:P26"/>
    <mergeCell ref="R26:S26"/>
    <mergeCell ref="U26:V26"/>
    <mergeCell ref="Y26:Z26"/>
    <mergeCell ref="L25:M25"/>
    <mergeCell ref="N25:N26"/>
    <mergeCell ref="O25:P25"/>
    <mergeCell ref="Q25:Q26"/>
    <mergeCell ref="R25:S25"/>
    <mergeCell ref="T25:T26"/>
    <mergeCell ref="AE26:AF26"/>
    <mergeCell ref="AB26:AC26"/>
    <mergeCell ref="T31:T32"/>
    <mergeCell ref="AA29:AB29"/>
    <mergeCell ref="D28:E29"/>
    <mergeCell ref="F28:G28"/>
    <mergeCell ref="H28:H29"/>
    <mergeCell ref="I28:J28"/>
    <mergeCell ref="K28:K29"/>
    <mergeCell ref="L28:M28"/>
    <mergeCell ref="N28:N29"/>
    <mergeCell ref="O28:P28"/>
    <mergeCell ref="D31:E32"/>
    <mergeCell ref="F31:G31"/>
    <mergeCell ref="H31:H32"/>
    <mergeCell ref="I31:J31"/>
    <mergeCell ref="K31:K32"/>
    <mergeCell ref="F29:G29"/>
    <mergeCell ref="I29:J29"/>
    <mergeCell ref="L29:M29"/>
    <mergeCell ref="O29:P29"/>
    <mergeCell ref="D34:E35"/>
    <mergeCell ref="F34:G34"/>
    <mergeCell ref="H34:H35"/>
    <mergeCell ref="I34:J34"/>
    <mergeCell ref="M34:N35"/>
    <mergeCell ref="O34:P34"/>
    <mergeCell ref="R34:S34"/>
    <mergeCell ref="F35:G35"/>
    <mergeCell ref="I35:J35"/>
    <mergeCell ref="O35:AB35"/>
    <mergeCell ref="U34:V34"/>
    <mergeCell ref="X34:Y34"/>
    <mergeCell ref="AA34:AB34"/>
    <mergeCell ref="AE31:AO31"/>
    <mergeCell ref="F32:G32"/>
    <mergeCell ref="I32:J32"/>
    <mergeCell ref="L32:M32"/>
    <mergeCell ref="O32:P32"/>
    <mergeCell ref="R32:S32"/>
    <mergeCell ref="U32:V32"/>
    <mergeCell ref="X32:Y32"/>
    <mergeCell ref="AA32:AB32"/>
    <mergeCell ref="AE32:AF32"/>
    <mergeCell ref="U31:V31"/>
    <mergeCell ref="W31:W32"/>
    <mergeCell ref="X31:Y31"/>
    <mergeCell ref="Z31:Z32"/>
    <mergeCell ref="AA31:AB31"/>
    <mergeCell ref="AC31:AD32"/>
    <mergeCell ref="L31:M31"/>
    <mergeCell ref="AH32:AI32"/>
    <mergeCell ref="AK32:AL32"/>
    <mergeCell ref="AN32:AO32"/>
    <mergeCell ref="N31:N32"/>
    <mergeCell ref="O31:P31"/>
    <mergeCell ref="Q31:Q32"/>
    <mergeCell ref="R31:S31"/>
    <mergeCell ref="AE37:AF38"/>
    <mergeCell ref="AG37:AL38"/>
    <mergeCell ref="AM37:AP38"/>
    <mergeCell ref="R37:S37"/>
    <mergeCell ref="T37:T38"/>
    <mergeCell ref="U37:V37"/>
    <mergeCell ref="W37:W38"/>
    <mergeCell ref="X37:Y37"/>
    <mergeCell ref="Z37:Z38"/>
    <mergeCell ref="AA37:AB37"/>
    <mergeCell ref="AC37:AD38"/>
    <mergeCell ref="R38:S38"/>
    <mergeCell ref="U38:V38"/>
    <mergeCell ref="X38:Y38"/>
    <mergeCell ref="AA38:AB38"/>
    <mergeCell ref="N6:P6"/>
    <mergeCell ref="U16:Z16"/>
    <mergeCell ref="U17:Z17"/>
    <mergeCell ref="U18:Z18"/>
    <mergeCell ref="AM16:AO16"/>
    <mergeCell ref="AM17:AO17"/>
    <mergeCell ref="AM18:AO18"/>
    <mergeCell ref="AE29:AF29"/>
    <mergeCell ref="AH29:AI29"/>
    <mergeCell ref="AK29:AL29"/>
    <mergeCell ref="AN29:AO29"/>
    <mergeCell ref="Z28:Z29"/>
    <mergeCell ref="AA28:AB28"/>
    <mergeCell ref="AC28:AD29"/>
    <mergeCell ref="AE28:AO28"/>
    <mergeCell ref="W28:W29"/>
    <mergeCell ref="X28:Y28"/>
    <mergeCell ref="X29:Y29"/>
    <mergeCell ref="R29:S29"/>
    <mergeCell ref="U29:V29"/>
    <mergeCell ref="Q28:Q29"/>
    <mergeCell ref="R28:S28"/>
    <mergeCell ref="T28:T29"/>
    <mergeCell ref="U28:V28"/>
    <mergeCell ref="AM19:AO19"/>
    <mergeCell ref="AM20:AO20"/>
    <mergeCell ref="AA16:AC16"/>
    <mergeCell ref="T21:Z21"/>
    <mergeCell ref="AA21:AL21"/>
    <mergeCell ref="AM21:AO21"/>
    <mergeCell ref="U6:Z6"/>
    <mergeCell ref="AA11:AA15"/>
    <mergeCell ref="AD6:AP8"/>
    <mergeCell ref="AD9:AP10"/>
    <mergeCell ref="AD11:AP13"/>
    <mergeCell ref="AJ20:AL20"/>
  </mergeCells>
  <phoneticPr fontId="2"/>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view="pageBreakPreview" zoomScale="70" zoomScaleNormal="100" zoomScaleSheetLayoutView="70" workbookViewId="0">
      <selection activeCell="A2" sqref="A2:I3"/>
    </sheetView>
  </sheetViews>
  <sheetFormatPr defaultRowHeight="18.75" x14ac:dyDescent="0.4"/>
  <cols>
    <col min="1" max="11" width="4.125" style="3" customWidth="1"/>
    <col min="12" max="12" width="4.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row>
    <row r="2" spans="1:44" ht="18.75" customHeight="1" x14ac:dyDescent="0.4">
      <c r="A2" s="264" t="s">
        <v>110</v>
      </c>
      <c r="B2" s="264"/>
      <c r="C2" s="264"/>
      <c r="D2" s="264"/>
      <c r="E2" s="264"/>
      <c r="F2" s="264"/>
      <c r="G2" s="264"/>
      <c r="H2" s="264"/>
      <c r="I2" s="264"/>
      <c r="J2" s="2"/>
      <c r="K2" s="273" t="s">
        <v>60</v>
      </c>
      <c r="L2" s="273"/>
      <c r="M2" s="273"/>
      <c r="N2" s="274"/>
      <c r="O2" s="274"/>
      <c r="P2" s="274"/>
      <c r="Q2" s="274"/>
      <c r="R2" s="274"/>
      <c r="S2" s="274"/>
      <c r="T2" s="274"/>
      <c r="U2" s="274"/>
      <c r="V2" s="274"/>
      <c r="W2" s="274"/>
      <c r="X2" s="273" t="s">
        <v>1</v>
      </c>
      <c r="Y2" s="273"/>
      <c r="Z2" s="273"/>
      <c r="AA2" s="4" t="s">
        <v>125</v>
      </c>
      <c r="AB2" s="279"/>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2"/>
      <c r="N3" s="275"/>
      <c r="O3" s="275"/>
      <c r="P3" s="275"/>
      <c r="Q3" s="275"/>
      <c r="R3" s="275"/>
      <c r="S3" s="275"/>
      <c r="T3" s="275"/>
      <c r="U3" s="275"/>
      <c r="V3" s="275"/>
      <c r="W3" s="275"/>
      <c r="AA3" s="4" t="s">
        <v>126</v>
      </c>
      <c r="AB3" s="280"/>
      <c r="AC3" s="280"/>
      <c r="AD3" s="280"/>
      <c r="AE3" s="280"/>
      <c r="AF3" s="280"/>
      <c r="AG3" s="280"/>
      <c r="AH3" s="280"/>
      <c r="AI3" s="280"/>
      <c r="AJ3" s="280"/>
      <c r="AK3" s="280"/>
      <c r="AL3" s="280"/>
      <c r="AM3" s="280"/>
      <c r="AN3" s="280"/>
      <c r="AO3" s="280"/>
      <c r="AP3" s="2"/>
      <c r="AQ3" s="2"/>
      <c r="AR3" s="2"/>
    </row>
    <row r="4" spans="1:44" x14ac:dyDescent="0.4">
      <c r="A4" s="2" t="s">
        <v>61</v>
      </c>
      <c r="B4" s="2"/>
      <c r="C4" s="2"/>
      <c r="D4" s="265" t="s">
        <v>68</v>
      </c>
      <c r="E4" s="265"/>
      <c r="F4" s="265"/>
      <c r="G4" s="265"/>
      <c r="H4" s="2" t="s">
        <v>3</v>
      </c>
      <c r="I4" s="2"/>
      <c r="J4" s="2"/>
      <c r="K4" s="273" t="s">
        <v>62</v>
      </c>
      <c r="L4" s="273"/>
      <c r="M4" s="273"/>
      <c r="N4" s="276"/>
      <c r="O4" s="276"/>
      <c r="P4" s="276"/>
      <c r="Q4" s="276"/>
      <c r="R4" s="276"/>
      <c r="S4" s="276"/>
      <c r="T4" s="276"/>
      <c r="U4" s="276"/>
      <c r="V4" s="276"/>
      <c r="W4" s="276"/>
      <c r="X4" s="2"/>
      <c r="Y4" s="2"/>
      <c r="Z4" s="2"/>
      <c r="AA4" s="4" t="s">
        <v>127</v>
      </c>
      <c r="AB4" s="280"/>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91" t="s">
        <v>69</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c r="D8" s="214"/>
      <c r="E8" s="214"/>
      <c r="F8" s="214"/>
      <c r="G8" s="214"/>
      <c r="H8" s="214"/>
      <c r="I8" s="214"/>
      <c r="J8" s="214"/>
      <c r="K8" s="75"/>
      <c r="L8" s="92" t="s">
        <v>70</v>
      </c>
      <c r="M8" s="68"/>
      <c r="N8" s="285" t="s">
        <v>73</v>
      </c>
      <c r="O8" s="286"/>
      <c r="P8" s="287"/>
      <c r="Q8" s="285" t="s">
        <v>76</v>
      </c>
      <c r="R8" s="286"/>
      <c r="S8" s="288"/>
      <c r="T8" s="40" t="s">
        <v>8</v>
      </c>
      <c r="U8" s="241"/>
      <c r="V8" s="242"/>
      <c r="W8" s="243"/>
      <c r="X8" s="244"/>
      <c r="Y8" s="245"/>
      <c r="Z8" s="246"/>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c r="D9" s="197"/>
      <c r="E9" s="197"/>
      <c r="F9" s="197"/>
      <c r="G9" s="197"/>
      <c r="H9" s="197"/>
      <c r="I9" s="197"/>
      <c r="J9" s="197"/>
      <c r="K9" s="76"/>
      <c r="L9" s="93" t="s">
        <v>71</v>
      </c>
      <c r="M9" s="66"/>
      <c r="N9" s="292" t="s">
        <v>74</v>
      </c>
      <c r="O9" s="293"/>
      <c r="P9" s="294"/>
      <c r="Q9" s="292" t="s">
        <v>77</v>
      </c>
      <c r="R9" s="293"/>
      <c r="S9" s="295"/>
      <c r="T9" s="42" t="s">
        <v>10</v>
      </c>
      <c r="U9" s="235"/>
      <c r="V9" s="236"/>
      <c r="W9" s="237"/>
      <c r="X9" s="238"/>
      <c r="Y9" s="239"/>
      <c r="Z9" s="240"/>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c r="D10" s="185"/>
      <c r="E10" s="185"/>
      <c r="F10" s="185"/>
      <c r="G10" s="185"/>
      <c r="H10" s="185"/>
      <c r="I10" s="185"/>
      <c r="J10" s="185"/>
      <c r="K10" s="77"/>
      <c r="L10" s="94" t="s">
        <v>72</v>
      </c>
      <c r="M10" s="69"/>
      <c r="N10" s="289" t="s">
        <v>75</v>
      </c>
      <c r="O10" s="290"/>
      <c r="P10" s="291"/>
      <c r="Q10" s="289" t="s">
        <v>78</v>
      </c>
      <c r="R10" s="290"/>
      <c r="S10" s="296"/>
      <c r="T10" s="44" t="s">
        <v>12</v>
      </c>
      <c r="U10" s="224"/>
      <c r="V10" s="225"/>
      <c r="W10" s="225"/>
      <c r="X10" s="254"/>
      <c r="Y10" s="255"/>
      <c r="Z10" s="256"/>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95" t="s">
        <v>79</v>
      </c>
      <c r="M11" s="70"/>
      <c r="N11" s="247"/>
      <c r="O11" s="248"/>
      <c r="P11" s="249"/>
      <c r="Q11" s="247"/>
      <c r="R11" s="248"/>
      <c r="S11" s="250"/>
      <c r="T11" s="37" t="s">
        <v>182</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c r="D12" s="214"/>
      <c r="E12" s="214"/>
      <c r="F12" s="214"/>
      <c r="G12" s="214"/>
      <c r="H12" s="214"/>
      <c r="I12" s="214"/>
      <c r="J12" s="214"/>
      <c r="K12" s="75"/>
      <c r="L12" s="92" t="s">
        <v>80</v>
      </c>
      <c r="M12" s="68"/>
      <c r="N12" s="285" t="s">
        <v>84</v>
      </c>
      <c r="O12" s="286"/>
      <c r="P12" s="287"/>
      <c r="Q12" s="285" t="s">
        <v>89</v>
      </c>
      <c r="R12" s="286"/>
      <c r="S12" s="288"/>
      <c r="T12" s="45" t="s">
        <v>18</v>
      </c>
      <c r="U12" s="241"/>
      <c r="V12" s="242"/>
      <c r="W12" s="243"/>
      <c r="X12" s="244"/>
      <c r="Y12" s="245"/>
      <c r="Z12" s="246"/>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c r="D13" s="197"/>
      <c r="E13" s="197"/>
      <c r="F13" s="197"/>
      <c r="G13" s="197"/>
      <c r="H13" s="197"/>
      <c r="I13" s="197"/>
      <c r="J13" s="197"/>
      <c r="K13" s="76"/>
      <c r="L13" s="93" t="s">
        <v>81</v>
      </c>
      <c r="M13" s="66"/>
      <c r="N13" s="292" t="s">
        <v>85</v>
      </c>
      <c r="O13" s="293"/>
      <c r="P13" s="294"/>
      <c r="Q13" s="292" t="s">
        <v>88</v>
      </c>
      <c r="R13" s="293"/>
      <c r="S13" s="295"/>
      <c r="T13" s="42" t="s">
        <v>19</v>
      </c>
      <c r="U13" s="235"/>
      <c r="V13" s="236"/>
      <c r="W13" s="237"/>
      <c r="X13" s="238"/>
      <c r="Y13" s="239"/>
      <c r="Z13" s="240"/>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c r="D14" s="197"/>
      <c r="E14" s="197"/>
      <c r="F14" s="197"/>
      <c r="G14" s="197"/>
      <c r="H14" s="197"/>
      <c r="I14" s="197"/>
      <c r="J14" s="197"/>
      <c r="K14" s="76"/>
      <c r="L14" s="93" t="s">
        <v>82</v>
      </c>
      <c r="M14" s="66"/>
      <c r="N14" s="292" t="s">
        <v>86</v>
      </c>
      <c r="O14" s="293"/>
      <c r="P14" s="294"/>
      <c r="Q14" s="292" t="s">
        <v>90</v>
      </c>
      <c r="R14" s="293"/>
      <c r="S14" s="295"/>
      <c r="T14" s="46" t="s">
        <v>20</v>
      </c>
      <c r="U14" s="230"/>
      <c r="V14" s="231"/>
      <c r="W14" s="231"/>
      <c r="X14" s="232"/>
      <c r="Y14" s="233"/>
      <c r="Z14" s="234"/>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c r="D15" s="185"/>
      <c r="E15" s="185"/>
      <c r="F15" s="185"/>
      <c r="G15" s="185"/>
      <c r="H15" s="185"/>
      <c r="I15" s="185"/>
      <c r="J15" s="185"/>
      <c r="K15" s="77"/>
      <c r="L15" s="94" t="s">
        <v>83</v>
      </c>
      <c r="M15" s="69"/>
      <c r="N15" s="289" t="s">
        <v>87</v>
      </c>
      <c r="O15" s="290"/>
      <c r="P15" s="291"/>
      <c r="Q15" s="289" t="s">
        <v>91</v>
      </c>
      <c r="R15" s="290"/>
      <c r="S15" s="296"/>
      <c r="T15" s="41" t="s">
        <v>21</v>
      </c>
      <c r="U15" s="224"/>
      <c r="V15" s="225"/>
      <c r="W15" s="226"/>
      <c r="X15" s="227"/>
      <c r="Y15" s="228"/>
      <c r="Z15" s="229"/>
      <c r="AA15" s="120"/>
      <c r="AP15" s="2"/>
      <c r="AQ15" s="2"/>
    </row>
    <row r="16" spans="1:44" x14ac:dyDescent="0.4">
      <c r="A16" s="59" t="s">
        <v>24</v>
      </c>
      <c r="B16" s="60"/>
      <c r="C16" s="59" t="s">
        <v>25</v>
      </c>
      <c r="D16" s="60"/>
      <c r="E16" s="60"/>
      <c r="F16" s="60"/>
      <c r="G16" s="60"/>
      <c r="H16" s="60"/>
      <c r="I16" s="60"/>
      <c r="J16" s="60"/>
      <c r="K16" s="79"/>
      <c r="L16" s="96" t="s">
        <v>92</v>
      </c>
      <c r="M16" s="67"/>
      <c r="N16" s="205"/>
      <c r="O16" s="206"/>
      <c r="P16" s="207"/>
      <c r="Q16" s="205"/>
      <c r="R16" s="206"/>
      <c r="S16" s="208"/>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c r="D17" s="214"/>
      <c r="E17" s="214"/>
      <c r="F17" s="214"/>
      <c r="G17" s="214"/>
      <c r="H17" s="214"/>
      <c r="I17" s="214"/>
      <c r="J17" s="214"/>
      <c r="K17" s="75"/>
      <c r="L17" s="92" t="s">
        <v>93</v>
      </c>
      <c r="M17" s="68"/>
      <c r="N17" s="285" t="s">
        <v>97</v>
      </c>
      <c r="O17" s="286"/>
      <c r="P17" s="287"/>
      <c r="Q17" s="285" t="s">
        <v>101</v>
      </c>
      <c r="R17" s="286"/>
      <c r="S17" s="288"/>
      <c r="T17" s="45" t="s">
        <v>29</v>
      </c>
      <c r="U17" s="130"/>
      <c r="V17" s="131"/>
      <c r="W17" s="131"/>
      <c r="X17" s="131"/>
      <c r="Y17" s="131"/>
      <c r="Z17" s="132"/>
      <c r="AA17" s="219"/>
      <c r="AB17" s="219"/>
      <c r="AC17" s="220"/>
      <c r="AD17" s="221"/>
      <c r="AE17" s="221"/>
      <c r="AF17" s="221"/>
      <c r="AG17" s="222"/>
      <c r="AH17" s="222"/>
      <c r="AI17" s="222"/>
      <c r="AJ17" s="221"/>
      <c r="AK17" s="221"/>
      <c r="AL17" s="223"/>
      <c r="AM17" s="136" t="s">
        <v>147</v>
      </c>
      <c r="AN17" s="136"/>
      <c r="AO17" s="137"/>
      <c r="AP17" s="2"/>
      <c r="AQ17" s="2"/>
    </row>
    <row r="18" spans="1:49" x14ac:dyDescent="0.4">
      <c r="A18" s="59"/>
      <c r="B18" s="61" t="s">
        <v>30</v>
      </c>
      <c r="C18" s="196"/>
      <c r="D18" s="197"/>
      <c r="E18" s="197"/>
      <c r="F18" s="197"/>
      <c r="G18" s="197"/>
      <c r="H18" s="197"/>
      <c r="I18" s="197"/>
      <c r="J18" s="197"/>
      <c r="K18" s="76"/>
      <c r="L18" s="93" t="s">
        <v>94</v>
      </c>
      <c r="M18" s="66"/>
      <c r="N18" s="292" t="s">
        <v>98</v>
      </c>
      <c r="O18" s="293"/>
      <c r="P18" s="294"/>
      <c r="Q18" s="292" t="s">
        <v>102</v>
      </c>
      <c r="R18" s="293"/>
      <c r="S18" s="295"/>
      <c r="T18" s="42" t="s">
        <v>30</v>
      </c>
      <c r="U18" s="133"/>
      <c r="V18" s="134"/>
      <c r="W18" s="134"/>
      <c r="X18" s="134"/>
      <c r="Y18" s="134"/>
      <c r="Z18" s="135"/>
      <c r="AA18" s="202"/>
      <c r="AB18" s="202"/>
      <c r="AC18" s="203"/>
      <c r="AD18" s="210"/>
      <c r="AE18" s="210"/>
      <c r="AF18" s="210"/>
      <c r="AG18" s="211"/>
      <c r="AH18" s="211"/>
      <c r="AI18" s="211"/>
      <c r="AJ18" s="210"/>
      <c r="AK18" s="210"/>
      <c r="AL18" s="212"/>
      <c r="AM18" s="107" t="s">
        <v>148</v>
      </c>
      <c r="AN18" s="108"/>
      <c r="AO18" s="109"/>
      <c r="AP18" s="2"/>
      <c r="AQ18" s="2"/>
    </row>
    <row r="19" spans="1:49" x14ac:dyDescent="0.4">
      <c r="A19" s="59"/>
      <c r="B19" s="61" t="s">
        <v>31</v>
      </c>
      <c r="C19" s="196"/>
      <c r="D19" s="197"/>
      <c r="E19" s="197"/>
      <c r="F19" s="197"/>
      <c r="G19" s="197"/>
      <c r="H19" s="197"/>
      <c r="I19" s="197"/>
      <c r="J19" s="197"/>
      <c r="K19" s="76"/>
      <c r="L19" s="93" t="s">
        <v>95</v>
      </c>
      <c r="M19" s="66"/>
      <c r="N19" s="292" t="s">
        <v>99</v>
      </c>
      <c r="O19" s="293"/>
      <c r="P19" s="294"/>
      <c r="Q19" s="292" t="s">
        <v>103</v>
      </c>
      <c r="R19" s="293"/>
      <c r="S19" s="295"/>
      <c r="T19" s="46" t="s">
        <v>31</v>
      </c>
      <c r="U19" s="133"/>
      <c r="V19" s="134"/>
      <c r="W19" s="134"/>
      <c r="X19" s="134"/>
      <c r="Y19" s="134"/>
      <c r="Z19" s="135"/>
      <c r="AA19" s="202"/>
      <c r="AB19" s="202"/>
      <c r="AC19" s="203"/>
      <c r="AD19" s="204"/>
      <c r="AE19" s="204"/>
      <c r="AF19" s="204"/>
      <c r="AG19" s="211"/>
      <c r="AH19" s="211"/>
      <c r="AI19" s="211"/>
      <c r="AJ19" s="210"/>
      <c r="AK19" s="210"/>
      <c r="AL19" s="212"/>
      <c r="AM19" s="107" t="s">
        <v>149</v>
      </c>
      <c r="AN19" s="108"/>
      <c r="AO19" s="109"/>
      <c r="AP19" s="2"/>
      <c r="AQ19" s="2"/>
    </row>
    <row r="20" spans="1:49" x14ac:dyDescent="0.4">
      <c r="A20" s="62"/>
      <c r="B20" s="61" t="s">
        <v>32</v>
      </c>
      <c r="C20" s="184"/>
      <c r="D20" s="185"/>
      <c r="E20" s="185"/>
      <c r="F20" s="185"/>
      <c r="G20" s="185"/>
      <c r="H20" s="185"/>
      <c r="I20" s="185"/>
      <c r="J20" s="185"/>
      <c r="K20" s="83"/>
      <c r="L20" s="94" t="s">
        <v>96</v>
      </c>
      <c r="M20" s="69"/>
      <c r="N20" s="289" t="s">
        <v>100</v>
      </c>
      <c r="O20" s="290"/>
      <c r="P20" s="291"/>
      <c r="Q20" s="289" t="s">
        <v>104</v>
      </c>
      <c r="R20" s="290"/>
      <c r="S20" s="296"/>
      <c r="T20" s="44" t="s">
        <v>32</v>
      </c>
      <c r="U20" s="193"/>
      <c r="V20" s="194"/>
      <c r="W20" s="194"/>
      <c r="X20" s="194"/>
      <c r="Y20" s="194"/>
      <c r="Z20" s="195"/>
      <c r="AA20" s="190"/>
      <c r="AB20" s="190"/>
      <c r="AC20" s="191"/>
      <c r="AD20" s="123"/>
      <c r="AE20" s="123"/>
      <c r="AF20" s="123"/>
      <c r="AG20" s="192"/>
      <c r="AH20" s="192"/>
      <c r="AI20" s="192"/>
      <c r="AJ20" s="123"/>
      <c r="AK20" s="123"/>
      <c r="AL20" s="124"/>
      <c r="AM20" s="110" t="s">
        <v>150</v>
      </c>
      <c r="AN20" s="110"/>
      <c r="AO20" s="111"/>
      <c r="AP20" s="2"/>
      <c r="AQ20" s="2"/>
    </row>
    <row r="21" spans="1:49" x14ac:dyDescent="0.4">
      <c r="A21" s="35" t="s">
        <v>33</v>
      </c>
      <c r="B21" s="36"/>
      <c r="C21" s="178" t="s">
        <v>67</v>
      </c>
      <c r="D21" s="179"/>
      <c r="E21" s="179"/>
      <c r="F21" s="179"/>
      <c r="G21" s="179"/>
      <c r="H21" s="179"/>
      <c r="I21" s="179"/>
      <c r="J21" s="180"/>
      <c r="K21" s="80"/>
      <c r="L21" s="97" t="s">
        <v>105</v>
      </c>
      <c r="M21" s="65"/>
      <c r="N21" s="298" t="s">
        <v>106</v>
      </c>
      <c r="O21" s="299"/>
      <c r="P21" s="300"/>
      <c r="Q21" s="298" t="s">
        <v>107</v>
      </c>
      <c r="R21" s="299"/>
      <c r="S21" s="300"/>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x14ac:dyDescent="0.4">
      <c r="A23" s="174" t="s">
        <v>173</v>
      </c>
      <c r="B23" s="174"/>
      <c r="C23" s="174"/>
      <c r="D23" s="10" t="s">
        <v>108</v>
      </c>
      <c r="E23" s="297" t="str">
        <f>D4</f>
        <v>P</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6" t="s">
        <v>153</v>
      </c>
      <c r="E25" s="170"/>
      <c r="F25" s="165" t="str">
        <f>L8</f>
        <v>K1r</v>
      </c>
      <c r="G25" s="165"/>
      <c r="H25" s="170" t="s">
        <v>155</v>
      </c>
      <c r="I25" s="173" t="str">
        <f>Q8</f>
        <v>K1t'</v>
      </c>
      <c r="J25" s="173"/>
      <c r="K25" s="170" t="s">
        <v>156</v>
      </c>
      <c r="L25" s="165" t="str">
        <f>L9</f>
        <v>K2r</v>
      </c>
      <c r="M25" s="165"/>
      <c r="N25" s="170" t="s">
        <v>155</v>
      </c>
      <c r="O25" s="173" t="str">
        <f>Q9</f>
        <v>K2t'</v>
      </c>
      <c r="P25" s="173"/>
      <c r="Q25" s="170" t="s">
        <v>156</v>
      </c>
      <c r="R25" s="165" t="str">
        <f>L10</f>
        <v>K3r</v>
      </c>
      <c r="S25" s="165"/>
      <c r="T25" s="170" t="s">
        <v>155</v>
      </c>
      <c r="U25" s="173" t="str">
        <f>Q10</f>
        <v>K3t'</v>
      </c>
      <c r="V25" s="173"/>
      <c r="W25" s="177" t="s">
        <v>157</v>
      </c>
      <c r="X25" s="177"/>
      <c r="Y25" s="165" t="str">
        <f>L7</f>
        <v>Kr</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t="str">
        <f>N8</f>
        <v>K1t</v>
      </c>
      <c r="J26" s="171"/>
      <c r="K26" s="170"/>
      <c r="L26" s="170">
        <v>100</v>
      </c>
      <c r="M26" s="170"/>
      <c r="N26" s="170"/>
      <c r="O26" s="171" t="str">
        <f>N9</f>
        <v>K2t</v>
      </c>
      <c r="P26" s="171"/>
      <c r="Q26" s="170"/>
      <c r="R26" s="170">
        <v>100</v>
      </c>
      <c r="S26" s="170"/>
      <c r="T26" s="170"/>
      <c r="U26" s="171" t="str">
        <f>N10</f>
        <v>K3t</v>
      </c>
      <c r="V26" s="171"/>
      <c r="W26" s="177"/>
      <c r="X26" s="177"/>
      <c r="Y26" s="172" t="str">
        <f>L8</f>
        <v>K1r</v>
      </c>
      <c r="Z26" s="172"/>
      <c r="AA26" s="28" t="s">
        <v>156</v>
      </c>
      <c r="AB26" s="172" t="str">
        <f>L9</f>
        <v>K2r</v>
      </c>
      <c r="AC26" s="172"/>
      <c r="AD26" s="28" t="s">
        <v>156</v>
      </c>
      <c r="AE26" s="172" t="str">
        <f>L10</f>
        <v>K3r</v>
      </c>
      <c r="AF26" s="172"/>
      <c r="AG26" s="2"/>
      <c r="AH26" s="2"/>
      <c r="AI26" s="2"/>
      <c r="AJ26" s="2"/>
      <c r="AK26" s="2"/>
      <c r="AL26" s="2"/>
      <c r="AM26" s="2"/>
      <c r="AN26" s="2"/>
      <c r="AO26" s="2"/>
      <c r="AP26" s="2"/>
      <c r="AQ26" s="12" t="e">
        <f>IF(F25=0,0,F25/F26*I25/I26)</f>
        <v>#VALUE!</v>
      </c>
      <c r="AR26" s="12" t="e">
        <f>IF(L25=0,0,L25/L26*O25/O26)</f>
        <v>#VALUE!</v>
      </c>
      <c r="AS26" s="12" t="e">
        <f>IF(R25=0,0,R25/R26*U25/U26)</f>
        <v>#VALUE!</v>
      </c>
      <c r="AT26" s="12"/>
      <c r="AU26" s="12" t="e">
        <f>IF(Y25=0,0,Y25/(Y26+AB26+AE26))</f>
        <v>#VALUE!</v>
      </c>
      <c r="AV26" s="10"/>
      <c r="AW26" s="12" t="e">
        <f>(AQ26+AR26+AS26)*AU26</f>
        <v>#VALUE!</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t="str">
        <f>L12</f>
        <v>R1r</v>
      </c>
      <c r="G28" s="143"/>
      <c r="H28" s="140" t="s">
        <v>155</v>
      </c>
      <c r="I28" s="141" t="str">
        <f>Q12</f>
        <v>R1t'</v>
      </c>
      <c r="J28" s="141"/>
      <c r="K28" s="140" t="s">
        <v>156</v>
      </c>
      <c r="L28" s="143" t="str">
        <f>L13</f>
        <v>R2r</v>
      </c>
      <c r="M28" s="143"/>
      <c r="N28" s="140" t="s">
        <v>155</v>
      </c>
      <c r="O28" s="141" t="str">
        <f>Q13</f>
        <v>R2t'</v>
      </c>
      <c r="P28" s="141"/>
      <c r="Q28" s="140" t="s">
        <v>156</v>
      </c>
      <c r="R28" s="143" t="str">
        <f>L14</f>
        <v>R3r</v>
      </c>
      <c r="S28" s="143"/>
      <c r="T28" s="140" t="s">
        <v>155</v>
      </c>
      <c r="U28" s="141" t="str">
        <f>Q14</f>
        <v>R3t'</v>
      </c>
      <c r="V28" s="141"/>
      <c r="W28" s="140" t="s">
        <v>156</v>
      </c>
      <c r="X28" s="143" t="str">
        <f>L15</f>
        <v>R4r</v>
      </c>
      <c r="Y28" s="143"/>
      <c r="Z28" s="140" t="s">
        <v>155</v>
      </c>
      <c r="AA28" s="141" t="str">
        <f>Q15</f>
        <v>R4t'</v>
      </c>
      <c r="AB28" s="141"/>
      <c r="AC28" s="142" t="s">
        <v>157</v>
      </c>
      <c r="AD28" s="142"/>
      <c r="AE28" s="143" t="str">
        <f>L11</f>
        <v>Rr</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t="str">
        <f>N12</f>
        <v>R1t</v>
      </c>
      <c r="J29" s="144"/>
      <c r="K29" s="140"/>
      <c r="L29" s="140">
        <v>100</v>
      </c>
      <c r="M29" s="140"/>
      <c r="N29" s="140"/>
      <c r="O29" s="144" t="str">
        <f>N13</f>
        <v>R2t</v>
      </c>
      <c r="P29" s="144"/>
      <c r="Q29" s="140"/>
      <c r="R29" s="140">
        <v>100</v>
      </c>
      <c r="S29" s="140"/>
      <c r="T29" s="140"/>
      <c r="U29" s="144" t="str">
        <f>N14</f>
        <v>R3t</v>
      </c>
      <c r="V29" s="144"/>
      <c r="W29" s="140"/>
      <c r="X29" s="140">
        <v>100</v>
      </c>
      <c r="Y29" s="140"/>
      <c r="Z29" s="140"/>
      <c r="AA29" s="144" t="str">
        <f>N15</f>
        <v>R4t</v>
      </c>
      <c r="AB29" s="144"/>
      <c r="AC29" s="142"/>
      <c r="AD29" s="142"/>
      <c r="AE29" s="138" t="str">
        <f>L12</f>
        <v>R1r</v>
      </c>
      <c r="AF29" s="138"/>
      <c r="AG29" s="24" t="s">
        <v>156</v>
      </c>
      <c r="AH29" s="139" t="str">
        <f>L13</f>
        <v>R2r</v>
      </c>
      <c r="AI29" s="139"/>
      <c r="AJ29" s="24" t="s">
        <v>156</v>
      </c>
      <c r="AK29" s="138" t="str">
        <f>L14</f>
        <v>R3r</v>
      </c>
      <c r="AL29" s="138"/>
      <c r="AM29" s="24" t="s">
        <v>156</v>
      </c>
      <c r="AN29" s="138" t="str">
        <f>L15</f>
        <v>R4r</v>
      </c>
      <c r="AO29" s="138"/>
      <c r="AP29" s="2"/>
      <c r="AQ29" s="12" t="e">
        <f>IF(F28=0,0,F28/F29*I28/I29)</f>
        <v>#VALUE!</v>
      </c>
      <c r="AR29" s="12" t="e">
        <f>IF(L28=0,0,L28/L29*O28/O29)</f>
        <v>#VALUE!</v>
      </c>
      <c r="AS29" s="12" t="e">
        <f>IF(R28=0,0,R28/R29*U28/U29)</f>
        <v>#VALUE!</v>
      </c>
      <c r="AT29" s="12" t="e">
        <f>IF(X28=0,0,X28/X29*AA28/AA29)</f>
        <v>#VALUE!</v>
      </c>
      <c r="AU29" s="12" t="e">
        <f>IF(AE28=0,0,AE28/(AE29+AH29+AK29+AN29))</f>
        <v>#VALUE!</v>
      </c>
      <c r="AV29" s="10"/>
      <c r="AW29" s="12" t="e">
        <f>(AQ29+AR29+AS29+AT29)*AU29</f>
        <v>#VALUE!</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t="str">
        <f>L17</f>
        <v>Z1r</v>
      </c>
      <c r="G31" s="153"/>
      <c r="H31" s="154" t="s">
        <v>155</v>
      </c>
      <c r="I31" s="157" t="str">
        <f>Q17</f>
        <v>Z1t'</v>
      </c>
      <c r="J31" s="157"/>
      <c r="K31" s="154" t="s">
        <v>156</v>
      </c>
      <c r="L31" s="153" t="str">
        <f>L18</f>
        <v>Z2r</v>
      </c>
      <c r="M31" s="153"/>
      <c r="N31" s="154" t="s">
        <v>155</v>
      </c>
      <c r="O31" s="157" t="str">
        <f>Q18</f>
        <v>Z2t'</v>
      </c>
      <c r="P31" s="157"/>
      <c r="Q31" s="154" t="s">
        <v>35</v>
      </c>
      <c r="R31" s="153" t="str">
        <f>L19</f>
        <v>Z3r</v>
      </c>
      <c r="S31" s="153"/>
      <c r="T31" s="154" t="s">
        <v>34</v>
      </c>
      <c r="U31" s="157" t="str">
        <f>Q19</f>
        <v>Z3t'</v>
      </c>
      <c r="V31" s="157"/>
      <c r="W31" s="154" t="s">
        <v>35</v>
      </c>
      <c r="X31" s="153" t="str">
        <f>L20</f>
        <v>Z4r</v>
      </c>
      <c r="Y31" s="153"/>
      <c r="Z31" s="154" t="s">
        <v>34</v>
      </c>
      <c r="AA31" s="157" t="str">
        <f>Q20</f>
        <v>Z4t'</v>
      </c>
      <c r="AB31" s="157"/>
      <c r="AC31" s="158" t="s">
        <v>38</v>
      </c>
      <c r="AD31" s="158"/>
      <c r="AE31" s="153" t="str">
        <f>L16</f>
        <v>Zr</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301" t="str">
        <f>N17</f>
        <v>Z1t</v>
      </c>
      <c r="J32" s="301"/>
      <c r="K32" s="154"/>
      <c r="L32" s="154">
        <v>100</v>
      </c>
      <c r="M32" s="154"/>
      <c r="N32" s="154"/>
      <c r="O32" s="155" t="str">
        <f>N18</f>
        <v>Z2t</v>
      </c>
      <c r="P32" s="155"/>
      <c r="Q32" s="154"/>
      <c r="R32" s="154">
        <v>100</v>
      </c>
      <c r="S32" s="154"/>
      <c r="T32" s="154"/>
      <c r="U32" s="155" t="str">
        <f>N19</f>
        <v>Z3t</v>
      </c>
      <c r="V32" s="155"/>
      <c r="W32" s="154"/>
      <c r="X32" s="154">
        <v>100</v>
      </c>
      <c r="Y32" s="154"/>
      <c r="Z32" s="154"/>
      <c r="AA32" s="155" t="str">
        <f>N20</f>
        <v>Z4t</v>
      </c>
      <c r="AB32" s="155"/>
      <c r="AC32" s="158"/>
      <c r="AD32" s="158"/>
      <c r="AE32" s="156" t="str">
        <f>L17</f>
        <v>Z1r</v>
      </c>
      <c r="AF32" s="156"/>
      <c r="AG32" s="58" t="s">
        <v>35</v>
      </c>
      <c r="AH32" s="159" t="str">
        <f>L18</f>
        <v>Z2r</v>
      </c>
      <c r="AI32" s="159"/>
      <c r="AJ32" s="58" t="s">
        <v>35</v>
      </c>
      <c r="AK32" s="156" t="str">
        <f>L19</f>
        <v>Z3r</v>
      </c>
      <c r="AL32" s="156"/>
      <c r="AM32" s="58" t="s">
        <v>35</v>
      </c>
      <c r="AN32" s="156" t="str">
        <f>L20</f>
        <v>Z4r</v>
      </c>
      <c r="AO32" s="156"/>
      <c r="AP32" s="2"/>
      <c r="AQ32" s="12" t="e">
        <f>IF(F31=0,0,F31/F32*I31/I32)</f>
        <v>#VALUE!</v>
      </c>
      <c r="AR32" s="12" t="e">
        <f>IF(L31=0,0,L31/L32*O31/O32)</f>
        <v>#VALUE!</v>
      </c>
      <c r="AS32" s="12" t="e">
        <f>IF(R31=0,0,R31/R32*U31/U32)</f>
        <v>#VALUE!</v>
      </c>
      <c r="AT32" s="12" t="e">
        <f>IF(X31=0,0,X31/X32*AA31/AA32)</f>
        <v>#VALUE!</v>
      </c>
      <c r="AU32" s="12" t="e">
        <f>IF(AE31=0,0,AE31/(AE32+AH32+AK32+AN32))</f>
        <v>#VALUE!</v>
      </c>
      <c r="AV32" s="10"/>
      <c r="AW32" s="12" t="e">
        <f>(AQ32+AR32+AS32+AT32)*AU32</f>
        <v>#VALUE!</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t="str">
        <f>L21</f>
        <v>Sｒ</v>
      </c>
      <c r="G34" s="161"/>
      <c r="H34" s="160" t="s">
        <v>34</v>
      </c>
      <c r="I34" s="162" t="str">
        <f>Q21</f>
        <v>St'</v>
      </c>
      <c r="J34" s="162"/>
      <c r="K34" s="2"/>
      <c r="L34" s="2"/>
      <c r="M34" s="163" t="s">
        <v>35</v>
      </c>
      <c r="N34" s="163"/>
      <c r="O34" s="164">
        <v>100</v>
      </c>
      <c r="P34" s="164"/>
      <c r="Q34" s="15" t="s">
        <v>54</v>
      </c>
      <c r="R34" s="165" t="str">
        <f>L7</f>
        <v>Kr</v>
      </c>
      <c r="S34" s="165"/>
      <c r="T34" s="15" t="s">
        <v>54</v>
      </c>
      <c r="U34" s="143" t="str">
        <f>L11</f>
        <v>Rr</v>
      </c>
      <c r="V34" s="143"/>
      <c r="W34" s="15" t="s">
        <v>54</v>
      </c>
      <c r="X34" s="153" t="str">
        <f>L16</f>
        <v>Zr</v>
      </c>
      <c r="Y34" s="153"/>
      <c r="Z34" s="15" t="s">
        <v>54</v>
      </c>
      <c r="AA34" s="161" t="str">
        <f>L21</f>
        <v>Sｒ</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t="str">
        <f>N21</f>
        <v>St</v>
      </c>
      <c r="J35" s="166"/>
      <c r="K35" s="2"/>
      <c r="L35" s="2"/>
      <c r="M35" s="163"/>
      <c r="N35" s="163"/>
      <c r="O35" s="167">
        <v>100</v>
      </c>
      <c r="P35" s="167"/>
      <c r="Q35" s="167"/>
      <c r="R35" s="167"/>
      <c r="S35" s="167"/>
      <c r="T35" s="167"/>
      <c r="U35" s="167"/>
      <c r="V35" s="167"/>
      <c r="W35" s="167"/>
      <c r="X35" s="167"/>
      <c r="Y35" s="167"/>
      <c r="Z35" s="167"/>
      <c r="AA35" s="167"/>
      <c r="AB35" s="167"/>
      <c r="AC35" s="2"/>
      <c r="AP35" s="8"/>
      <c r="AQ35" s="12" t="e">
        <f>IF(F37=0,0,F37/F38*I37/I38)</f>
        <v>#VALUE!</v>
      </c>
      <c r="AR35" s="12" t="e">
        <f>IF(L37=0,0,L37/L38*O37/O38)</f>
        <v>#VALUE!</v>
      </c>
      <c r="AS35" s="12" t="e">
        <f>IF(R37=0,0,R37/R38*U37/U38)</f>
        <v>#VALUE!</v>
      </c>
      <c r="AT35" s="12" t="e">
        <f>IF(X37=0,0,X37/X38*AA37/AA38)</f>
        <v>#VALUE!</v>
      </c>
      <c r="AU35" s="12"/>
      <c r="AV35" s="10"/>
      <c r="AW35" s="12" t="e">
        <f>(AQ35+AR35+AS35+AT35)</f>
        <v>#VALUE!</v>
      </c>
    </row>
    <row r="36" spans="1:49" ht="7.5" customHeight="1" thickBot="1" x14ac:dyDescent="0.45"/>
    <row r="37" spans="1:49" ht="18.75" customHeight="1" x14ac:dyDescent="0.4">
      <c r="A37" s="2"/>
      <c r="B37" s="2"/>
      <c r="C37" s="2"/>
      <c r="D37" s="284" t="s">
        <v>145</v>
      </c>
      <c r="E37" s="136"/>
      <c r="F37" s="149" t="str">
        <f>CONCATENATE(F31,"×",AM17)</f>
        <v>Z1r×a</v>
      </c>
      <c r="G37" s="149"/>
      <c r="H37" s="136" t="s">
        <v>34</v>
      </c>
      <c r="I37" s="149" t="str">
        <f>CONCATENATE(I31)</f>
        <v>Z1t'</v>
      </c>
      <c r="J37" s="149"/>
      <c r="K37" s="136" t="s">
        <v>35</v>
      </c>
      <c r="L37" s="149" t="str">
        <f>CONCATENATE(L31,"×",AM18)</f>
        <v>Z2r×b</v>
      </c>
      <c r="M37" s="149"/>
      <c r="N37" s="136" t="s">
        <v>34</v>
      </c>
      <c r="O37" s="149" t="str">
        <f>CONCATENATE(O31)</f>
        <v>Z2t'</v>
      </c>
      <c r="P37" s="149"/>
      <c r="Q37" s="136" t="s">
        <v>35</v>
      </c>
      <c r="R37" s="149" t="str">
        <f>CONCATENATE(R31,"×",AM19)</f>
        <v>Z3r×c</v>
      </c>
      <c r="S37" s="149"/>
      <c r="T37" s="136" t="s">
        <v>34</v>
      </c>
      <c r="U37" s="149" t="str">
        <f>CONCATENATE(U31)</f>
        <v>Z3t'</v>
      </c>
      <c r="V37" s="149"/>
      <c r="W37" s="136" t="s">
        <v>35</v>
      </c>
      <c r="X37" s="149" t="str">
        <f>CONCATENATE(X31,"×",AM20)</f>
        <v>Z4r×d</v>
      </c>
      <c r="Y37" s="149"/>
      <c r="Z37" s="136" t="s">
        <v>34</v>
      </c>
      <c r="AA37" s="149" t="str">
        <f>CONCATENATE(AA31)</f>
        <v>Z4t'</v>
      </c>
      <c r="AB37" s="149"/>
      <c r="AC37" s="150" t="s">
        <v>152</v>
      </c>
      <c r="AD37" s="150"/>
      <c r="AE37" s="145" t="s">
        <v>151</v>
      </c>
      <c r="AF37" s="145"/>
      <c r="AG37" s="146" t="e">
        <f>IF(AW35=0,ROUNDUP(AW38,3-INT(LOG(AW38))),ROUNDUP(AW38,0))</f>
        <v>#VALUE!</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t="str">
        <f>CONCATENATE(I32)</f>
        <v>Z1t</v>
      </c>
      <c r="J38" s="151"/>
      <c r="K38" s="136"/>
      <c r="L38" s="136">
        <v>100</v>
      </c>
      <c r="M38" s="136"/>
      <c r="N38" s="136"/>
      <c r="O38" s="152" t="str">
        <f>CONCATENATE(O32)</f>
        <v>Z2t</v>
      </c>
      <c r="P38" s="152"/>
      <c r="Q38" s="136"/>
      <c r="R38" s="136">
        <v>100</v>
      </c>
      <c r="S38" s="136"/>
      <c r="T38" s="136"/>
      <c r="U38" s="151" t="str">
        <f>CONCATENATE(U32)</f>
        <v>Z3t</v>
      </c>
      <c r="V38" s="151"/>
      <c r="W38" s="136"/>
      <c r="X38" s="136">
        <v>100</v>
      </c>
      <c r="Y38" s="136"/>
      <c r="Z38" s="136"/>
      <c r="AA38" s="152" t="str">
        <f>CONCATENATE(AA32)</f>
        <v>Z4t</v>
      </c>
      <c r="AB38" s="152"/>
      <c r="AC38" s="150"/>
      <c r="AD38" s="150"/>
      <c r="AE38" s="145"/>
      <c r="AF38" s="145"/>
      <c r="AG38" s="146"/>
      <c r="AH38" s="146"/>
      <c r="AI38" s="146"/>
      <c r="AJ38" s="146"/>
      <c r="AK38" s="146"/>
      <c r="AL38" s="146"/>
      <c r="AM38" s="148"/>
      <c r="AN38" s="148"/>
      <c r="AO38" s="148"/>
      <c r="AP38" s="148"/>
      <c r="AQ38" s="12" t="e">
        <f>IF(F34=0,0,F34/F35*I34/I35)</f>
        <v>#VALUE!</v>
      </c>
      <c r="AR38" s="12"/>
      <c r="AS38" s="12"/>
      <c r="AT38" s="12"/>
      <c r="AU38" s="12" t="e">
        <f>(O34-R34-U34-X34-AA34)/O35</f>
        <v>#VALUE!</v>
      </c>
      <c r="AV38" s="10"/>
      <c r="AW38" s="55" t="e">
        <f>E23*(AW26+AW29+AW32+AQ38+AU38-AW35)</f>
        <v>#VALUE!</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40:AP40"/>
    <mergeCell ref="A41:AP41"/>
    <mergeCell ref="A42:AP42"/>
    <mergeCell ref="X2:Z2"/>
    <mergeCell ref="N2:W2"/>
    <mergeCell ref="N3:W3"/>
    <mergeCell ref="N4:W4"/>
    <mergeCell ref="AB2:AO2"/>
    <mergeCell ref="AB3:AO3"/>
    <mergeCell ref="AB4:AO4"/>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N37:N38"/>
    <mergeCell ref="O37:P37"/>
    <mergeCell ref="AE32:AF32"/>
    <mergeCell ref="AH32:AI32"/>
    <mergeCell ref="AK32:AL32"/>
    <mergeCell ref="D37:E38"/>
    <mergeCell ref="F37:G37"/>
    <mergeCell ref="H37:H38"/>
    <mergeCell ref="I37:J37"/>
    <mergeCell ref="K37:K38"/>
    <mergeCell ref="L37:M37"/>
    <mergeCell ref="O34:P34"/>
    <mergeCell ref="R34:S34"/>
    <mergeCell ref="U34:V34"/>
    <mergeCell ref="AG37:AL38"/>
    <mergeCell ref="Q37:Q38"/>
    <mergeCell ref="R37:S37"/>
    <mergeCell ref="T37:T38"/>
    <mergeCell ref="U37:V37"/>
    <mergeCell ref="AA34:AB34"/>
    <mergeCell ref="F35:G35"/>
    <mergeCell ref="I35:J35"/>
    <mergeCell ref="O35:AB35"/>
    <mergeCell ref="AA32:AB32"/>
    <mergeCell ref="AN32:AO32"/>
    <mergeCell ref="D34:E35"/>
    <mergeCell ref="F34:G34"/>
    <mergeCell ref="H34:H35"/>
    <mergeCell ref="I34:J34"/>
    <mergeCell ref="M34:N35"/>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X34:Y34"/>
    <mergeCell ref="AK29:AL29"/>
    <mergeCell ref="AN29:AO29"/>
    <mergeCell ref="D31:E32"/>
    <mergeCell ref="F31:G31"/>
    <mergeCell ref="H31:H32"/>
    <mergeCell ref="I31:J31"/>
    <mergeCell ref="K31:K32"/>
    <mergeCell ref="L31:M31"/>
    <mergeCell ref="N31:N32"/>
    <mergeCell ref="O31:P31"/>
    <mergeCell ref="F29:G29"/>
    <mergeCell ref="I29:J29"/>
    <mergeCell ref="L29:M29"/>
    <mergeCell ref="O29:P29"/>
    <mergeCell ref="R29:S29"/>
    <mergeCell ref="U29:V29"/>
    <mergeCell ref="W28:W29"/>
    <mergeCell ref="X28:Y28"/>
    <mergeCell ref="Z28:Z29"/>
    <mergeCell ref="AA28:AB28"/>
    <mergeCell ref="AC28:AD29"/>
    <mergeCell ref="AE28:AO28"/>
    <mergeCell ref="X29:Y29"/>
    <mergeCell ref="AA29:AB29"/>
    <mergeCell ref="AE29:AF29"/>
    <mergeCell ref="AH29:AI29"/>
    <mergeCell ref="N28:N29"/>
    <mergeCell ref="O28:P28"/>
    <mergeCell ref="Q28:Q29"/>
    <mergeCell ref="R28:S28"/>
    <mergeCell ref="T28:T29"/>
    <mergeCell ref="U28:V28"/>
    <mergeCell ref="D28:E29"/>
    <mergeCell ref="F28:G28"/>
    <mergeCell ref="H28:H29"/>
    <mergeCell ref="I28:J28"/>
    <mergeCell ref="K28:K29"/>
    <mergeCell ref="L28:M28"/>
    <mergeCell ref="R25:S25"/>
    <mergeCell ref="T25:T26"/>
    <mergeCell ref="U25:V25"/>
    <mergeCell ref="F26:G26"/>
    <mergeCell ref="I26:J26"/>
    <mergeCell ref="L26:M26"/>
    <mergeCell ref="O26:P26"/>
    <mergeCell ref="R26:S26"/>
    <mergeCell ref="D25:E26"/>
    <mergeCell ref="F25:G25"/>
    <mergeCell ref="H25:H26"/>
    <mergeCell ref="I25:J25"/>
    <mergeCell ref="K25:K26"/>
    <mergeCell ref="L25:M25"/>
    <mergeCell ref="N25:N26"/>
    <mergeCell ref="O25:P25"/>
    <mergeCell ref="Q25:Q26"/>
    <mergeCell ref="A23:C23"/>
    <mergeCell ref="E23:G23"/>
    <mergeCell ref="AD20:AF20"/>
    <mergeCell ref="AG20:AI20"/>
    <mergeCell ref="U26:V26"/>
    <mergeCell ref="Y26:Z26"/>
    <mergeCell ref="AB26:AC26"/>
    <mergeCell ref="AE26:AF26"/>
    <mergeCell ref="W25:X26"/>
    <mergeCell ref="Y25:AF25"/>
    <mergeCell ref="C21:J21"/>
    <mergeCell ref="N21:P21"/>
    <mergeCell ref="Q21:S21"/>
    <mergeCell ref="T21:Z21"/>
    <mergeCell ref="C20:J20"/>
    <mergeCell ref="N20:P20"/>
    <mergeCell ref="Q20:S20"/>
    <mergeCell ref="AA20:AC20"/>
    <mergeCell ref="AA21:AL21"/>
    <mergeCell ref="U20:Z20"/>
    <mergeCell ref="C19:J19"/>
    <mergeCell ref="N19:P19"/>
    <mergeCell ref="Q19:S19"/>
    <mergeCell ref="AA19:AC19"/>
    <mergeCell ref="AD19:AF19"/>
    <mergeCell ref="AG19:AI19"/>
    <mergeCell ref="AJ19:AL19"/>
    <mergeCell ref="C18:J18"/>
    <mergeCell ref="N18:P18"/>
    <mergeCell ref="Q18:S18"/>
    <mergeCell ref="AA18:AC18"/>
    <mergeCell ref="U18:Z18"/>
    <mergeCell ref="U19:Z19"/>
    <mergeCell ref="C17:J17"/>
    <mergeCell ref="N17:P17"/>
    <mergeCell ref="Q17:S17"/>
    <mergeCell ref="AA17:AC17"/>
    <mergeCell ref="N16:P16"/>
    <mergeCell ref="Q16:S16"/>
    <mergeCell ref="AD17:AF17"/>
    <mergeCell ref="AG17:AI17"/>
    <mergeCell ref="AJ17:AL17"/>
    <mergeCell ref="U16:Z16"/>
    <mergeCell ref="U17:Z17"/>
    <mergeCell ref="C14:J14"/>
    <mergeCell ref="N14:P14"/>
    <mergeCell ref="Q14:S14"/>
    <mergeCell ref="U14:W14"/>
    <mergeCell ref="X14:Z14"/>
    <mergeCell ref="C15:J15"/>
    <mergeCell ref="N15:P15"/>
    <mergeCell ref="Q15:S15"/>
    <mergeCell ref="U15:W15"/>
    <mergeCell ref="X15:Z15"/>
    <mergeCell ref="U10:W10"/>
    <mergeCell ref="X10:Z10"/>
    <mergeCell ref="C9:J9"/>
    <mergeCell ref="N9:P9"/>
    <mergeCell ref="Q9:S9"/>
    <mergeCell ref="U9:W9"/>
    <mergeCell ref="X9:Z9"/>
    <mergeCell ref="C13:J13"/>
    <mergeCell ref="N13:P13"/>
    <mergeCell ref="Q13:S13"/>
    <mergeCell ref="U13:W13"/>
    <mergeCell ref="X13:Z13"/>
    <mergeCell ref="C12:J12"/>
    <mergeCell ref="N12:P12"/>
    <mergeCell ref="Q12:S12"/>
    <mergeCell ref="U12:W12"/>
    <mergeCell ref="X12:Z12"/>
    <mergeCell ref="N11:P11"/>
    <mergeCell ref="Q11:S11"/>
    <mergeCell ref="Q10:S10"/>
    <mergeCell ref="AM21:AO21"/>
    <mergeCell ref="A2:I3"/>
    <mergeCell ref="D4:G4"/>
    <mergeCell ref="A6:B6"/>
    <mergeCell ref="C6:J6"/>
    <mergeCell ref="K6:M6"/>
    <mergeCell ref="Q6:S6"/>
    <mergeCell ref="K2:M2"/>
    <mergeCell ref="K4:M4"/>
    <mergeCell ref="C8:J8"/>
    <mergeCell ref="N8:P8"/>
    <mergeCell ref="Q8:S8"/>
    <mergeCell ref="N6:P6"/>
    <mergeCell ref="N7:P7"/>
    <mergeCell ref="Q7:S7"/>
    <mergeCell ref="U8:W8"/>
    <mergeCell ref="X8:Z8"/>
    <mergeCell ref="U7:W7"/>
    <mergeCell ref="X7:Z7"/>
    <mergeCell ref="U11:W11"/>
    <mergeCell ref="X11:Z11"/>
    <mergeCell ref="C10:J10"/>
    <mergeCell ref="N10:P10"/>
    <mergeCell ref="U6:Z6"/>
    <mergeCell ref="AM16:AO16"/>
    <mergeCell ref="AM17:AO17"/>
    <mergeCell ref="AM18:AO18"/>
    <mergeCell ref="AM19:AO19"/>
    <mergeCell ref="AM20:AO20"/>
    <mergeCell ref="AA16:AC16"/>
    <mergeCell ref="AA6:AC6"/>
    <mergeCell ref="AB9:AC9"/>
    <mergeCell ref="AB11:AC11"/>
    <mergeCell ref="AD14:AO14"/>
    <mergeCell ref="AB14:AC14"/>
    <mergeCell ref="AA11:AA15"/>
    <mergeCell ref="AD6:AP8"/>
    <mergeCell ref="AD9:AP10"/>
    <mergeCell ref="AD11:AP13"/>
    <mergeCell ref="AD16:AF16"/>
    <mergeCell ref="AG16:AI16"/>
    <mergeCell ref="AJ16:AL16"/>
    <mergeCell ref="AD18:AF18"/>
    <mergeCell ref="AG18:AI18"/>
    <mergeCell ref="AJ18:AL18"/>
    <mergeCell ref="AJ20:AL20"/>
  </mergeCells>
  <phoneticPr fontId="2"/>
  <pageMargins left="0.7" right="0.7" top="0.75" bottom="0.75" header="0.3"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showGridLines="0" view="pageBreakPreview" zoomScale="73" zoomScaleNormal="73" zoomScaleSheetLayoutView="73" zoomScalePageLayoutView="70" workbookViewId="0">
      <selection activeCell="A2" sqref="A2:I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c r="H1" s="54" t="s">
        <v>111</v>
      </c>
    </row>
    <row r="2" spans="1:44" ht="18.75" customHeight="1" x14ac:dyDescent="0.4">
      <c r="A2" s="264" t="s">
        <v>141</v>
      </c>
      <c r="B2" s="264"/>
      <c r="C2" s="264"/>
      <c r="D2" s="264"/>
      <c r="E2" s="264"/>
      <c r="F2" s="264"/>
      <c r="G2" s="264"/>
      <c r="H2" s="264"/>
      <c r="I2" s="264"/>
      <c r="J2" s="49"/>
      <c r="K2" s="273" t="s">
        <v>60</v>
      </c>
      <c r="L2" s="273"/>
      <c r="M2" s="273"/>
      <c r="N2" s="317" t="s">
        <v>131</v>
      </c>
      <c r="O2" s="317"/>
      <c r="P2" s="317"/>
      <c r="Q2" s="317"/>
      <c r="R2" s="317"/>
      <c r="S2" s="317"/>
      <c r="T2" s="317"/>
      <c r="U2" s="317"/>
      <c r="V2" s="317"/>
      <c r="W2" s="317"/>
      <c r="X2" s="273" t="s">
        <v>1</v>
      </c>
      <c r="Y2" s="273"/>
      <c r="Z2" s="273"/>
      <c r="AA2" s="5" t="s">
        <v>125</v>
      </c>
      <c r="AB2" s="279" t="s">
        <v>130</v>
      </c>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L3" s="2"/>
      <c r="M3" s="2"/>
      <c r="N3" s="276" t="s">
        <v>132</v>
      </c>
      <c r="O3" s="276"/>
      <c r="P3" s="276"/>
      <c r="Q3" s="276"/>
      <c r="R3" s="276"/>
      <c r="S3" s="276"/>
      <c r="T3" s="276"/>
      <c r="U3" s="276"/>
      <c r="V3" s="276"/>
      <c r="W3" s="276"/>
      <c r="X3" s="2"/>
      <c r="Y3" s="2"/>
      <c r="Z3" s="2"/>
      <c r="AA3" s="5" t="s">
        <v>126</v>
      </c>
      <c r="AB3" s="280" t="s">
        <v>129</v>
      </c>
      <c r="AC3" s="280"/>
      <c r="AD3" s="280"/>
      <c r="AE3" s="280"/>
      <c r="AF3" s="280"/>
      <c r="AG3" s="280"/>
      <c r="AH3" s="280"/>
      <c r="AI3" s="280"/>
      <c r="AJ3" s="280"/>
      <c r="AK3" s="280"/>
      <c r="AL3" s="280"/>
      <c r="AM3" s="280"/>
      <c r="AN3" s="280"/>
      <c r="AO3" s="280"/>
      <c r="AP3" s="2"/>
      <c r="AQ3" s="2"/>
      <c r="AR3" s="2"/>
    </row>
    <row r="4" spans="1:44" x14ac:dyDescent="0.4">
      <c r="A4" s="2" t="s">
        <v>2</v>
      </c>
      <c r="B4" s="2"/>
      <c r="C4" s="2"/>
      <c r="D4" s="265">
        <v>1661.5</v>
      </c>
      <c r="E4" s="265"/>
      <c r="F4" s="265"/>
      <c r="G4" s="265"/>
      <c r="H4" s="2" t="s">
        <v>3</v>
      </c>
      <c r="I4" s="2"/>
      <c r="J4" s="2"/>
      <c r="K4" s="273" t="s">
        <v>62</v>
      </c>
      <c r="L4" s="273"/>
      <c r="M4" s="273"/>
      <c r="N4" s="276"/>
      <c r="O4" s="276"/>
      <c r="P4" s="276"/>
      <c r="Q4" s="276"/>
      <c r="R4" s="276"/>
      <c r="S4" s="276"/>
      <c r="T4" s="276"/>
      <c r="U4" s="276"/>
      <c r="V4" s="276"/>
      <c r="W4" s="276"/>
      <c r="X4" s="2"/>
      <c r="Y4" s="2"/>
      <c r="Z4" s="2"/>
      <c r="AA4" s="7" t="s">
        <v>127</v>
      </c>
      <c r="AB4" s="280" t="s">
        <v>128</v>
      </c>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v>3.34</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t="s">
        <v>112</v>
      </c>
      <c r="D8" s="214"/>
      <c r="E8" s="214"/>
      <c r="F8" s="214"/>
      <c r="G8" s="214"/>
      <c r="H8" s="214"/>
      <c r="I8" s="214"/>
      <c r="J8" s="214"/>
      <c r="K8" s="75"/>
      <c r="L8" s="85">
        <v>1.81</v>
      </c>
      <c r="M8" s="68"/>
      <c r="N8" s="215">
        <v>40100</v>
      </c>
      <c r="O8" s="216"/>
      <c r="P8" s="217"/>
      <c r="Q8" s="215">
        <v>41100</v>
      </c>
      <c r="R8" s="216"/>
      <c r="S8" s="218"/>
      <c r="T8" s="40" t="s">
        <v>8</v>
      </c>
      <c r="U8" s="318"/>
      <c r="V8" s="319"/>
      <c r="W8" s="320"/>
      <c r="X8" s="321"/>
      <c r="Y8" s="322"/>
      <c r="Z8" s="323"/>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t="s">
        <v>113</v>
      </c>
      <c r="D9" s="197"/>
      <c r="E9" s="197"/>
      <c r="F9" s="197"/>
      <c r="G9" s="197"/>
      <c r="H9" s="197"/>
      <c r="I9" s="197"/>
      <c r="J9" s="197"/>
      <c r="K9" s="76"/>
      <c r="L9" s="86">
        <v>0.5</v>
      </c>
      <c r="M9" s="66"/>
      <c r="N9" s="198">
        <v>11000</v>
      </c>
      <c r="O9" s="199"/>
      <c r="P9" s="200"/>
      <c r="Q9" s="198">
        <v>11400</v>
      </c>
      <c r="R9" s="199"/>
      <c r="S9" s="201"/>
      <c r="T9" s="42" t="s">
        <v>10</v>
      </c>
      <c r="U9" s="324"/>
      <c r="V9" s="325"/>
      <c r="W9" s="326"/>
      <c r="X9" s="327"/>
      <c r="Y9" s="328"/>
      <c r="Z9" s="329"/>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t="s">
        <v>114</v>
      </c>
      <c r="D10" s="185"/>
      <c r="E10" s="185"/>
      <c r="F10" s="185"/>
      <c r="G10" s="185"/>
      <c r="H10" s="185"/>
      <c r="I10" s="185"/>
      <c r="J10" s="185"/>
      <c r="K10" s="77"/>
      <c r="L10" s="87">
        <v>0.5</v>
      </c>
      <c r="M10" s="69"/>
      <c r="N10" s="186">
        <v>11900</v>
      </c>
      <c r="O10" s="187"/>
      <c r="P10" s="188"/>
      <c r="Q10" s="186">
        <v>12400</v>
      </c>
      <c r="R10" s="187"/>
      <c r="S10" s="189"/>
      <c r="T10" s="44" t="s">
        <v>12</v>
      </c>
      <c r="U10" s="330"/>
      <c r="V10" s="331"/>
      <c r="W10" s="331"/>
      <c r="X10" s="332"/>
      <c r="Y10" s="333"/>
      <c r="Z10" s="334"/>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v>8.33</v>
      </c>
      <c r="M11" s="70"/>
      <c r="N11" s="311"/>
      <c r="O11" s="312"/>
      <c r="P11" s="313"/>
      <c r="Q11" s="311"/>
      <c r="R11" s="312"/>
      <c r="S11" s="314"/>
      <c r="T11" s="37" t="s">
        <v>182</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t="s">
        <v>116</v>
      </c>
      <c r="D12" s="214"/>
      <c r="E12" s="214"/>
      <c r="F12" s="214"/>
      <c r="G12" s="214"/>
      <c r="H12" s="214"/>
      <c r="I12" s="214"/>
      <c r="J12" s="214"/>
      <c r="K12" s="75"/>
      <c r="L12" s="85">
        <v>3.01</v>
      </c>
      <c r="M12" s="68"/>
      <c r="N12" s="215">
        <v>19200</v>
      </c>
      <c r="O12" s="216"/>
      <c r="P12" s="217"/>
      <c r="Q12" s="215">
        <v>18700</v>
      </c>
      <c r="R12" s="216"/>
      <c r="S12" s="218"/>
      <c r="T12" s="45" t="s">
        <v>18</v>
      </c>
      <c r="U12" s="318"/>
      <c r="V12" s="319"/>
      <c r="W12" s="320"/>
      <c r="X12" s="321"/>
      <c r="Y12" s="322"/>
      <c r="Z12" s="323"/>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t="s">
        <v>117</v>
      </c>
      <c r="D13" s="197"/>
      <c r="E13" s="197"/>
      <c r="F13" s="197"/>
      <c r="G13" s="197"/>
      <c r="H13" s="197"/>
      <c r="I13" s="197"/>
      <c r="J13" s="197"/>
      <c r="K13" s="76"/>
      <c r="L13" s="86">
        <v>1.72</v>
      </c>
      <c r="M13" s="66"/>
      <c r="N13" s="198">
        <v>22000</v>
      </c>
      <c r="O13" s="199"/>
      <c r="P13" s="200"/>
      <c r="Q13" s="198">
        <v>22200</v>
      </c>
      <c r="R13" s="199"/>
      <c r="S13" s="201"/>
      <c r="T13" s="42" t="s">
        <v>19</v>
      </c>
      <c r="U13" s="324"/>
      <c r="V13" s="325"/>
      <c r="W13" s="326"/>
      <c r="X13" s="327"/>
      <c r="Y13" s="328"/>
      <c r="Z13" s="329"/>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t="s">
        <v>118</v>
      </c>
      <c r="D14" s="197"/>
      <c r="E14" s="197"/>
      <c r="F14" s="197"/>
      <c r="G14" s="197"/>
      <c r="H14" s="197"/>
      <c r="I14" s="197"/>
      <c r="J14" s="197"/>
      <c r="K14" s="76"/>
      <c r="L14" s="86">
        <v>1.67</v>
      </c>
      <c r="M14" s="66"/>
      <c r="N14" s="198">
        <v>21600</v>
      </c>
      <c r="O14" s="199"/>
      <c r="P14" s="200"/>
      <c r="Q14" s="198">
        <v>22100</v>
      </c>
      <c r="R14" s="199"/>
      <c r="S14" s="201"/>
      <c r="T14" s="46" t="s">
        <v>20</v>
      </c>
      <c r="U14" s="347"/>
      <c r="V14" s="348"/>
      <c r="W14" s="348"/>
      <c r="X14" s="349"/>
      <c r="Y14" s="350"/>
      <c r="Z14" s="351"/>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t="s">
        <v>119</v>
      </c>
      <c r="D15" s="185"/>
      <c r="E15" s="185"/>
      <c r="F15" s="185"/>
      <c r="G15" s="185"/>
      <c r="H15" s="185"/>
      <c r="I15" s="185"/>
      <c r="J15" s="185"/>
      <c r="K15" s="77"/>
      <c r="L15" s="87">
        <v>0.6</v>
      </c>
      <c r="M15" s="69"/>
      <c r="N15" s="186">
        <v>23300</v>
      </c>
      <c r="O15" s="187"/>
      <c r="P15" s="188"/>
      <c r="Q15" s="186">
        <v>22400</v>
      </c>
      <c r="R15" s="187"/>
      <c r="S15" s="189"/>
      <c r="T15" s="41" t="s">
        <v>21</v>
      </c>
      <c r="U15" s="330"/>
      <c r="V15" s="331"/>
      <c r="W15" s="352"/>
      <c r="X15" s="353"/>
      <c r="Y15" s="354"/>
      <c r="Z15" s="355"/>
      <c r="AA15" s="120"/>
      <c r="AP15" s="2"/>
      <c r="AQ15" s="2"/>
    </row>
    <row r="16" spans="1:44" x14ac:dyDescent="0.4">
      <c r="A16" s="59" t="s">
        <v>24</v>
      </c>
      <c r="B16" s="60"/>
      <c r="C16" s="59" t="s">
        <v>25</v>
      </c>
      <c r="D16" s="60"/>
      <c r="E16" s="60"/>
      <c r="F16" s="60"/>
      <c r="G16" s="60"/>
      <c r="H16" s="60"/>
      <c r="I16" s="60"/>
      <c r="J16" s="60"/>
      <c r="K16" s="79"/>
      <c r="L16" s="89">
        <v>88.33</v>
      </c>
      <c r="M16" s="67"/>
      <c r="N16" s="356"/>
      <c r="O16" s="357"/>
      <c r="P16" s="358"/>
      <c r="Q16" s="356"/>
      <c r="R16" s="357"/>
      <c r="S16" s="359"/>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t="s">
        <v>120</v>
      </c>
      <c r="D17" s="214"/>
      <c r="E17" s="214"/>
      <c r="F17" s="214"/>
      <c r="G17" s="214"/>
      <c r="H17" s="214"/>
      <c r="I17" s="214"/>
      <c r="J17" s="214"/>
      <c r="K17" s="75"/>
      <c r="L17" s="85">
        <v>85.57</v>
      </c>
      <c r="M17" s="68"/>
      <c r="N17" s="215">
        <v>11300</v>
      </c>
      <c r="O17" s="216"/>
      <c r="P17" s="217"/>
      <c r="Q17" s="215">
        <v>11500</v>
      </c>
      <c r="R17" s="216"/>
      <c r="S17" s="218"/>
      <c r="T17" s="45" t="s">
        <v>29</v>
      </c>
      <c r="U17" s="302"/>
      <c r="V17" s="303"/>
      <c r="W17" s="303"/>
      <c r="X17" s="303"/>
      <c r="Y17" s="303"/>
      <c r="Z17" s="304"/>
      <c r="AA17" s="315"/>
      <c r="AB17" s="315"/>
      <c r="AC17" s="316"/>
      <c r="AD17" s="337"/>
      <c r="AE17" s="337"/>
      <c r="AF17" s="337"/>
      <c r="AG17" s="338"/>
      <c r="AH17" s="338"/>
      <c r="AI17" s="338"/>
      <c r="AJ17" s="337"/>
      <c r="AK17" s="337"/>
      <c r="AL17" s="339"/>
      <c r="AM17" s="136"/>
      <c r="AN17" s="136"/>
      <c r="AO17" s="137"/>
      <c r="AP17" s="2"/>
      <c r="AQ17" s="2"/>
    </row>
    <row r="18" spans="1:49" x14ac:dyDescent="0.4">
      <c r="A18" s="59"/>
      <c r="B18" s="61" t="s">
        <v>30</v>
      </c>
      <c r="C18" s="196" t="s">
        <v>121</v>
      </c>
      <c r="D18" s="197"/>
      <c r="E18" s="197"/>
      <c r="F18" s="197"/>
      <c r="G18" s="197"/>
      <c r="H18" s="197"/>
      <c r="I18" s="197"/>
      <c r="J18" s="197"/>
      <c r="K18" s="76"/>
      <c r="L18" s="86">
        <v>2.35</v>
      </c>
      <c r="M18" s="66"/>
      <c r="N18" s="198">
        <v>91</v>
      </c>
      <c r="O18" s="199"/>
      <c r="P18" s="200"/>
      <c r="Q18" s="198">
        <v>91</v>
      </c>
      <c r="R18" s="199"/>
      <c r="S18" s="201"/>
      <c r="T18" s="42" t="s">
        <v>30</v>
      </c>
      <c r="U18" s="305"/>
      <c r="V18" s="306"/>
      <c r="W18" s="306"/>
      <c r="X18" s="306"/>
      <c r="Y18" s="306"/>
      <c r="Z18" s="307"/>
      <c r="AA18" s="335"/>
      <c r="AB18" s="335"/>
      <c r="AC18" s="336"/>
      <c r="AD18" s="345"/>
      <c r="AE18" s="345"/>
      <c r="AF18" s="345"/>
      <c r="AG18" s="341"/>
      <c r="AH18" s="341"/>
      <c r="AI18" s="341"/>
      <c r="AJ18" s="345"/>
      <c r="AK18" s="345"/>
      <c r="AL18" s="346"/>
      <c r="AM18" s="107"/>
      <c r="AN18" s="108"/>
      <c r="AO18" s="109"/>
      <c r="AP18" s="2"/>
      <c r="AQ18" s="2"/>
    </row>
    <row r="19" spans="1:49" x14ac:dyDescent="0.4">
      <c r="A19" s="59"/>
      <c r="B19" s="61" t="s">
        <v>31</v>
      </c>
      <c r="C19" s="196" t="s">
        <v>122</v>
      </c>
      <c r="D19" s="197"/>
      <c r="E19" s="197"/>
      <c r="F19" s="197"/>
      <c r="G19" s="197"/>
      <c r="H19" s="197"/>
      <c r="I19" s="197"/>
      <c r="J19" s="197"/>
      <c r="K19" s="76"/>
      <c r="L19" s="86">
        <v>0.35</v>
      </c>
      <c r="M19" s="66"/>
      <c r="N19" s="198">
        <v>107</v>
      </c>
      <c r="O19" s="199"/>
      <c r="P19" s="200"/>
      <c r="Q19" s="198">
        <v>86.5</v>
      </c>
      <c r="R19" s="199"/>
      <c r="S19" s="201"/>
      <c r="T19" s="46" t="s">
        <v>31</v>
      </c>
      <c r="U19" s="305"/>
      <c r="V19" s="306"/>
      <c r="W19" s="306"/>
      <c r="X19" s="306"/>
      <c r="Y19" s="306"/>
      <c r="Z19" s="307"/>
      <c r="AA19" s="335"/>
      <c r="AB19" s="335"/>
      <c r="AC19" s="336"/>
      <c r="AD19" s="340"/>
      <c r="AE19" s="340"/>
      <c r="AF19" s="340"/>
      <c r="AG19" s="341"/>
      <c r="AH19" s="341"/>
      <c r="AI19" s="341"/>
      <c r="AJ19" s="340"/>
      <c r="AK19" s="340"/>
      <c r="AL19" s="360"/>
      <c r="AM19" s="107"/>
      <c r="AN19" s="108"/>
      <c r="AO19" s="109"/>
      <c r="AP19" s="2"/>
      <c r="AQ19" s="2"/>
    </row>
    <row r="20" spans="1:49" x14ac:dyDescent="0.4">
      <c r="A20" s="62"/>
      <c r="B20" s="61" t="s">
        <v>32</v>
      </c>
      <c r="C20" s="184" t="s">
        <v>123</v>
      </c>
      <c r="D20" s="185"/>
      <c r="E20" s="185"/>
      <c r="F20" s="185"/>
      <c r="G20" s="185"/>
      <c r="H20" s="185"/>
      <c r="I20" s="185"/>
      <c r="J20" s="185"/>
      <c r="K20" s="83"/>
      <c r="L20" s="87">
        <v>0</v>
      </c>
      <c r="M20" s="69"/>
      <c r="N20" s="186">
        <v>0</v>
      </c>
      <c r="O20" s="187"/>
      <c r="P20" s="188"/>
      <c r="Q20" s="186">
        <v>0</v>
      </c>
      <c r="R20" s="187"/>
      <c r="S20" s="189"/>
      <c r="T20" s="44" t="s">
        <v>32</v>
      </c>
      <c r="U20" s="308"/>
      <c r="V20" s="309"/>
      <c r="W20" s="309"/>
      <c r="X20" s="309"/>
      <c r="Y20" s="309"/>
      <c r="Z20" s="310"/>
      <c r="AA20" s="361"/>
      <c r="AB20" s="361"/>
      <c r="AC20" s="362"/>
      <c r="AD20" s="342"/>
      <c r="AE20" s="342"/>
      <c r="AF20" s="342"/>
      <c r="AG20" s="343"/>
      <c r="AH20" s="343"/>
      <c r="AI20" s="343"/>
      <c r="AJ20" s="342"/>
      <c r="AK20" s="342"/>
      <c r="AL20" s="344"/>
      <c r="AM20" s="110"/>
      <c r="AN20" s="110"/>
      <c r="AO20" s="111"/>
      <c r="AP20" s="2"/>
      <c r="AQ20" s="2"/>
    </row>
    <row r="21" spans="1:49" x14ac:dyDescent="0.4">
      <c r="A21" s="35" t="s">
        <v>33</v>
      </c>
      <c r="B21" s="36"/>
      <c r="C21" s="178" t="s">
        <v>67</v>
      </c>
      <c r="D21" s="179"/>
      <c r="E21" s="179"/>
      <c r="F21" s="179"/>
      <c r="G21" s="179"/>
      <c r="H21" s="179"/>
      <c r="I21" s="179"/>
      <c r="J21" s="180"/>
      <c r="K21" s="80"/>
      <c r="L21" s="90">
        <v>0</v>
      </c>
      <c r="M21" s="65"/>
      <c r="N21" s="181">
        <v>0</v>
      </c>
      <c r="O21" s="182"/>
      <c r="P21" s="183"/>
      <c r="Q21" s="181">
        <v>0</v>
      </c>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ht="18.75" customHeight="1" x14ac:dyDescent="0.4">
      <c r="A23" s="174" t="s">
        <v>173</v>
      </c>
      <c r="B23" s="174"/>
      <c r="C23" s="174"/>
      <c r="D23" s="10" t="s">
        <v>108</v>
      </c>
      <c r="E23" s="297">
        <f>D4</f>
        <v>1661.5</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6" t="s">
        <v>153</v>
      </c>
      <c r="E25" s="170"/>
      <c r="F25" s="165">
        <f>L8</f>
        <v>1.81</v>
      </c>
      <c r="G25" s="165"/>
      <c r="H25" s="170" t="s">
        <v>34</v>
      </c>
      <c r="I25" s="173">
        <f>Q8</f>
        <v>41100</v>
      </c>
      <c r="J25" s="173"/>
      <c r="K25" s="170" t="s">
        <v>35</v>
      </c>
      <c r="L25" s="165">
        <f>L9</f>
        <v>0.5</v>
      </c>
      <c r="M25" s="165"/>
      <c r="N25" s="170" t="s">
        <v>34</v>
      </c>
      <c r="O25" s="173">
        <f>Q9</f>
        <v>11400</v>
      </c>
      <c r="P25" s="173"/>
      <c r="Q25" s="170" t="s">
        <v>35</v>
      </c>
      <c r="R25" s="165">
        <f>L10</f>
        <v>0.5</v>
      </c>
      <c r="S25" s="165"/>
      <c r="T25" s="170" t="s">
        <v>34</v>
      </c>
      <c r="U25" s="173">
        <f>Q10</f>
        <v>12400</v>
      </c>
      <c r="V25" s="173"/>
      <c r="W25" s="177" t="s">
        <v>38</v>
      </c>
      <c r="X25" s="177"/>
      <c r="Y25" s="165">
        <f>L7</f>
        <v>3.34</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f>N8</f>
        <v>40100</v>
      </c>
      <c r="J26" s="171"/>
      <c r="K26" s="170"/>
      <c r="L26" s="170">
        <v>100</v>
      </c>
      <c r="M26" s="170"/>
      <c r="N26" s="170"/>
      <c r="O26" s="171">
        <f>N9</f>
        <v>11000</v>
      </c>
      <c r="P26" s="171"/>
      <c r="Q26" s="170"/>
      <c r="R26" s="170">
        <v>100</v>
      </c>
      <c r="S26" s="170"/>
      <c r="T26" s="170"/>
      <c r="U26" s="171">
        <f>N10</f>
        <v>11900</v>
      </c>
      <c r="V26" s="171"/>
      <c r="W26" s="177"/>
      <c r="X26" s="177"/>
      <c r="Y26" s="172">
        <f>L8</f>
        <v>1.81</v>
      </c>
      <c r="Z26" s="172"/>
      <c r="AA26" s="28" t="s">
        <v>35</v>
      </c>
      <c r="AB26" s="172">
        <f>L9</f>
        <v>0.5</v>
      </c>
      <c r="AC26" s="172"/>
      <c r="AD26" s="28" t="s">
        <v>35</v>
      </c>
      <c r="AE26" s="172">
        <f>L10</f>
        <v>0.5</v>
      </c>
      <c r="AF26" s="172"/>
      <c r="AG26" s="2"/>
      <c r="AH26" s="2"/>
      <c r="AI26" s="2"/>
      <c r="AJ26" s="2"/>
      <c r="AK26" s="2"/>
      <c r="AL26" s="2"/>
      <c r="AM26" s="2"/>
      <c r="AN26" s="2"/>
      <c r="AO26" s="2"/>
      <c r="AP26" s="2"/>
      <c r="AQ26" s="12">
        <f>IF(F25=0,0,F25/F26*I25/I26)</f>
        <v>1.8551371571072322E-2</v>
      </c>
      <c r="AR26" s="12">
        <f>IF(L25=0,0,L25/L26*O25/O26)</f>
        <v>5.1818181818181815E-3</v>
      </c>
      <c r="AS26" s="12">
        <f>IF(R25=0,0,R25/R26*U25/U26)</f>
        <v>5.2100840336134456E-3</v>
      </c>
      <c r="AT26" s="12"/>
      <c r="AU26" s="12">
        <f>IF(Y25=0,0,Y25/(Y26+AB26+AE26))</f>
        <v>1.1886120996441281</v>
      </c>
      <c r="AV26" s="10"/>
      <c r="AW26" s="12">
        <f>(AQ26+AR26+AS26)*AU26</f>
        <v>3.4402325425951306E-2</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f>L12</f>
        <v>3.01</v>
      </c>
      <c r="G28" s="143"/>
      <c r="H28" s="140" t="s">
        <v>34</v>
      </c>
      <c r="I28" s="141">
        <f>Q12</f>
        <v>18700</v>
      </c>
      <c r="J28" s="141"/>
      <c r="K28" s="140" t="s">
        <v>35</v>
      </c>
      <c r="L28" s="143">
        <f>L13</f>
        <v>1.72</v>
      </c>
      <c r="M28" s="143"/>
      <c r="N28" s="140" t="s">
        <v>34</v>
      </c>
      <c r="O28" s="141">
        <f>Q13</f>
        <v>22200</v>
      </c>
      <c r="P28" s="141"/>
      <c r="Q28" s="140" t="s">
        <v>35</v>
      </c>
      <c r="R28" s="143">
        <f>L14</f>
        <v>1.67</v>
      </c>
      <c r="S28" s="143"/>
      <c r="T28" s="140" t="s">
        <v>34</v>
      </c>
      <c r="U28" s="141">
        <f>Q14</f>
        <v>22100</v>
      </c>
      <c r="V28" s="141"/>
      <c r="W28" s="140" t="s">
        <v>35</v>
      </c>
      <c r="X28" s="143">
        <f>L15</f>
        <v>0.6</v>
      </c>
      <c r="Y28" s="143"/>
      <c r="Z28" s="140" t="s">
        <v>34</v>
      </c>
      <c r="AA28" s="141">
        <f>Q15</f>
        <v>22400</v>
      </c>
      <c r="AB28" s="141"/>
      <c r="AC28" s="142" t="s">
        <v>38</v>
      </c>
      <c r="AD28" s="142"/>
      <c r="AE28" s="143">
        <f>L11</f>
        <v>8.33</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f>N12</f>
        <v>19200</v>
      </c>
      <c r="J29" s="144"/>
      <c r="K29" s="140"/>
      <c r="L29" s="140">
        <v>100</v>
      </c>
      <c r="M29" s="140"/>
      <c r="N29" s="140"/>
      <c r="O29" s="144">
        <f>N13</f>
        <v>22000</v>
      </c>
      <c r="P29" s="144"/>
      <c r="Q29" s="140"/>
      <c r="R29" s="140">
        <v>100</v>
      </c>
      <c r="S29" s="140"/>
      <c r="T29" s="140"/>
      <c r="U29" s="144">
        <f>N14</f>
        <v>21600</v>
      </c>
      <c r="V29" s="144"/>
      <c r="W29" s="140"/>
      <c r="X29" s="140">
        <v>100</v>
      </c>
      <c r="Y29" s="140"/>
      <c r="Z29" s="140"/>
      <c r="AA29" s="144">
        <f>N15</f>
        <v>23300</v>
      </c>
      <c r="AB29" s="144"/>
      <c r="AC29" s="142"/>
      <c r="AD29" s="142"/>
      <c r="AE29" s="138">
        <f>L12</f>
        <v>3.01</v>
      </c>
      <c r="AF29" s="138"/>
      <c r="AG29" s="24" t="s">
        <v>35</v>
      </c>
      <c r="AH29" s="139">
        <f>L13</f>
        <v>1.72</v>
      </c>
      <c r="AI29" s="139"/>
      <c r="AJ29" s="24" t="s">
        <v>35</v>
      </c>
      <c r="AK29" s="138">
        <f>L14</f>
        <v>1.67</v>
      </c>
      <c r="AL29" s="138"/>
      <c r="AM29" s="24" t="s">
        <v>35</v>
      </c>
      <c r="AN29" s="138">
        <f>L15</f>
        <v>0.6</v>
      </c>
      <c r="AO29" s="138"/>
      <c r="AP29" s="2"/>
      <c r="AQ29" s="12">
        <f>IF(F28=0,0,F28/F29*I28/I29)</f>
        <v>2.9316145833333335E-2</v>
      </c>
      <c r="AR29" s="12">
        <f>IF(L28=0,0,L28/L29*O28/O29)</f>
        <v>1.7356363636363635E-2</v>
      </c>
      <c r="AS29" s="12">
        <f>IF(R28=0,0,R28/R29*U28/U29)</f>
        <v>1.7086574074074073E-2</v>
      </c>
      <c r="AT29" s="12">
        <f>IF(X28=0,0,X28/X29*AA28/AA29)</f>
        <v>5.7682403433476394E-3</v>
      </c>
      <c r="AU29" s="12">
        <f>IF(AE28=0,0,AE28/(AE29+AH29+AK29+AN29))</f>
        <v>1.1900000000000002</v>
      </c>
      <c r="AV29" s="10"/>
      <c r="AW29" s="12">
        <f>(AQ29+AR29+AS29+AT29)*AU29</f>
        <v>8.2737515425671246E-2</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f>L17</f>
        <v>85.57</v>
      </c>
      <c r="G31" s="153"/>
      <c r="H31" s="154" t="s">
        <v>34</v>
      </c>
      <c r="I31" s="157">
        <f>Q17</f>
        <v>11500</v>
      </c>
      <c r="J31" s="157"/>
      <c r="K31" s="154" t="s">
        <v>35</v>
      </c>
      <c r="L31" s="153">
        <f>L18</f>
        <v>2.35</v>
      </c>
      <c r="M31" s="153"/>
      <c r="N31" s="154" t="s">
        <v>34</v>
      </c>
      <c r="O31" s="157">
        <f>Q18</f>
        <v>91</v>
      </c>
      <c r="P31" s="157"/>
      <c r="Q31" s="154" t="s">
        <v>35</v>
      </c>
      <c r="R31" s="153">
        <f>L19</f>
        <v>0.35</v>
      </c>
      <c r="S31" s="153"/>
      <c r="T31" s="154" t="s">
        <v>34</v>
      </c>
      <c r="U31" s="157">
        <f>Q19</f>
        <v>86.5</v>
      </c>
      <c r="V31" s="157"/>
      <c r="W31" s="154" t="s">
        <v>35</v>
      </c>
      <c r="X31" s="153">
        <f>L20</f>
        <v>0</v>
      </c>
      <c r="Y31" s="153"/>
      <c r="Z31" s="154" t="s">
        <v>34</v>
      </c>
      <c r="AA31" s="157">
        <f>Q20</f>
        <v>0</v>
      </c>
      <c r="AB31" s="157"/>
      <c r="AC31" s="158" t="s">
        <v>38</v>
      </c>
      <c r="AD31" s="158"/>
      <c r="AE31" s="153">
        <f>L16</f>
        <v>88.33</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301">
        <f>N17</f>
        <v>11300</v>
      </c>
      <c r="J32" s="301"/>
      <c r="K32" s="154"/>
      <c r="L32" s="154">
        <v>100</v>
      </c>
      <c r="M32" s="154"/>
      <c r="N32" s="154"/>
      <c r="O32" s="155">
        <f>N18</f>
        <v>91</v>
      </c>
      <c r="P32" s="155"/>
      <c r="Q32" s="154"/>
      <c r="R32" s="154">
        <v>100</v>
      </c>
      <c r="S32" s="154"/>
      <c r="T32" s="154"/>
      <c r="U32" s="155">
        <f>N19</f>
        <v>107</v>
      </c>
      <c r="V32" s="155"/>
      <c r="W32" s="154"/>
      <c r="X32" s="154">
        <v>100</v>
      </c>
      <c r="Y32" s="154"/>
      <c r="Z32" s="154"/>
      <c r="AA32" s="155">
        <f>N20</f>
        <v>0</v>
      </c>
      <c r="AB32" s="155"/>
      <c r="AC32" s="158"/>
      <c r="AD32" s="158"/>
      <c r="AE32" s="156">
        <f>L17</f>
        <v>85.57</v>
      </c>
      <c r="AF32" s="156"/>
      <c r="AG32" s="58" t="s">
        <v>35</v>
      </c>
      <c r="AH32" s="159">
        <f>L18</f>
        <v>2.35</v>
      </c>
      <c r="AI32" s="159"/>
      <c r="AJ32" s="58" t="s">
        <v>35</v>
      </c>
      <c r="AK32" s="156">
        <f>L19</f>
        <v>0.35</v>
      </c>
      <c r="AL32" s="156"/>
      <c r="AM32" s="58" t="s">
        <v>35</v>
      </c>
      <c r="AN32" s="156">
        <f>L20</f>
        <v>0</v>
      </c>
      <c r="AO32" s="156"/>
      <c r="AP32" s="2"/>
      <c r="AQ32" s="12">
        <f>IF(F31=0,0,F31/F32*I31/I32)</f>
        <v>0.87084513274336273</v>
      </c>
      <c r="AR32" s="12">
        <f>IF(L31=0,0,L31/L32*O31/O32)</f>
        <v>2.35E-2</v>
      </c>
      <c r="AS32" s="12">
        <f>IF(R31=0,0,R31/R32*U31/U32)</f>
        <v>2.8294392523364482E-3</v>
      </c>
      <c r="AT32" s="12">
        <f>IF(X31=0,0,X31/X32*AA31/AA32)</f>
        <v>0</v>
      </c>
      <c r="AU32" s="12">
        <f>IF(AE31=0,0,AE31/(AE32+AH32+AK32+AN32))</f>
        <v>1.0006797326384957</v>
      </c>
      <c r="AV32" s="10"/>
      <c r="AW32" s="12">
        <f>(AQ32+AR32+AS32+AT32)*AU32</f>
        <v>0.89778441083471305</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f>L21</f>
        <v>0</v>
      </c>
      <c r="G34" s="161"/>
      <c r="H34" s="160" t="s">
        <v>34</v>
      </c>
      <c r="I34" s="162">
        <f>Q21</f>
        <v>0</v>
      </c>
      <c r="J34" s="162"/>
      <c r="K34" s="2"/>
      <c r="L34" s="2"/>
      <c r="M34" s="163" t="s">
        <v>35</v>
      </c>
      <c r="N34" s="163"/>
      <c r="O34" s="164">
        <v>100</v>
      </c>
      <c r="P34" s="164"/>
      <c r="Q34" s="15" t="s">
        <v>54</v>
      </c>
      <c r="R34" s="165">
        <f>L7</f>
        <v>3.34</v>
      </c>
      <c r="S34" s="165"/>
      <c r="T34" s="15" t="s">
        <v>54</v>
      </c>
      <c r="U34" s="143">
        <f>L11</f>
        <v>8.33</v>
      </c>
      <c r="V34" s="143"/>
      <c r="W34" s="15" t="s">
        <v>54</v>
      </c>
      <c r="X34" s="153">
        <f>L16</f>
        <v>88.33</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v>
      </c>
      <c r="AR35" s="12">
        <f>IF(L37=0,0,L37/L38*O37/O38)</f>
        <v>0</v>
      </c>
      <c r="AS35" s="12">
        <f>IF(R37=0,0,R37/R38*U37/U38)</f>
        <v>0</v>
      </c>
      <c r="AT35" s="12">
        <f>IF(X37=0,0,X37/X38*AA37/AA38)</f>
        <v>0</v>
      </c>
      <c r="AU35" s="12"/>
      <c r="AV35" s="10"/>
      <c r="AW35" s="12">
        <f>(AQ35+AR35+AS35+AT35)</f>
        <v>0</v>
      </c>
    </row>
    <row r="36" spans="1:49" ht="7.5" customHeight="1" thickBot="1" x14ac:dyDescent="0.45"/>
    <row r="37" spans="1:49" ht="18.75" customHeight="1" x14ac:dyDescent="0.4">
      <c r="A37" s="2"/>
      <c r="B37" s="2"/>
      <c r="C37" s="2"/>
      <c r="D37" s="284" t="s">
        <v>145</v>
      </c>
      <c r="E37" s="136"/>
      <c r="F37" s="149">
        <f>F31*AM17</f>
        <v>0</v>
      </c>
      <c r="G37" s="149"/>
      <c r="H37" s="136" t="s">
        <v>34</v>
      </c>
      <c r="I37" s="149">
        <f>IF(AM17=0,0,I31)</f>
        <v>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f>IF(AW35=0,ROUNDUP(AW38,3-INT(LOG(AW38))),ROUNDUP(AW38,0))</f>
        <v>1687</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f>IF(AM17=0,0,I32)</f>
        <v>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0</v>
      </c>
      <c r="AV38" s="10"/>
      <c r="AW38" s="55">
        <f>E23*(AW26+AW29+AW32+AQ38+AU38-AW35)</f>
        <v>1686.2966441768465</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G37:AL38"/>
    <mergeCell ref="A40:AP40"/>
    <mergeCell ref="A41:AP41"/>
    <mergeCell ref="A42:AP42"/>
    <mergeCell ref="AB11:AC11"/>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D37:E38"/>
    <mergeCell ref="F37:G37"/>
    <mergeCell ref="H37:H38"/>
    <mergeCell ref="I37:J37"/>
    <mergeCell ref="K37:K38"/>
    <mergeCell ref="L37:M37"/>
    <mergeCell ref="O34:P34"/>
    <mergeCell ref="R34:S34"/>
    <mergeCell ref="U34:V34"/>
    <mergeCell ref="U37:V37"/>
    <mergeCell ref="F35:G35"/>
    <mergeCell ref="I35:J35"/>
    <mergeCell ref="O35:AB35"/>
    <mergeCell ref="N37:N38"/>
    <mergeCell ref="O37:P37"/>
    <mergeCell ref="Q37:Q38"/>
    <mergeCell ref="R37:S37"/>
    <mergeCell ref="T37:T38"/>
    <mergeCell ref="D34:E35"/>
    <mergeCell ref="F34:G34"/>
    <mergeCell ref="H34:H35"/>
    <mergeCell ref="I34:J34"/>
    <mergeCell ref="M34:N35"/>
    <mergeCell ref="X34:Y34"/>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AN32:AO32"/>
    <mergeCell ref="AA32:AB32"/>
    <mergeCell ref="AE32:AF32"/>
    <mergeCell ref="AH32:AI32"/>
    <mergeCell ref="AK32:AL32"/>
    <mergeCell ref="AK29:AL29"/>
    <mergeCell ref="D25:E26"/>
    <mergeCell ref="F25:G25"/>
    <mergeCell ref="H25:H26"/>
    <mergeCell ref="AA34:AB34"/>
    <mergeCell ref="AN29:AO29"/>
    <mergeCell ref="D31:E32"/>
    <mergeCell ref="F31:G31"/>
    <mergeCell ref="H31:H32"/>
    <mergeCell ref="I31:J31"/>
    <mergeCell ref="K31:K32"/>
    <mergeCell ref="L31:M31"/>
    <mergeCell ref="N31:N32"/>
    <mergeCell ref="O31:P31"/>
    <mergeCell ref="W28:W29"/>
    <mergeCell ref="X28:Y28"/>
    <mergeCell ref="Z28:Z29"/>
    <mergeCell ref="AA28:AB28"/>
    <mergeCell ref="AC28:AD29"/>
    <mergeCell ref="AE28:AO28"/>
    <mergeCell ref="X29:Y29"/>
    <mergeCell ref="AA29:AB29"/>
    <mergeCell ref="AE29:AF29"/>
    <mergeCell ref="AH29:AI29"/>
    <mergeCell ref="Q20:S20"/>
    <mergeCell ref="AA20:AC20"/>
    <mergeCell ref="T28:T29"/>
    <mergeCell ref="U28:V28"/>
    <mergeCell ref="O29:P29"/>
    <mergeCell ref="R29:S29"/>
    <mergeCell ref="U29:V29"/>
    <mergeCell ref="D28:E29"/>
    <mergeCell ref="F28:G28"/>
    <mergeCell ref="H28:H29"/>
    <mergeCell ref="I28:J28"/>
    <mergeCell ref="K28:K29"/>
    <mergeCell ref="L28:M28"/>
    <mergeCell ref="F29:G29"/>
    <mergeCell ref="I29:J29"/>
    <mergeCell ref="L29:M29"/>
    <mergeCell ref="N28:N29"/>
    <mergeCell ref="O28:P28"/>
    <mergeCell ref="Q28:Q29"/>
    <mergeCell ref="R28:S28"/>
    <mergeCell ref="I25:J25"/>
    <mergeCell ref="K25:K26"/>
    <mergeCell ref="L25:M25"/>
    <mergeCell ref="N25:N26"/>
    <mergeCell ref="AD18:AF18"/>
    <mergeCell ref="AG18:AI18"/>
    <mergeCell ref="Y25:AF25"/>
    <mergeCell ref="F26:G26"/>
    <mergeCell ref="I26:J26"/>
    <mergeCell ref="L26:M26"/>
    <mergeCell ref="O26:P26"/>
    <mergeCell ref="R26:S26"/>
    <mergeCell ref="U26:V26"/>
    <mergeCell ref="Y26:Z26"/>
    <mergeCell ref="AB26:AC26"/>
    <mergeCell ref="AE26:AF26"/>
    <mergeCell ref="O25:P25"/>
    <mergeCell ref="Q25:Q26"/>
    <mergeCell ref="R25:S25"/>
    <mergeCell ref="T25:T26"/>
    <mergeCell ref="U25:V25"/>
    <mergeCell ref="W25:X26"/>
    <mergeCell ref="C20:J20"/>
    <mergeCell ref="N20:P20"/>
    <mergeCell ref="AB14:AC14"/>
    <mergeCell ref="AD16:AF16"/>
    <mergeCell ref="AG16:AI16"/>
    <mergeCell ref="AJ16:AL16"/>
    <mergeCell ref="AA11:AA15"/>
    <mergeCell ref="T21:Z21"/>
    <mergeCell ref="AA21:AL21"/>
    <mergeCell ref="A23:C23"/>
    <mergeCell ref="E23:G23"/>
    <mergeCell ref="AJ18:AL18"/>
    <mergeCell ref="C14:J14"/>
    <mergeCell ref="N14:P14"/>
    <mergeCell ref="Q14:S14"/>
    <mergeCell ref="U14:W14"/>
    <mergeCell ref="X14:Z14"/>
    <mergeCell ref="C15:J15"/>
    <mergeCell ref="N15:P15"/>
    <mergeCell ref="Q15:S15"/>
    <mergeCell ref="U15:W15"/>
    <mergeCell ref="X15:Z15"/>
    <mergeCell ref="N16:P16"/>
    <mergeCell ref="Q16:S16"/>
    <mergeCell ref="C13:J13"/>
    <mergeCell ref="N13:P13"/>
    <mergeCell ref="AM21:AO21"/>
    <mergeCell ref="C19:J19"/>
    <mergeCell ref="N19:P19"/>
    <mergeCell ref="Q19:S19"/>
    <mergeCell ref="AA19:AC19"/>
    <mergeCell ref="AD17:AF17"/>
    <mergeCell ref="AG17:AI17"/>
    <mergeCell ref="AJ17:AL17"/>
    <mergeCell ref="C18:J18"/>
    <mergeCell ref="N18:P18"/>
    <mergeCell ref="Q18:S18"/>
    <mergeCell ref="AA18:AC18"/>
    <mergeCell ref="C21:J21"/>
    <mergeCell ref="N21:P21"/>
    <mergeCell ref="Q21:S21"/>
    <mergeCell ref="AD19:AF19"/>
    <mergeCell ref="AG19:AI19"/>
    <mergeCell ref="AD20:AF20"/>
    <mergeCell ref="AG20:AI20"/>
    <mergeCell ref="AJ20:AL20"/>
    <mergeCell ref="C17:J17"/>
    <mergeCell ref="N17:P17"/>
    <mergeCell ref="Q17:S17"/>
    <mergeCell ref="AJ19:AL19"/>
    <mergeCell ref="Q13:S13"/>
    <mergeCell ref="U13:W13"/>
    <mergeCell ref="X13:Z13"/>
    <mergeCell ref="C12:J12"/>
    <mergeCell ref="N12:P12"/>
    <mergeCell ref="Q12:S12"/>
    <mergeCell ref="U12:W12"/>
    <mergeCell ref="X12:Z12"/>
    <mergeCell ref="C10:J10"/>
    <mergeCell ref="N10:P10"/>
    <mergeCell ref="Q10:S10"/>
    <mergeCell ref="U10:W10"/>
    <mergeCell ref="X10:Z10"/>
    <mergeCell ref="C9:J9"/>
    <mergeCell ref="N9:P9"/>
    <mergeCell ref="Q9:S9"/>
    <mergeCell ref="U9:W9"/>
    <mergeCell ref="X9:Z9"/>
    <mergeCell ref="A2:I3"/>
    <mergeCell ref="D4:G4"/>
    <mergeCell ref="A6:B6"/>
    <mergeCell ref="C6:J6"/>
    <mergeCell ref="K6:M6"/>
    <mergeCell ref="Q6:S6"/>
    <mergeCell ref="K2:M2"/>
    <mergeCell ref="K4:M4"/>
    <mergeCell ref="C8:J8"/>
    <mergeCell ref="AA6:AC6"/>
    <mergeCell ref="X2:Z2"/>
    <mergeCell ref="N2:W2"/>
    <mergeCell ref="N3:W3"/>
    <mergeCell ref="N4:W4"/>
    <mergeCell ref="AB2:AO2"/>
    <mergeCell ref="AB3:AO3"/>
    <mergeCell ref="AB4:AO4"/>
    <mergeCell ref="AD6:AP8"/>
    <mergeCell ref="N8:P8"/>
    <mergeCell ref="Q8:S8"/>
    <mergeCell ref="U8:W8"/>
    <mergeCell ref="X8:Z8"/>
    <mergeCell ref="N7:P7"/>
    <mergeCell ref="Q7:S7"/>
    <mergeCell ref="AD9:AP10"/>
    <mergeCell ref="AD11:AP13"/>
    <mergeCell ref="N6:P6"/>
    <mergeCell ref="U16:Z16"/>
    <mergeCell ref="U17:Z17"/>
    <mergeCell ref="U18:Z18"/>
    <mergeCell ref="U19:Z19"/>
    <mergeCell ref="U20:Z20"/>
    <mergeCell ref="AM16:AO16"/>
    <mergeCell ref="AM17:AO17"/>
    <mergeCell ref="AM18:AO18"/>
    <mergeCell ref="AM19:AO19"/>
    <mergeCell ref="AM20:AO20"/>
    <mergeCell ref="AA16:AC16"/>
    <mergeCell ref="U6:Z6"/>
    <mergeCell ref="AB9:AC9"/>
    <mergeCell ref="U7:W7"/>
    <mergeCell ref="X7:Z7"/>
    <mergeCell ref="N11:P11"/>
    <mergeCell ref="Q11:S11"/>
    <mergeCell ref="U11:W11"/>
    <mergeCell ref="X11:Z11"/>
    <mergeCell ref="AA17:AC17"/>
    <mergeCell ref="AD14:AO14"/>
  </mergeCells>
  <phoneticPr fontId="2"/>
  <pageMargins left="0.7" right="0.7" top="0.75" bottom="0.7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showGridLines="0" view="pageBreakPreview" zoomScale="73" zoomScaleNormal="73" zoomScaleSheetLayoutView="73" zoomScalePageLayoutView="70" workbookViewId="0">
      <selection activeCell="A2" sqref="A2:I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c r="H1" s="54" t="s">
        <v>185</v>
      </c>
    </row>
    <row r="2" spans="1:44" ht="18.75" customHeight="1" x14ac:dyDescent="0.4">
      <c r="A2" s="264" t="s">
        <v>141</v>
      </c>
      <c r="B2" s="264"/>
      <c r="C2" s="264"/>
      <c r="D2" s="264"/>
      <c r="E2" s="264"/>
      <c r="F2" s="264"/>
      <c r="G2" s="264"/>
      <c r="H2" s="264"/>
      <c r="I2" s="264"/>
      <c r="J2" s="49"/>
      <c r="K2" s="273" t="s">
        <v>60</v>
      </c>
      <c r="L2" s="273"/>
      <c r="M2" s="273"/>
      <c r="N2" s="317" t="s">
        <v>131</v>
      </c>
      <c r="O2" s="317"/>
      <c r="P2" s="317"/>
      <c r="Q2" s="317"/>
      <c r="R2" s="317"/>
      <c r="S2" s="317"/>
      <c r="T2" s="317"/>
      <c r="U2" s="317"/>
      <c r="V2" s="317"/>
      <c r="W2" s="317"/>
      <c r="X2" s="273" t="s">
        <v>1</v>
      </c>
      <c r="Y2" s="273"/>
      <c r="Z2" s="273"/>
      <c r="AA2" s="5" t="s">
        <v>125</v>
      </c>
      <c r="AB2" s="279" t="s">
        <v>130</v>
      </c>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L3" s="2"/>
      <c r="M3" s="2"/>
      <c r="N3" s="276" t="s">
        <v>132</v>
      </c>
      <c r="O3" s="276"/>
      <c r="P3" s="276"/>
      <c r="Q3" s="276"/>
      <c r="R3" s="276"/>
      <c r="S3" s="276"/>
      <c r="T3" s="276"/>
      <c r="U3" s="276"/>
      <c r="V3" s="276"/>
      <c r="W3" s="276"/>
      <c r="X3" s="2"/>
      <c r="Y3" s="2"/>
      <c r="Z3" s="2"/>
      <c r="AA3" s="5" t="s">
        <v>126</v>
      </c>
      <c r="AB3" s="280" t="s">
        <v>129</v>
      </c>
      <c r="AC3" s="280"/>
      <c r="AD3" s="280"/>
      <c r="AE3" s="280"/>
      <c r="AF3" s="280"/>
      <c r="AG3" s="280"/>
      <c r="AH3" s="280"/>
      <c r="AI3" s="280"/>
      <c r="AJ3" s="280"/>
      <c r="AK3" s="280"/>
      <c r="AL3" s="280"/>
      <c r="AM3" s="280"/>
      <c r="AN3" s="280"/>
      <c r="AO3" s="280"/>
      <c r="AP3" s="2"/>
      <c r="AQ3" s="2"/>
      <c r="AR3" s="2"/>
    </row>
    <row r="4" spans="1:44" x14ac:dyDescent="0.4">
      <c r="A4" s="2" t="s">
        <v>2</v>
      </c>
      <c r="B4" s="2"/>
      <c r="C4" s="2"/>
      <c r="D4" s="265">
        <v>1661.5</v>
      </c>
      <c r="E4" s="265"/>
      <c r="F4" s="265"/>
      <c r="G4" s="265"/>
      <c r="H4" s="2" t="s">
        <v>3</v>
      </c>
      <c r="I4" s="2"/>
      <c r="J4" s="2"/>
      <c r="K4" s="273" t="s">
        <v>62</v>
      </c>
      <c r="L4" s="273"/>
      <c r="M4" s="273"/>
      <c r="N4" s="276"/>
      <c r="O4" s="276"/>
      <c r="P4" s="276"/>
      <c r="Q4" s="276"/>
      <c r="R4" s="276"/>
      <c r="S4" s="276"/>
      <c r="T4" s="276"/>
      <c r="U4" s="276"/>
      <c r="V4" s="276"/>
      <c r="W4" s="276"/>
      <c r="X4" s="2"/>
      <c r="Y4" s="2"/>
      <c r="Z4" s="2"/>
      <c r="AA4" s="7" t="s">
        <v>127</v>
      </c>
      <c r="AB4" s="280" t="s">
        <v>128</v>
      </c>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v>3.34</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t="s">
        <v>112</v>
      </c>
      <c r="D8" s="214"/>
      <c r="E8" s="214"/>
      <c r="F8" s="214"/>
      <c r="G8" s="214"/>
      <c r="H8" s="214"/>
      <c r="I8" s="214"/>
      <c r="J8" s="214"/>
      <c r="K8" s="75"/>
      <c r="L8" s="85">
        <v>1.81</v>
      </c>
      <c r="M8" s="68"/>
      <c r="N8" s="215">
        <v>40100</v>
      </c>
      <c r="O8" s="216"/>
      <c r="P8" s="217"/>
      <c r="Q8" s="215">
        <v>41100</v>
      </c>
      <c r="R8" s="216"/>
      <c r="S8" s="218"/>
      <c r="T8" s="40" t="s">
        <v>8</v>
      </c>
      <c r="U8" s="318"/>
      <c r="V8" s="319"/>
      <c r="W8" s="320"/>
      <c r="X8" s="321"/>
      <c r="Y8" s="322"/>
      <c r="Z8" s="323"/>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t="s">
        <v>113</v>
      </c>
      <c r="D9" s="197"/>
      <c r="E9" s="197"/>
      <c r="F9" s="197"/>
      <c r="G9" s="197"/>
      <c r="H9" s="197"/>
      <c r="I9" s="197"/>
      <c r="J9" s="197"/>
      <c r="K9" s="76"/>
      <c r="L9" s="86">
        <v>0.5</v>
      </c>
      <c r="M9" s="66"/>
      <c r="N9" s="198">
        <v>11000</v>
      </c>
      <c r="O9" s="199"/>
      <c r="P9" s="200"/>
      <c r="Q9" s="198">
        <v>11400</v>
      </c>
      <c r="R9" s="199"/>
      <c r="S9" s="201"/>
      <c r="T9" s="42" t="s">
        <v>10</v>
      </c>
      <c r="U9" s="324"/>
      <c r="V9" s="325"/>
      <c r="W9" s="326"/>
      <c r="X9" s="327"/>
      <c r="Y9" s="328"/>
      <c r="Z9" s="329"/>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t="s">
        <v>114</v>
      </c>
      <c r="D10" s="185"/>
      <c r="E10" s="185"/>
      <c r="F10" s="185"/>
      <c r="G10" s="185"/>
      <c r="H10" s="185"/>
      <c r="I10" s="185"/>
      <c r="J10" s="185"/>
      <c r="K10" s="77"/>
      <c r="L10" s="87">
        <v>0.5</v>
      </c>
      <c r="M10" s="69"/>
      <c r="N10" s="186">
        <v>11900</v>
      </c>
      <c r="O10" s="187"/>
      <c r="P10" s="188"/>
      <c r="Q10" s="186">
        <v>12400</v>
      </c>
      <c r="R10" s="187"/>
      <c r="S10" s="189"/>
      <c r="T10" s="44" t="s">
        <v>12</v>
      </c>
      <c r="U10" s="330"/>
      <c r="V10" s="331"/>
      <c r="W10" s="331"/>
      <c r="X10" s="332"/>
      <c r="Y10" s="333"/>
      <c r="Z10" s="334"/>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v>8.33</v>
      </c>
      <c r="M11" s="70"/>
      <c r="N11" s="311"/>
      <c r="O11" s="312"/>
      <c r="P11" s="313"/>
      <c r="Q11" s="311"/>
      <c r="R11" s="312"/>
      <c r="S11" s="314"/>
      <c r="T11" s="37" t="s">
        <v>182</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t="s">
        <v>116</v>
      </c>
      <c r="D12" s="214"/>
      <c r="E12" s="214"/>
      <c r="F12" s="214"/>
      <c r="G12" s="214"/>
      <c r="H12" s="214"/>
      <c r="I12" s="214"/>
      <c r="J12" s="214"/>
      <c r="K12" s="75"/>
      <c r="L12" s="85">
        <v>3.01</v>
      </c>
      <c r="M12" s="68"/>
      <c r="N12" s="215">
        <v>19200</v>
      </c>
      <c r="O12" s="216"/>
      <c r="P12" s="217"/>
      <c r="Q12" s="215">
        <v>18700</v>
      </c>
      <c r="R12" s="216"/>
      <c r="S12" s="218"/>
      <c r="T12" s="45" t="s">
        <v>18</v>
      </c>
      <c r="U12" s="318"/>
      <c r="V12" s="319"/>
      <c r="W12" s="320"/>
      <c r="X12" s="321"/>
      <c r="Y12" s="322"/>
      <c r="Z12" s="323"/>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t="s">
        <v>117</v>
      </c>
      <c r="D13" s="197"/>
      <c r="E13" s="197"/>
      <c r="F13" s="197"/>
      <c r="G13" s="197"/>
      <c r="H13" s="197"/>
      <c r="I13" s="197"/>
      <c r="J13" s="197"/>
      <c r="K13" s="76"/>
      <c r="L13" s="86">
        <v>1.72</v>
      </c>
      <c r="M13" s="66"/>
      <c r="N13" s="198">
        <v>22000</v>
      </c>
      <c r="O13" s="199"/>
      <c r="P13" s="200"/>
      <c r="Q13" s="198">
        <v>22200</v>
      </c>
      <c r="R13" s="199"/>
      <c r="S13" s="201"/>
      <c r="T13" s="42" t="s">
        <v>19</v>
      </c>
      <c r="U13" s="324"/>
      <c r="V13" s="325"/>
      <c r="W13" s="326"/>
      <c r="X13" s="327"/>
      <c r="Y13" s="328"/>
      <c r="Z13" s="329"/>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t="s">
        <v>118</v>
      </c>
      <c r="D14" s="197"/>
      <c r="E14" s="197"/>
      <c r="F14" s="197"/>
      <c r="G14" s="197"/>
      <c r="H14" s="197"/>
      <c r="I14" s="197"/>
      <c r="J14" s="197"/>
      <c r="K14" s="76"/>
      <c r="L14" s="86">
        <v>1.67</v>
      </c>
      <c r="M14" s="66"/>
      <c r="N14" s="198">
        <v>21600</v>
      </c>
      <c r="O14" s="199"/>
      <c r="P14" s="200"/>
      <c r="Q14" s="198">
        <v>22100</v>
      </c>
      <c r="R14" s="199"/>
      <c r="S14" s="201"/>
      <c r="T14" s="46" t="s">
        <v>20</v>
      </c>
      <c r="U14" s="347"/>
      <c r="V14" s="348"/>
      <c r="W14" s="348"/>
      <c r="X14" s="349"/>
      <c r="Y14" s="350"/>
      <c r="Z14" s="351"/>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t="s">
        <v>119</v>
      </c>
      <c r="D15" s="185"/>
      <c r="E15" s="185"/>
      <c r="F15" s="185"/>
      <c r="G15" s="185"/>
      <c r="H15" s="185"/>
      <c r="I15" s="185"/>
      <c r="J15" s="185"/>
      <c r="K15" s="77"/>
      <c r="L15" s="87">
        <v>0.6</v>
      </c>
      <c r="M15" s="69"/>
      <c r="N15" s="186">
        <v>23300</v>
      </c>
      <c r="O15" s="187"/>
      <c r="P15" s="188"/>
      <c r="Q15" s="186">
        <v>22400</v>
      </c>
      <c r="R15" s="187"/>
      <c r="S15" s="189"/>
      <c r="T15" s="41" t="s">
        <v>21</v>
      </c>
      <c r="U15" s="330"/>
      <c r="V15" s="331"/>
      <c r="W15" s="352"/>
      <c r="X15" s="353"/>
      <c r="Y15" s="354"/>
      <c r="Z15" s="355"/>
      <c r="AA15" s="120"/>
      <c r="AP15" s="2"/>
      <c r="AQ15" s="2"/>
    </row>
    <row r="16" spans="1:44" x14ac:dyDescent="0.4">
      <c r="A16" s="59" t="s">
        <v>24</v>
      </c>
      <c r="B16" s="60"/>
      <c r="C16" s="59" t="s">
        <v>25</v>
      </c>
      <c r="D16" s="60"/>
      <c r="E16" s="60"/>
      <c r="F16" s="60"/>
      <c r="G16" s="60"/>
      <c r="H16" s="60"/>
      <c r="I16" s="60"/>
      <c r="J16" s="60"/>
      <c r="K16" s="79"/>
      <c r="L16" s="89">
        <v>88.33</v>
      </c>
      <c r="M16" s="67"/>
      <c r="N16" s="356"/>
      <c r="O16" s="357"/>
      <c r="P16" s="358"/>
      <c r="Q16" s="356"/>
      <c r="R16" s="357"/>
      <c r="S16" s="359"/>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t="s">
        <v>120</v>
      </c>
      <c r="D17" s="214"/>
      <c r="E17" s="214"/>
      <c r="F17" s="214"/>
      <c r="G17" s="214"/>
      <c r="H17" s="214"/>
      <c r="I17" s="214"/>
      <c r="J17" s="214"/>
      <c r="K17" s="75"/>
      <c r="L17" s="85">
        <v>85.57</v>
      </c>
      <c r="M17" s="68"/>
      <c r="N17" s="215">
        <v>11300</v>
      </c>
      <c r="O17" s="216"/>
      <c r="P17" s="217"/>
      <c r="Q17" s="363">
        <v>10300</v>
      </c>
      <c r="R17" s="364"/>
      <c r="S17" s="365"/>
      <c r="T17" s="45" t="s">
        <v>29</v>
      </c>
      <c r="U17" s="366" t="s">
        <v>133</v>
      </c>
      <c r="V17" s="367"/>
      <c r="W17" s="367"/>
      <c r="X17" s="367"/>
      <c r="Y17" s="367"/>
      <c r="Z17" s="368"/>
      <c r="AA17" s="315"/>
      <c r="AB17" s="315"/>
      <c r="AC17" s="316"/>
      <c r="AD17" s="337"/>
      <c r="AE17" s="337"/>
      <c r="AF17" s="337"/>
      <c r="AG17" s="338"/>
      <c r="AH17" s="338"/>
      <c r="AI17" s="338"/>
      <c r="AJ17" s="337"/>
      <c r="AK17" s="337"/>
      <c r="AL17" s="339"/>
      <c r="AM17" s="136"/>
      <c r="AN17" s="136"/>
      <c r="AO17" s="137"/>
      <c r="AP17" s="2"/>
      <c r="AQ17" s="2"/>
    </row>
    <row r="18" spans="1:49" x14ac:dyDescent="0.4">
      <c r="A18" s="59"/>
      <c r="B18" s="61" t="s">
        <v>30</v>
      </c>
      <c r="C18" s="196" t="s">
        <v>121</v>
      </c>
      <c r="D18" s="197"/>
      <c r="E18" s="197"/>
      <c r="F18" s="197"/>
      <c r="G18" s="197"/>
      <c r="H18" s="197"/>
      <c r="I18" s="197"/>
      <c r="J18" s="197"/>
      <c r="K18" s="76"/>
      <c r="L18" s="86">
        <v>2.35</v>
      </c>
      <c r="M18" s="66"/>
      <c r="N18" s="198">
        <v>91</v>
      </c>
      <c r="O18" s="199"/>
      <c r="P18" s="200"/>
      <c r="Q18" s="198">
        <v>91</v>
      </c>
      <c r="R18" s="199"/>
      <c r="S18" s="201"/>
      <c r="T18" s="42" t="s">
        <v>30</v>
      </c>
      <c r="U18" s="305"/>
      <c r="V18" s="306"/>
      <c r="W18" s="306"/>
      <c r="X18" s="306"/>
      <c r="Y18" s="306"/>
      <c r="Z18" s="307"/>
      <c r="AA18" s="335"/>
      <c r="AB18" s="335"/>
      <c r="AC18" s="336"/>
      <c r="AD18" s="345"/>
      <c r="AE18" s="345"/>
      <c r="AF18" s="345"/>
      <c r="AG18" s="341"/>
      <c r="AH18" s="341"/>
      <c r="AI18" s="341"/>
      <c r="AJ18" s="345"/>
      <c r="AK18" s="345"/>
      <c r="AL18" s="346"/>
      <c r="AM18" s="107"/>
      <c r="AN18" s="108"/>
      <c r="AO18" s="109"/>
      <c r="AP18" s="2"/>
      <c r="AQ18" s="2"/>
    </row>
    <row r="19" spans="1:49" x14ac:dyDescent="0.4">
      <c r="A19" s="59"/>
      <c r="B19" s="61" t="s">
        <v>31</v>
      </c>
      <c r="C19" s="196" t="s">
        <v>122</v>
      </c>
      <c r="D19" s="197"/>
      <c r="E19" s="197"/>
      <c r="F19" s="197"/>
      <c r="G19" s="197"/>
      <c r="H19" s="197"/>
      <c r="I19" s="197"/>
      <c r="J19" s="197"/>
      <c r="K19" s="76"/>
      <c r="L19" s="86">
        <v>0.35</v>
      </c>
      <c r="M19" s="66"/>
      <c r="N19" s="198">
        <v>107</v>
      </c>
      <c r="O19" s="199"/>
      <c r="P19" s="200"/>
      <c r="Q19" s="198">
        <v>86.5</v>
      </c>
      <c r="R19" s="199"/>
      <c r="S19" s="201"/>
      <c r="T19" s="46" t="s">
        <v>31</v>
      </c>
      <c r="U19" s="305"/>
      <c r="V19" s="306"/>
      <c r="W19" s="306"/>
      <c r="X19" s="306"/>
      <c r="Y19" s="306"/>
      <c r="Z19" s="307"/>
      <c r="AA19" s="335"/>
      <c r="AB19" s="335"/>
      <c r="AC19" s="336"/>
      <c r="AD19" s="340"/>
      <c r="AE19" s="340"/>
      <c r="AF19" s="340"/>
      <c r="AG19" s="341"/>
      <c r="AH19" s="341"/>
      <c r="AI19" s="341"/>
      <c r="AJ19" s="340"/>
      <c r="AK19" s="340"/>
      <c r="AL19" s="360"/>
      <c r="AM19" s="107"/>
      <c r="AN19" s="108"/>
      <c r="AO19" s="109"/>
      <c r="AP19" s="2"/>
      <c r="AQ19" s="2"/>
    </row>
    <row r="20" spans="1:49" x14ac:dyDescent="0.4">
      <c r="A20" s="62"/>
      <c r="B20" s="61" t="s">
        <v>32</v>
      </c>
      <c r="C20" s="184" t="s">
        <v>123</v>
      </c>
      <c r="D20" s="185"/>
      <c r="E20" s="185"/>
      <c r="F20" s="185"/>
      <c r="G20" s="185"/>
      <c r="H20" s="185"/>
      <c r="I20" s="185"/>
      <c r="J20" s="185"/>
      <c r="K20" s="83"/>
      <c r="L20" s="87">
        <v>0</v>
      </c>
      <c r="M20" s="69"/>
      <c r="N20" s="186">
        <v>0</v>
      </c>
      <c r="O20" s="187"/>
      <c r="P20" s="188"/>
      <c r="Q20" s="186">
        <v>0</v>
      </c>
      <c r="R20" s="187"/>
      <c r="S20" s="189"/>
      <c r="T20" s="44" t="s">
        <v>32</v>
      </c>
      <c r="U20" s="308"/>
      <c r="V20" s="309"/>
      <c r="W20" s="309"/>
      <c r="X20" s="309"/>
      <c r="Y20" s="309"/>
      <c r="Z20" s="310"/>
      <c r="AA20" s="361"/>
      <c r="AB20" s="361"/>
      <c r="AC20" s="362"/>
      <c r="AD20" s="342"/>
      <c r="AE20" s="342"/>
      <c r="AF20" s="342"/>
      <c r="AG20" s="343"/>
      <c r="AH20" s="343"/>
      <c r="AI20" s="343"/>
      <c r="AJ20" s="342"/>
      <c r="AK20" s="342"/>
      <c r="AL20" s="344"/>
      <c r="AM20" s="110"/>
      <c r="AN20" s="110"/>
      <c r="AO20" s="111"/>
      <c r="AP20" s="2"/>
      <c r="AQ20" s="2"/>
    </row>
    <row r="21" spans="1:49" x14ac:dyDescent="0.4">
      <c r="A21" s="35" t="s">
        <v>33</v>
      </c>
      <c r="B21" s="36"/>
      <c r="C21" s="178" t="s">
        <v>67</v>
      </c>
      <c r="D21" s="179"/>
      <c r="E21" s="179"/>
      <c r="F21" s="179"/>
      <c r="G21" s="179"/>
      <c r="H21" s="179"/>
      <c r="I21" s="179"/>
      <c r="J21" s="180"/>
      <c r="K21" s="80"/>
      <c r="L21" s="90">
        <v>0</v>
      </c>
      <c r="M21" s="65"/>
      <c r="N21" s="181">
        <v>0</v>
      </c>
      <c r="O21" s="182"/>
      <c r="P21" s="183"/>
      <c r="Q21" s="181">
        <v>0</v>
      </c>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x14ac:dyDescent="0.4">
      <c r="A23" s="174" t="s">
        <v>173</v>
      </c>
      <c r="B23" s="174"/>
      <c r="C23" s="174"/>
      <c r="D23" s="10" t="s">
        <v>108</v>
      </c>
      <c r="E23" s="297">
        <f>D4</f>
        <v>1661.5</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6" t="s">
        <v>153</v>
      </c>
      <c r="E25" s="170"/>
      <c r="F25" s="165">
        <f>L8</f>
        <v>1.81</v>
      </c>
      <c r="G25" s="165"/>
      <c r="H25" s="170" t="s">
        <v>34</v>
      </c>
      <c r="I25" s="173">
        <f>Q8</f>
        <v>41100</v>
      </c>
      <c r="J25" s="173"/>
      <c r="K25" s="170" t="s">
        <v>35</v>
      </c>
      <c r="L25" s="165">
        <f>L9</f>
        <v>0.5</v>
      </c>
      <c r="M25" s="165"/>
      <c r="N25" s="170" t="s">
        <v>34</v>
      </c>
      <c r="O25" s="173">
        <f>Q9</f>
        <v>11400</v>
      </c>
      <c r="P25" s="173"/>
      <c r="Q25" s="170" t="s">
        <v>35</v>
      </c>
      <c r="R25" s="165">
        <f>L10</f>
        <v>0.5</v>
      </c>
      <c r="S25" s="165"/>
      <c r="T25" s="170" t="s">
        <v>34</v>
      </c>
      <c r="U25" s="173">
        <f>Q10</f>
        <v>12400</v>
      </c>
      <c r="V25" s="173"/>
      <c r="W25" s="177" t="s">
        <v>38</v>
      </c>
      <c r="X25" s="177"/>
      <c r="Y25" s="165">
        <f>L7</f>
        <v>3.34</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f>N8</f>
        <v>40100</v>
      </c>
      <c r="J26" s="171"/>
      <c r="K26" s="170"/>
      <c r="L26" s="170">
        <v>100</v>
      </c>
      <c r="M26" s="170"/>
      <c r="N26" s="170"/>
      <c r="O26" s="171">
        <f>N9</f>
        <v>11000</v>
      </c>
      <c r="P26" s="171"/>
      <c r="Q26" s="170"/>
      <c r="R26" s="170">
        <v>100</v>
      </c>
      <c r="S26" s="170"/>
      <c r="T26" s="170"/>
      <c r="U26" s="171">
        <f>N10</f>
        <v>11900</v>
      </c>
      <c r="V26" s="171"/>
      <c r="W26" s="177"/>
      <c r="X26" s="177"/>
      <c r="Y26" s="172">
        <f>L8</f>
        <v>1.81</v>
      </c>
      <c r="Z26" s="172"/>
      <c r="AA26" s="28" t="s">
        <v>35</v>
      </c>
      <c r="AB26" s="172">
        <f>L9</f>
        <v>0.5</v>
      </c>
      <c r="AC26" s="172"/>
      <c r="AD26" s="28" t="s">
        <v>35</v>
      </c>
      <c r="AE26" s="172">
        <f>L10</f>
        <v>0.5</v>
      </c>
      <c r="AF26" s="172"/>
      <c r="AG26" s="2"/>
      <c r="AH26" s="2"/>
      <c r="AI26" s="2"/>
      <c r="AJ26" s="2"/>
      <c r="AK26" s="2"/>
      <c r="AL26" s="2"/>
      <c r="AM26" s="2"/>
      <c r="AN26" s="2"/>
      <c r="AO26" s="2"/>
      <c r="AP26" s="2"/>
      <c r="AQ26" s="12">
        <f>IF(F25=0,0,F25/F26*I25/I26)</f>
        <v>1.8551371571072322E-2</v>
      </c>
      <c r="AR26" s="12">
        <f>IF(L25=0,0,L25/L26*O25/O26)</f>
        <v>5.1818181818181815E-3</v>
      </c>
      <c r="AS26" s="12">
        <f>IF(R25=0,0,R25/R26*U25/U26)</f>
        <v>5.2100840336134456E-3</v>
      </c>
      <c r="AT26" s="12"/>
      <c r="AU26" s="12">
        <f>IF(Y25=0,0,Y25/(Y26+AB26+AE26))</f>
        <v>1.1886120996441281</v>
      </c>
      <c r="AV26" s="10"/>
      <c r="AW26" s="12">
        <f>(AQ26+AR26+AS26)*AU26</f>
        <v>3.4402325425951306E-2</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f>L12</f>
        <v>3.01</v>
      </c>
      <c r="G28" s="143"/>
      <c r="H28" s="140" t="s">
        <v>34</v>
      </c>
      <c r="I28" s="141">
        <f>Q12</f>
        <v>18700</v>
      </c>
      <c r="J28" s="141"/>
      <c r="K28" s="140" t="s">
        <v>35</v>
      </c>
      <c r="L28" s="143">
        <f>L13</f>
        <v>1.72</v>
      </c>
      <c r="M28" s="143"/>
      <c r="N28" s="140" t="s">
        <v>34</v>
      </c>
      <c r="O28" s="141">
        <f>Q13</f>
        <v>22200</v>
      </c>
      <c r="P28" s="141"/>
      <c r="Q28" s="140" t="s">
        <v>35</v>
      </c>
      <c r="R28" s="143">
        <f>L14</f>
        <v>1.67</v>
      </c>
      <c r="S28" s="143"/>
      <c r="T28" s="140" t="s">
        <v>34</v>
      </c>
      <c r="U28" s="141">
        <f>Q14</f>
        <v>22100</v>
      </c>
      <c r="V28" s="141"/>
      <c r="W28" s="140" t="s">
        <v>35</v>
      </c>
      <c r="X28" s="143">
        <f>L15</f>
        <v>0.6</v>
      </c>
      <c r="Y28" s="143"/>
      <c r="Z28" s="140" t="s">
        <v>34</v>
      </c>
      <c r="AA28" s="141">
        <f>Q15</f>
        <v>22400</v>
      </c>
      <c r="AB28" s="141"/>
      <c r="AC28" s="142" t="s">
        <v>38</v>
      </c>
      <c r="AD28" s="142"/>
      <c r="AE28" s="143">
        <f>L11</f>
        <v>8.33</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f>N12</f>
        <v>19200</v>
      </c>
      <c r="J29" s="144"/>
      <c r="K29" s="140"/>
      <c r="L29" s="140">
        <v>100</v>
      </c>
      <c r="M29" s="140"/>
      <c r="N29" s="140"/>
      <c r="O29" s="144">
        <f>N13</f>
        <v>22000</v>
      </c>
      <c r="P29" s="144"/>
      <c r="Q29" s="140"/>
      <c r="R29" s="140">
        <v>100</v>
      </c>
      <c r="S29" s="140"/>
      <c r="T29" s="140"/>
      <c r="U29" s="144">
        <f>N14</f>
        <v>21600</v>
      </c>
      <c r="V29" s="144"/>
      <c r="W29" s="140"/>
      <c r="X29" s="140">
        <v>100</v>
      </c>
      <c r="Y29" s="140"/>
      <c r="Z29" s="140"/>
      <c r="AA29" s="144">
        <f>N15</f>
        <v>23300</v>
      </c>
      <c r="AB29" s="144"/>
      <c r="AC29" s="142"/>
      <c r="AD29" s="142"/>
      <c r="AE29" s="138">
        <f>L12</f>
        <v>3.01</v>
      </c>
      <c r="AF29" s="138"/>
      <c r="AG29" s="24" t="s">
        <v>35</v>
      </c>
      <c r="AH29" s="139">
        <f>L13</f>
        <v>1.72</v>
      </c>
      <c r="AI29" s="139"/>
      <c r="AJ29" s="24" t="s">
        <v>35</v>
      </c>
      <c r="AK29" s="138">
        <f>L14</f>
        <v>1.67</v>
      </c>
      <c r="AL29" s="138"/>
      <c r="AM29" s="24" t="s">
        <v>35</v>
      </c>
      <c r="AN29" s="138">
        <f>L15</f>
        <v>0.6</v>
      </c>
      <c r="AO29" s="138"/>
      <c r="AP29" s="2"/>
      <c r="AQ29" s="12">
        <f>IF(F28=0,0,F28/F29*I28/I29)</f>
        <v>2.9316145833333335E-2</v>
      </c>
      <c r="AR29" s="12">
        <f>IF(L28=0,0,L28/L29*O28/O29)</f>
        <v>1.7356363636363635E-2</v>
      </c>
      <c r="AS29" s="12">
        <f>IF(R28=0,0,R28/R29*U28/U29)</f>
        <v>1.7086574074074073E-2</v>
      </c>
      <c r="AT29" s="12">
        <f>IF(X28=0,0,X28/X29*AA28/AA29)</f>
        <v>5.7682403433476394E-3</v>
      </c>
      <c r="AU29" s="12">
        <f>IF(AE28=0,0,AE28/(AE29+AH29+AK29+AN29))</f>
        <v>1.1900000000000002</v>
      </c>
      <c r="AV29" s="10"/>
      <c r="AW29" s="12">
        <f>(AQ29+AR29+AS29+AT29)*AU29</f>
        <v>8.2737515425671246E-2</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f>L17</f>
        <v>85.57</v>
      </c>
      <c r="G31" s="153"/>
      <c r="H31" s="154" t="s">
        <v>34</v>
      </c>
      <c r="I31" s="157">
        <f>Q17</f>
        <v>10300</v>
      </c>
      <c r="J31" s="157"/>
      <c r="K31" s="154" t="s">
        <v>35</v>
      </c>
      <c r="L31" s="153">
        <f>L18</f>
        <v>2.35</v>
      </c>
      <c r="M31" s="153"/>
      <c r="N31" s="154" t="s">
        <v>34</v>
      </c>
      <c r="O31" s="157">
        <f>Q18</f>
        <v>91</v>
      </c>
      <c r="P31" s="157"/>
      <c r="Q31" s="154" t="s">
        <v>35</v>
      </c>
      <c r="R31" s="153">
        <f>L19</f>
        <v>0.35</v>
      </c>
      <c r="S31" s="153"/>
      <c r="T31" s="154" t="s">
        <v>34</v>
      </c>
      <c r="U31" s="157">
        <f>Q19</f>
        <v>86.5</v>
      </c>
      <c r="V31" s="157"/>
      <c r="W31" s="154" t="s">
        <v>35</v>
      </c>
      <c r="X31" s="153">
        <f>L20</f>
        <v>0</v>
      </c>
      <c r="Y31" s="153"/>
      <c r="Z31" s="154" t="s">
        <v>34</v>
      </c>
      <c r="AA31" s="157">
        <f>Q20</f>
        <v>0</v>
      </c>
      <c r="AB31" s="157"/>
      <c r="AC31" s="158" t="s">
        <v>38</v>
      </c>
      <c r="AD31" s="158"/>
      <c r="AE31" s="153">
        <f>L16</f>
        <v>88.33</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301">
        <f>N17</f>
        <v>11300</v>
      </c>
      <c r="J32" s="301"/>
      <c r="K32" s="154"/>
      <c r="L32" s="154">
        <v>100</v>
      </c>
      <c r="M32" s="154"/>
      <c r="N32" s="154"/>
      <c r="O32" s="155">
        <f>N18</f>
        <v>91</v>
      </c>
      <c r="P32" s="155"/>
      <c r="Q32" s="154"/>
      <c r="R32" s="154">
        <v>100</v>
      </c>
      <c r="S32" s="154"/>
      <c r="T32" s="154"/>
      <c r="U32" s="155">
        <f>N19</f>
        <v>107</v>
      </c>
      <c r="V32" s="155"/>
      <c r="W32" s="154"/>
      <c r="X32" s="154">
        <v>100</v>
      </c>
      <c r="Y32" s="154"/>
      <c r="Z32" s="154"/>
      <c r="AA32" s="155">
        <f>N20</f>
        <v>0</v>
      </c>
      <c r="AB32" s="155"/>
      <c r="AC32" s="158"/>
      <c r="AD32" s="158"/>
      <c r="AE32" s="156">
        <f>L17</f>
        <v>85.57</v>
      </c>
      <c r="AF32" s="156"/>
      <c r="AG32" s="58" t="s">
        <v>35</v>
      </c>
      <c r="AH32" s="159">
        <f>L18</f>
        <v>2.35</v>
      </c>
      <c r="AI32" s="159"/>
      <c r="AJ32" s="58" t="s">
        <v>35</v>
      </c>
      <c r="AK32" s="156">
        <f>L19</f>
        <v>0.35</v>
      </c>
      <c r="AL32" s="156"/>
      <c r="AM32" s="58" t="s">
        <v>35</v>
      </c>
      <c r="AN32" s="156">
        <f>L20</f>
        <v>0</v>
      </c>
      <c r="AO32" s="156"/>
      <c r="AP32" s="2"/>
      <c r="AQ32" s="12">
        <f>IF(F31=0,0,F31/F32*I31/I32)</f>
        <v>0.7799743362831858</v>
      </c>
      <c r="AR32" s="12">
        <f>IF(L31=0,0,L31/L32*O31/O32)</f>
        <v>2.35E-2</v>
      </c>
      <c r="AS32" s="12">
        <f>IF(R31=0,0,R31/R32*U31/U32)</f>
        <v>2.8294392523364482E-3</v>
      </c>
      <c r="AT32" s="12">
        <f>IF(X31=0,0,X31/X32*AA31/AA32)</f>
        <v>0</v>
      </c>
      <c r="AU32" s="12">
        <f>IF(AE31=0,0,AE31/(AE32+AH32+AK32+AN32))</f>
        <v>1.0006797326384957</v>
      </c>
      <c r="AV32" s="10"/>
      <c r="AW32" s="12">
        <f>(AQ32+AR32+AS32+AT32)*AU32</f>
        <v>0.80685184652829611</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f>L21</f>
        <v>0</v>
      </c>
      <c r="G34" s="161"/>
      <c r="H34" s="160" t="s">
        <v>34</v>
      </c>
      <c r="I34" s="162">
        <f>Q21</f>
        <v>0</v>
      </c>
      <c r="J34" s="162"/>
      <c r="K34" s="2"/>
      <c r="L34" s="2"/>
      <c r="M34" s="163" t="s">
        <v>35</v>
      </c>
      <c r="N34" s="163"/>
      <c r="O34" s="164">
        <v>100</v>
      </c>
      <c r="P34" s="164"/>
      <c r="Q34" s="15" t="s">
        <v>54</v>
      </c>
      <c r="R34" s="165">
        <f>L7</f>
        <v>3.34</v>
      </c>
      <c r="S34" s="165"/>
      <c r="T34" s="15" t="s">
        <v>54</v>
      </c>
      <c r="U34" s="143">
        <f>L11</f>
        <v>8.33</v>
      </c>
      <c r="V34" s="143"/>
      <c r="W34" s="15" t="s">
        <v>54</v>
      </c>
      <c r="X34" s="153">
        <f>L16</f>
        <v>88.33</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v>
      </c>
      <c r="AR35" s="12">
        <f>IF(L37=0,0,L37/L38*O37/O38)</f>
        <v>0</v>
      </c>
      <c r="AS35" s="12">
        <f>IF(R37=0,0,R37/R38*U37/U38)</f>
        <v>0</v>
      </c>
      <c r="AT35" s="12">
        <f>IF(X37=0,0,X37/X38*AA37/AA38)</f>
        <v>0</v>
      </c>
      <c r="AU35" s="12"/>
      <c r="AV35" s="10"/>
      <c r="AW35" s="12">
        <f>(AQ35+AR35+AS35+AT35)</f>
        <v>0</v>
      </c>
    </row>
    <row r="36" spans="1:49" ht="7.5" customHeight="1" thickBot="1" x14ac:dyDescent="0.45"/>
    <row r="37" spans="1:49" ht="18.75" customHeight="1" x14ac:dyDescent="0.4">
      <c r="A37" s="2"/>
      <c r="B37" s="2"/>
      <c r="C37" s="2"/>
      <c r="D37" s="284" t="s">
        <v>145</v>
      </c>
      <c r="E37" s="136"/>
      <c r="F37" s="149">
        <f>F31*AM17</f>
        <v>0</v>
      </c>
      <c r="G37" s="149"/>
      <c r="H37" s="136" t="s">
        <v>34</v>
      </c>
      <c r="I37" s="149">
        <f>IF(AM17=0,0,I31)</f>
        <v>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f>IF(AW35=0,ROUNDUP(AW38,3-INT(LOG(AW38))),ROUNDUP(AW38,0))</f>
        <v>1536</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f>IF(AM17=0,0,I32)</f>
        <v>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0</v>
      </c>
      <c r="AV38" s="10"/>
      <c r="AW38" s="55">
        <f>E23*(AW26+AW29+AW32+AQ38+AU38-AW35)</f>
        <v>1535.2121885817348</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40:AP40"/>
    <mergeCell ref="A41:AP41"/>
    <mergeCell ref="A42:AP42"/>
    <mergeCell ref="X2:Z2"/>
    <mergeCell ref="N2:W2"/>
    <mergeCell ref="N3:W3"/>
    <mergeCell ref="N4:W4"/>
    <mergeCell ref="AB2:AO2"/>
    <mergeCell ref="AB3:AO3"/>
    <mergeCell ref="AB4:AO4"/>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N37:N38"/>
    <mergeCell ref="O37:P37"/>
    <mergeCell ref="AE32:AF32"/>
    <mergeCell ref="AH32:AI32"/>
    <mergeCell ref="AK32:AL32"/>
    <mergeCell ref="D37:E38"/>
    <mergeCell ref="F37:G37"/>
    <mergeCell ref="H37:H38"/>
    <mergeCell ref="I37:J37"/>
    <mergeCell ref="K37:K38"/>
    <mergeCell ref="L37:M37"/>
    <mergeCell ref="O34:P34"/>
    <mergeCell ref="R34:S34"/>
    <mergeCell ref="U34:V34"/>
    <mergeCell ref="AG37:AL38"/>
    <mergeCell ref="Q37:Q38"/>
    <mergeCell ref="R37:S37"/>
    <mergeCell ref="T37:T38"/>
    <mergeCell ref="U37:V37"/>
    <mergeCell ref="AA34:AB34"/>
    <mergeCell ref="F35:G35"/>
    <mergeCell ref="I35:J35"/>
    <mergeCell ref="O35:AB35"/>
    <mergeCell ref="AA32:AB32"/>
    <mergeCell ref="AN32:AO32"/>
    <mergeCell ref="D34:E35"/>
    <mergeCell ref="F34:G34"/>
    <mergeCell ref="H34:H35"/>
    <mergeCell ref="I34:J34"/>
    <mergeCell ref="M34:N35"/>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X34:Y34"/>
    <mergeCell ref="AK29:AL29"/>
    <mergeCell ref="AN29:AO29"/>
    <mergeCell ref="D31:E32"/>
    <mergeCell ref="F31:G31"/>
    <mergeCell ref="H31:H32"/>
    <mergeCell ref="I31:J31"/>
    <mergeCell ref="K31:K32"/>
    <mergeCell ref="L31:M31"/>
    <mergeCell ref="N31:N32"/>
    <mergeCell ref="O31:P31"/>
    <mergeCell ref="F29:G29"/>
    <mergeCell ref="I29:J29"/>
    <mergeCell ref="L29:M29"/>
    <mergeCell ref="O29:P29"/>
    <mergeCell ref="R29:S29"/>
    <mergeCell ref="U29:V29"/>
    <mergeCell ref="W28:W29"/>
    <mergeCell ref="X28:Y28"/>
    <mergeCell ref="Z28:Z29"/>
    <mergeCell ref="AA28:AB28"/>
    <mergeCell ref="AC28:AD29"/>
    <mergeCell ref="AE28:AO28"/>
    <mergeCell ref="X29:Y29"/>
    <mergeCell ref="AA29:AB29"/>
    <mergeCell ref="AE29:AF29"/>
    <mergeCell ref="AH29:AI29"/>
    <mergeCell ref="N28:N29"/>
    <mergeCell ref="O28:P28"/>
    <mergeCell ref="Q28:Q29"/>
    <mergeCell ref="R28:S28"/>
    <mergeCell ref="T28:T29"/>
    <mergeCell ref="U28:V28"/>
    <mergeCell ref="D28:E29"/>
    <mergeCell ref="F28:G28"/>
    <mergeCell ref="H28:H29"/>
    <mergeCell ref="I28:J28"/>
    <mergeCell ref="K28:K29"/>
    <mergeCell ref="L28:M28"/>
    <mergeCell ref="R25:S25"/>
    <mergeCell ref="T25:T26"/>
    <mergeCell ref="U25:V25"/>
    <mergeCell ref="F26:G26"/>
    <mergeCell ref="I26:J26"/>
    <mergeCell ref="L26:M26"/>
    <mergeCell ref="O26:P26"/>
    <mergeCell ref="R26:S26"/>
    <mergeCell ref="D25:E26"/>
    <mergeCell ref="F25:G25"/>
    <mergeCell ref="H25:H26"/>
    <mergeCell ref="I25:J25"/>
    <mergeCell ref="K25:K26"/>
    <mergeCell ref="L25:M25"/>
    <mergeCell ref="N25:N26"/>
    <mergeCell ref="O25:P25"/>
    <mergeCell ref="Q25:Q26"/>
    <mergeCell ref="A23:C23"/>
    <mergeCell ref="E23:G23"/>
    <mergeCell ref="AD20:AF20"/>
    <mergeCell ref="AG20:AI20"/>
    <mergeCell ref="U26:V26"/>
    <mergeCell ref="Y26:Z26"/>
    <mergeCell ref="AB26:AC26"/>
    <mergeCell ref="AE26:AF26"/>
    <mergeCell ref="W25:X26"/>
    <mergeCell ref="Y25:AF25"/>
    <mergeCell ref="C21:J21"/>
    <mergeCell ref="N21:P21"/>
    <mergeCell ref="Q21:S21"/>
    <mergeCell ref="T21:Z21"/>
    <mergeCell ref="C20:J20"/>
    <mergeCell ref="N20:P20"/>
    <mergeCell ref="Q20:S20"/>
    <mergeCell ref="AA20:AC20"/>
    <mergeCell ref="AA21:AL21"/>
    <mergeCell ref="U20:Z20"/>
    <mergeCell ref="C19:J19"/>
    <mergeCell ref="N19:P19"/>
    <mergeCell ref="Q19:S19"/>
    <mergeCell ref="AA19:AC19"/>
    <mergeCell ref="AD19:AF19"/>
    <mergeCell ref="AG19:AI19"/>
    <mergeCell ref="AJ19:AL19"/>
    <mergeCell ref="C18:J18"/>
    <mergeCell ref="N18:P18"/>
    <mergeCell ref="Q18:S18"/>
    <mergeCell ref="AA18:AC18"/>
    <mergeCell ref="U18:Z18"/>
    <mergeCell ref="U19:Z19"/>
    <mergeCell ref="C17:J17"/>
    <mergeCell ref="N17:P17"/>
    <mergeCell ref="Q17:S17"/>
    <mergeCell ref="AA17:AC17"/>
    <mergeCell ref="N16:P16"/>
    <mergeCell ref="Q16:S16"/>
    <mergeCell ref="AD17:AF17"/>
    <mergeCell ref="AG17:AI17"/>
    <mergeCell ref="AJ17:AL17"/>
    <mergeCell ref="U16:Z16"/>
    <mergeCell ref="U17:Z17"/>
    <mergeCell ref="C14:J14"/>
    <mergeCell ref="N14:P14"/>
    <mergeCell ref="Q14:S14"/>
    <mergeCell ref="U14:W14"/>
    <mergeCell ref="X14:Z14"/>
    <mergeCell ref="C15:J15"/>
    <mergeCell ref="N15:P15"/>
    <mergeCell ref="Q15:S15"/>
    <mergeCell ref="U15:W15"/>
    <mergeCell ref="X15:Z15"/>
    <mergeCell ref="U10:W10"/>
    <mergeCell ref="X10:Z10"/>
    <mergeCell ref="C9:J9"/>
    <mergeCell ref="N9:P9"/>
    <mergeCell ref="Q9:S9"/>
    <mergeCell ref="U9:W9"/>
    <mergeCell ref="X9:Z9"/>
    <mergeCell ref="C13:J13"/>
    <mergeCell ref="N13:P13"/>
    <mergeCell ref="Q13:S13"/>
    <mergeCell ref="U13:W13"/>
    <mergeCell ref="X13:Z13"/>
    <mergeCell ref="C12:J12"/>
    <mergeCell ref="N12:P12"/>
    <mergeCell ref="Q12:S12"/>
    <mergeCell ref="U12:W12"/>
    <mergeCell ref="X12:Z12"/>
    <mergeCell ref="N11:P11"/>
    <mergeCell ref="Q11:S11"/>
    <mergeCell ref="Q10:S10"/>
    <mergeCell ref="AM21:AO21"/>
    <mergeCell ref="A2:I3"/>
    <mergeCell ref="D4:G4"/>
    <mergeCell ref="A6:B6"/>
    <mergeCell ref="C6:J6"/>
    <mergeCell ref="K6:M6"/>
    <mergeCell ref="Q6:S6"/>
    <mergeCell ref="K2:M2"/>
    <mergeCell ref="K4:M4"/>
    <mergeCell ref="C8:J8"/>
    <mergeCell ref="N8:P8"/>
    <mergeCell ref="Q8:S8"/>
    <mergeCell ref="N6:P6"/>
    <mergeCell ref="N7:P7"/>
    <mergeCell ref="Q7:S7"/>
    <mergeCell ref="U8:W8"/>
    <mergeCell ref="X8:Z8"/>
    <mergeCell ref="U7:W7"/>
    <mergeCell ref="X7:Z7"/>
    <mergeCell ref="U11:W11"/>
    <mergeCell ref="X11:Z11"/>
    <mergeCell ref="C10:J10"/>
    <mergeCell ref="N10:P10"/>
    <mergeCell ref="U6:Z6"/>
    <mergeCell ref="AM16:AO16"/>
    <mergeCell ref="AM17:AO17"/>
    <mergeCell ref="AM18:AO18"/>
    <mergeCell ref="AM19:AO19"/>
    <mergeCell ref="AM20:AO20"/>
    <mergeCell ref="AA16:AC16"/>
    <mergeCell ref="AA6:AC6"/>
    <mergeCell ref="AB9:AC9"/>
    <mergeCell ref="AB11:AC11"/>
    <mergeCell ref="AD14:AO14"/>
    <mergeCell ref="AB14:AC14"/>
    <mergeCell ref="AA11:AA15"/>
    <mergeCell ref="AD6:AP8"/>
    <mergeCell ref="AD9:AP10"/>
    <mergeCell ref="AD11:AP13"/>
    <mergeCell ref="AD16:AF16"/>
    <mergeCell ref="AG16:AI16"/>
    <mergeCell ref="AJ16:AL16"/>
    <mergeCell ref="AD18:AF18"/>
    <mergeCell ref="AG18:AI18"/>
    <mergeCell ref="AJ18:AL18"/>
    <mergeCell ref="AJ20:AL20"/>
  </mergeCells>
  <phoneticPr fontId="2"/>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showGridLines="0" view="pageBreakPreview" zoomScale="73" zoomScaleNormal="73" zoomScaleSheetLayoutView="73" workbookViewId="0">
      <selection activeCell="A2" sqref="A2:I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c r="H1" s="54" t="s">
        <v>134</v>
      </c>
    </row>
    <row r="2" spans="1:44" ht="18.75" customHeight="1" x14ac:dyDescent="0.4">
      <c r="A2" s="264" t="s">
        <v>141</v>
      </c>
      <c r="B2" s="264"/>
      <c r="C2" s="264"/>
      <c r="D2" s="264"/>
      <c r="E2" s="264"/>
      <c r="F2" s="264"/>
      <c r="G2" s="264"/>
      <c r="H2" s="264"/>
      <c r="I2" s="264"/>
      <c r="J2" s="49"/>
      <c r="K2" s="273" t="s">
        <v>60</v>
      </c>
      <c r="L2" s="273"/>
      <c r="M2" s="273"/>
      <c r="N2" s="317" t="s">
        <v>135</v>
      </c>
      <c r="O2" s="317"/>
      <c r="P2" s="317"/>
      <c r="Q2" s="317"/>
      <c r="R2" s="317"/>
      <c r="S2" s="317"/>
      <c r="T2" s="317"/>
      <c r="U2" s="317"/>
      <c r="V2" s="317"/>
      <c r="W2" s="317"/>
      <c r="X2" s="273" t="s">
        <v>1</v>
      </c>
      <c r="Y2" s="273"/>
      <c r="Z2" s="273"/>
      <c r="AA2" s="5" t="s">
        <v>125</v>
      </c>
      <c r="AB2" s="279" t="s">
        <v>138</v>
      </c>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L3" s="2"/>
      <c r="M3" s="2"/>
      <c r="N3" s="276" t="s">
        <v>136</v>
      </c>
      <c r="O3" s="276"/>
      <c r="P3" s="276"/>
      <c r="Q3" s="276"/>
      <c r="R3" s="276"/>
      <c r="S3" s="276"/>
      <c r="T3" s="276"/>
      <c r="U3" s="276"/>
      <c r="V3" s="276"/>
      <c r="W3" s="276"/>
      <c r="X3" s="2"/>
      <c r="Y3" s="2"/>
      <c r="Z3" s="2"/>
      <c r="AA3" s="5" t="s">
        <v>126</v>
      </c>
      <c r="AB3" s="280" t="s">
        <v>137</v>
      </c>
      <c r="AC3" s="280"/>
      <c r="AD3" s="280"/>
      <c r="AE3" s="280"/>
      <c r="AF3" s="280"/>
      <c r="AG3" s="280"/>
      <c r="AH3" s="280"/>
      <c r="AI3" s="280"/>
      <c r="AJ3" s="280"/>
      <c r="AK3" s="280"/>
      <c r="AL3" s="280"/>
      <c r="AM3" s="280"/>
      <c r="AN3" s="280"/>
      <c r="AO3" s="280"/>
      <c r="AP3" s="2"/>
      <c r="AQ3" s="2"/>
      <c r="AR3" s="2"/>
    </row>
    <row r="4" spans="1:44" x14ac:dyDescent="0.4">
      <c r="A4" s="2" t="s">
        <v>2</v>
      </c>
      <c r="B4" s="2"/>
      <c r="C4" s="2"/>
      <c r="D4" s="265">
        <v>1603</v>
      </c>
      <c r="E4" s="265"/>
      <c r="F4" s="265"/>
      <c r="G4" s="265"/>
      <c r="H4" s="2" t="s">
        <v>3</v>
      </c>
      <c r="I4" s="2"/>
      <c r="J4" s="2"/>
      <c r="K4" s="273" t="s">
        <v>62</v>
      </c>
      <c r="L4" s="273"/>
      <c r="M4" s="273"/>
      <c r="N4" s="276"/>
      <c r="O4" s="276"/>
      <c r="P4" s="276"/>
      <c r="Q4" s="276"/>
      <c r="R4" s="276"/>
      <c r="S4" s="276"/>
      <c r="T4" s="276"/>
      <c r="U4" s="276"/>
      <c r="V4" s="276"/>
      <c r="W4" s="276"/>
      <c r="X4" s="2"/>
      <c r="Y4" s="2"/>
      <c r="Z4" s="2"/>
      <c r="AA4" s="7" t="s">
        <v>127</v>
      </c>
      <c r="AB4" s="280" t="s">
        <v>128</v>
      </c>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v>3.57</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t="s">
        <v>112</v>
      </c>
      <c r="D8" s="214"/>
      <c r="E8" s="214"/>
      <c r="F8" s="214"/>
      <c r="G8" s="214"/>
      <c r="H8" s="214"/>
      <c r="I8" s="214"/>
      <c r="J8" s="214"/>
      <c r="K8" s="75"/>
      <c r="L8" s="85">
        <v>1.92</v>
      </c>
      <c r="M8" s="68"/>
      <c r="N8" s="215">
        <v>41100</v>
      </c>
      <c r="O8" s="216"/>
      <c r="P8" s="217"/>
      <c r="Q8" s="215">
        <v>41100</v>
      </c>
      <c r="R8" s="216"/>
      <c r="S8" s="218"/>
      <c r="T8" s="40" t="s">
        <v>8</v>
      </c>
      <c r="U8" s="318"/>
      <c r="V8" s="319"/>
      <c r="W8" s="320"/>
      <c r="X8" s="321"/>
      <c r="Y8" s="322"/>
      <c r="Z8" s="323"/>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t="s">
        <v>113</v>
      </c>
      <c r="D9" s="197"/>
      <c r="E9" s="197"/>
      <c r="F9" s="197"/>
      <c r="G9" s="197"/>
      <c r="H9" s="197"/>
      <c r="I9" s="197"/>
      <c r="J9" s="197"/>
      <c r="K9" s="76"/>
      <c r="L9" s="86">
        <v>0.54</v>
      </c>
      <c r="M9" s="66"/>
      <c r="N9" s="198">
        <v>11400</v>
      </c>
      <c r="O9" s="199"/>
      <c r="P9" s="200"/>
      <c r="Q9" s="198">
        <v>11400</v>
      </c>
      <c r="R9" s="199"/>
      <c r="S9" s="201"/>
      <c r="T9" s="42" t="s">
        <v>10</v>
      </c>
      <c r="U9" s="324"/>
      <c r="V9" s="325"/>
      <c r="W9" s="326"/>
      <c r="X9" s="327"/>
      <c r="Y9" s="328"/>
      <c r="Z9" s="329"/>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t="s">
        <v>114</v>
      </c>
      <c r="D10" s="185"/>
      <c r="E10" s="185"/>
      <c r="F10" s="185"/>
      <c r="G10" s="185"/>
      <c r="H10" s="185"/>
      <c r="I10" s="185"/>
      <c r="J10" s="185"/>
      <c r="K10" s="77"/>
      <c r="L10" s="87">
        <v>0.54</v>
      </c>
      <c r="M10" s="69"/>
      <c r="N10" s="186">
        <v>12400</v>
      </c>
      <c r="O10" s="187"/>
      <c r="P10" s="188"/>
      <c r="Q10" s="186">
        <v>12400</v>
      </c>
      <c r="R10" s="187"/>
      <c r="S10" s="189"/>
      <c r="T10" s="44" t="s">
        <v>12</v>
      </c>
      <c r="U10" s="330"/>
      <c r="V10" s="331"/>
      <c r="W10" s="331"/>
      <c r="X10" s="332"/>
      <c r="Y10" s="333"/>
      <c r="Z10" s="334"/>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v>8.8800000000000008</v>
      </c>
      <c r="M11" s="70"/>
      <c r="N11" s="311"/>
      <c r="O11" s="312"/>
      <c r="P11" s="313"/>
      <c r="Q11" s="311"/>
      <c r="R11" s="312"/>
      <c r="S11" s="314"/>
      <c r="T11" s="37" t="s">
        <v>182</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t="s">
        <v>116</v>
      </c>
      <c r="D12" s="214"/>
      <c r="E12" s="214"/>
      <c r="F12" s="214"/>
      <c r="G12" s="214"/>
      <c r="H12" s="214"/>
      <c r="I12" s="214"/>
      <c r="J12" s="214"/>
      <c r="K12" s="75"/>
      <c r="L12" s="85">
        <v>3.22</v>
      </c>
      <c r="M12" s="68"/>
      <c r="N12" s="215">
        <v>19800</v>
      </c>
      <c r="O12" s="216"/>
      <c r="P12" s="217"/>
      <c r="Q12" s="215">
        <v>18900</v>
      </c>
      <c r="R12" s="216"/>
      <c r="S12" s="218"/>
      <c r="T12" s="45" t="s">
        <v>18</v>
      </c>
      <c r="U12" s="318"/>
      <c r="V12" s="319"/>
      <c r="W12" s="320"/>
      <c r="X12" s="321"/>
      <c r="Y12" s="322"/>
      <c r="Z12" s="323"/>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t="s">
        <v>117</v>
      </c>
      <c r="D13" s="197"/>
      <c r="E13" s="197"/>
      <c r="F13" s="197"/>
      <c r="G13" s="197"/>
      <c r="H13" s="197"/>
      <c r="I13" s="197"/>
      <c r="J13" s="197"/>
      <c r="K13" s="76"/>
      <c r="L13" s="86">
        <v>1.84</v>
      </c>
      <c r="M13" s="66"/>
      <c r="N13" s="198">
        <v>22700</v>
      </c>
      <c r="O13" s="199"/>
      <c r="P13" s="200"/>
      <c r="Q13" s="198">
        <v>22100</v>
      </c>
      <c r="R13" s="199"/>
      <c r="S13" s="201"/>
      <c r="T13" s="42" t="s">
        <v>19</v>
      </c>
      <c r="U13" s="324"/>
      <c r="V13" s="325"/>
      <c r="W13" s="326"/>
      <c r="X13" s="327"/>
      <c r="Y13" s="328"/>
      <c r="Z13" s="329"/>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t="s">
        <v>118</v>
      </c>
      <c r="D14" s="197"/>
      <c r="E14" s="197"/>
      <c r="F14" s="197"/>
      <c r="G14" s="197"/>
      <c r="H14" s="197"/>
      <c r="I14" s="197"/>
      <c r="J14" s="197"/>
      <c r="K14" s="76"/>
      <c r="L14" s="86">
        <v>1.79</v>
      </c>
      <c r="M14" s="66"/>
      <c r="N14" s="198">
        <v>22300</v>
      </c>
      <c r="O14" s="199"/>
      <c r="P14" s="200"/>
      <c r="Q14" s="198">
        <v>21700</v>
      </c>
      <c r="R14" s="199"/>
      <c r="S14" s="201"/>
      <c r="T14" s="46" t="s">
        <v>20</v>
      </c>
      <c r="U14" s="347"/>
      <c r="V14" s="348"/>
      <c r="W14" s="348"/>
      <c r="X14" s="349"/>
      <c r="Y14" s="350"/>
      <c r="Z14" s="351"/>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t="s">
        <v>119</v>
      </c>
      <c r="D15" s="185"/>
      <c r="E15" s="185"/>
      <c r="F15" s="185"/>
      <c r="G15" s="185"/>
      <c r="H15" s="185"/>
      <c r="I15" s="185"/>
      <c r="J15" s="185"/>
      <c r="K15" s="77"/>
      <c r="L15" s="87">
        <v>0.61</v>
      </c>
      <c r="M15" s="69"/>
      <c r="N15" s="186">
        <v>23000</v>
      </c>
      <c r="O15" s="187"/>
      <c r="P15" s="188"/>
      <c r="Q15" s="186">
        <v>23300</v>
      </c>
      <c r="R15" s="187"/>
      <c r="S15" s="189"/>
      <c r="T15" s="41" t="s">
        <v>21</v>
      </c>
      <c r="U15" s="330"/>
      <c r="V15" s="331"/>
      <c r="W15" s="352"/>
      <c r="X15" s="353"/>
      <c r="Y15" s="354"/>
      <c r="Z15" s="355"/>
      <c r="AA15" s="120"/>
      <c r="AP15" s="2"/>
      <c r="AQ15" s="2"/>
    </row>
    <row r="16" spans="1:44" x14ac:dyDescent="0.4">
      <c r="A16" s="59" t="s">
        <v>24</v>
      </c>
      <c r="B16" s="60"/>
      <c r="C16" s="59" t="s">
        <v>25</v>
      </c>
      <c r="D16" s="60"/>
      <c r="E16" s="60"/>
      <c r="F16" s="60"/>
      <c r="G16" s="60"/>
      <c r="H16" s="60"/>
      <c r="I16" s="60"/>
      <c r="J16" s="60"/>
      <c r="K16" s="79"/>
      <c r="L16" s="89">
        <v>87.55</v>
      </c>
      <c r="M16" s="67"/>
      <c r="N16" s="356"/>
      <c r="O16" s="357"/>
      <c r="P16" s="358"/>
      <c r="Q16" s="356"/>
      <c r="R16" s="357"/>
      <c r="S16" s="359"/>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t="s">
        <v>120</v>
      </c>
      <c r="D17" s="214"/>
      <c r="E17" s="214"/>
      <c r="F17" s="214"/>
      <c r="G17" s="214"/>
      <c r="H17" s="214"/>
      <c r="I17" s="214"/>
      <c r="J17" s="214"/>
      <c r="K17" s="75"/>
      <c r="L17" s="85">
        <v>84.76</v>
      </c>
      <c r="M17" s="68"/>
      <c r="N17" s="363">
        <f>AA17*AD17</f>
        <v>540000</v>
      </c>
      <c r="O17" s="364"/>
      <c r="P17" s="369"/>
      <c r="Q17" s="363">
        <f>AG17*AJ17</f>
        <v>756000</v>
      </c>
      <c r="R17" s="364"/>
      <c r="S17" s="365"/>
      <c r="T17" s="45" t="s">
        <v>29</v>
      </c>
      <c r="U17" s="302"/>
      <c r="V17" s="303"/>
      <c r="W17" s="303"/>
      <c r="X17" s="303"/>
      <c r="Y17" s="303"/>
      <c r="Z17" s="304"/>
      <c r="AA17" s="370">
        <v>50</v>
      </c>
      <c r="AB17" s="370"/>
      <c r="AC17" s="371"/>
      <c r="AD17" s="372">
        <v>10800</v>
      </c>
      <c r="AE17" s="372"/>
      <c r="AF17" s="372"/>
      <c r="AG17" s="373">
        <v>70</v>
      </c>
      <c r="AH17" s="373"/>
      <c r="AI17" s="373"/>
      <c r="AJ17" s="372">
        <v>10800</v>
      </c>
      <c r="AK17" s="372"/>
      <c r="AL17" s="374"/>
      <c r="AM17" s="136"/>
      <c r="AN17" s="136"/>
      <c r="AO17" s="137"/>
      <c r="AP17" s="2"/>
      <c r="AQ17" s="2"/>
    </row>
    <row r="18" spans="1:49" x14ac:dyDescent="0.4">
      <c r="A18" s="59"/>
      <c r="B18" s="61" t="s">
        <v>30</v>
      </c>
      <c r="C18" s="196" t="s">
        <v>121</v>
      </c>
      <c r="D18" s="197"/>
      <c r="E18" s="197"/>
      <c r="F18" s="197"/>
      <c r="G18" s="197"/>
      <c r="H18" s="197"/>
      <c r="I18" s="197"/>
      <c r="J18" s="197"/>
      <c r="K18" s="76"/>
      <c r="L18" s="86">
        <v>2.44</v>
      </c>
      <c r="M18" s="66"/>
      <c r="N18" s="198">
        <v>91</v>
      </c>
      <c r="O18" s="199"/>
      <c r="P18" s="200"/>
      <c r="Q18" s="198">
        <v>89</v>
      </c>
      <c r="R18" s="199"/>
      <c r="S18" s="201"/>
      <c r="T18" s="42" t="s">
        <v>30</v>
      </c>
      <c r="U18" s="305"/>
      <c r="V18" s="306"/>
      <c r="W18" s="306"/>
      <c r="X18" s="306"/>
      <c r="Y18" s="306"/>
      <c r="Z18" s="307"/>
      <c r="AA18" s="335"/>
      <c r="AB18" s="335"/>
      <c r="AC18" s="336"/>
      <c r="AD18" s="345"/>
      <c r="AE18" s="345"/>
      <c r="AF18" s="345"/>
      <c r="AG18" s="341"/>
      <c r="AH18" s="341"/>
      <c r="AI18" s="341"/>
      <c r="AJ18" s="345"/>
      <c r="AK18" s="345"/>
      <c r="AL18" s="346"/>
      <c r="AM18" s="107"/>
      <c r="AN18" s="108"/>
      <c r="AO18" s="109"/>
      <c r="AP18" s="2"/>
      <c r="AQ18" s="2"/>
    </row>
    <row r="19" spans="1:49" x14ac:dyDescent="0.4">
      <c r="A19" s="59"/>
      <c r="B19" s="61" t="s">
        <v>31</v>
      </c>
      <c r="C19" s="196" t="s">
        <v>122</v>
      </c>
      <c r="D19" s="197"/>
      <c r="E19" s="197"/>
      <c r="F19" s="197"/>
      <c r="G19" s="197"/>
      <c r="H19" s="197"/>
      <c r="I19" s="197"/>
      <c r="J19" s="197"/>
      <c r="K19" s="76"/>
      <c r="L19" s="86">
        <v>0.3</v>
      </c>
      <c r="M19" s="66"/>
      <c r="N19" s="198">
        <v>89</v>
      </c>
      <c r="O19" s="199"/>
      <c r="P19" s="200"/>
      <c r="Q19" s="198">
        <v>101</v>
      </c>
      <c r="R19" s="199"/>
      <c r="S19" s="201"/>
      <c r="T19" s="46" t="s">
        <v>31</v>
      </c>
      <c r="U19" s="305"/>
      <c r="V19" s="306"/>
      <c r="W19" s="306"/>
      <c r="X19" s="306"/>
      <c r="Y19" s="306"/>
      <c r="Z19" s="307"/>
      <c r="AA19" s="335"/>
      <c r="AB19" s="335"/>
      <c r="AC19" s="336"/>
      <c r="AD19" s="340"/>
      <c r="AE19" s="340"/>
      <c r="AF19" s="340"/>
      <c r="AG19" s="341"/>
      <c r="AH19" s="341"/>
      <c r="AI19" s="341"/>
      <c r="AJ19" s="340"/>
      <c r="AK19" s="340"/>
      <c r="AL19" s="360"/>
      <c r="AM19" s="107"/>
      <c r="AN19" s="108"/>
      <c r="AO19" s="109"/>
      <c r="AP19" s="2"/>
      <c r="AQ19" s="2"/>
    </row>
    <row r="20" spans="1:49" x14ac:dyDescent="0.4">
      <c r="A20" s="62"/>
      <c r="B20" s="61" t="s">
        <v>32</v>
      </c>
      <c r="C20" s="184" t="s">
        <v>123</v>
      </c>
      <c r="D20" s="185"/>
      <c r="E20" s="185"/>
      <c r="F20" s="185"/>
      <c r="G20" s="185"/>
      <c r="H20" s="185"/>
      <c r="I20" s="185"/>
      <c r="J20" s="185"/>
      <c r="K20" s="83"/>
      <c r="L20" s="87">
        <v>0</v>
      </c>
      <c r="M20" s="69"/>
      <c r="N20" s="186">
        <v>0</v>
      </c>
      <c r="O20" s="187"/>
      <c r="P20" s="188"/>
      <c r="Q20" s="186">
        <v>0</v>
      </c>
      <c r="R20" s="187"/>
      <c r="S20" s="189"/>
      <c r="T20" s="44" t="s">
        <v>32</v>
      </c>
      <c r="U20" s="308"/>
      <c r="V20" s="309"/>
      <c r="W20" s="309"/>
      <c r="X20" s="309"/>
      <c r="Y20" s="309"/>
      <c r="Z20" s="310"/>
      <c r="AA20" s="361"/>
      <c r="AB20" s="361"/>
      <c r="AC20" s="362"/>
      <c r="AD20" s="342"/>
      <c r="AE20" s="342"/>
      <c r="AF20" s="342"/>
      <c r="AG20" s="343"/>
      <c r="AH20" s="343"/>
      <c r="AI20" s="343"/>
      <c r="AJ20" s="342"/>
      <c r="AK20" s="342"/>
      <c r="AL20" s="344"/>
      <c r="AM20" s="110"/>
      <c r="AN20" s="110"/>
      <c r="AO20" s="111"/>
      <c r="AP20" s="2"/>
      <c r="AQ20" s="2"/>
    </row>
    <row r="21" spans="1:49" x14ac:dyDescent="0.4">
      <c r="A21" s="35" t="s">
        <v>33</v>
      </c>
      <c r="B21" s="36"/>
      <c r="C21" s="178" t="s">
        <v>67</v>
      </c>
      <c r="D21" s="179"/>
      <c r="E21" s="179"/>
      <c r="F21" s="179"/>
      <c r="G21" s="179"/>
      <c r="H21" s="179"/>
      <c r="I21" s="179"/>
      <c r="J21" s="180"/>
      <c r="K21" s="80"/>
      <c r="L21" s="90">
        <v>0</v>
      </c>
      <c r="M21" s="65"/>
      <c r="N21" s="181">
        <v>0</v>
      </c>
      <c r="O21" s="182"/>
      <c r="P21" s="183"/>
      <c r="Q21" s="181">
        <v>0</v>
      </c>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x14ac:dyDescent="0.4">
      <c r="A23" s="174" t="s">
        <v>173</v>
      </c>
      <c r="B23" s="174"/>
      <c r="C23" s="174"/>
      <c r="D23" s="10" t="s">
        <v>108</v>
      </c>
      <c r="E23" s="297">
        <f>D4</f>
        <v>1603</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6" t="s">
        <v>153</v>
      </c>
      <c r="E25" s="170"/>
      <c r="F25" s="165">
        <f>L8</f>
        <v>1.92</v>
      </c>
      <c r="G25" s="165"/>
      <c r="H25" s="170" t="s">
        <v>34</v>
      </c>
      <c r="I25" s="173">
        <f>Q8</f>
        <v>41100</v>
      </c>
      <c r="J25" s="173"/>
      <c r="K25" s="170" t="s">
        <v>35</v>
      </c>
      <c r="L25" s="165">
        <f>L9</f>
        <v>0.54</v>
      </c>
      <c r="M25" s="165"/>
      <c r="N25" s="170" t="s">
        <v>34</v>
      </c>
      <c r="O25" s="173">
        <f>Q9</f>
        <v>11400</v>
      </c>
      <c r="P25" s="173"/>
      <c r="Q25" s="170" t="s">
        <v>35</v>
      </c>
      <c r="R25" s="165">
        <f>L10</f>
        <v>0.54</v>
      </c>
      <c r="S25" s="165"/>
      <c r="T25" s="170" t="s">
        <v>34</v>
      </c>
      <c r="U25" s="173">
        <f>Q10</f>
        <v>12400</v>
      </c>
      <c r="V25" s="173"/>
      <c r="W25" s="177" t="s">
        <v>38</v>
      </c>
      <c r="X25" s="177"/>
      <c r="Y25" s="165">
        <f>L7</f>
        <v>3.57</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f>N8</f>
        <v>41100</v>
      </c>
      <c r="J26" s="171"/>
      <c r="K26" s="170"/>
      <c r="L26" s="170">
        <v>100</v>
      </c>
      <c r="M26" s="170"/>
      <c r="N26" s="170"/>
      <c r="O26" s="171">
        <f>N9</f>
        <v>11400</v>
      </c>
      <c r="P26" s="171"/>
      <c r="Q26" s="170"/>
      <c r="R26" s="170">
        <v>100</v>
      </c>
      <c r="S26" s="170"/>
      <c r="T26" s="170"/>
      <c r="U26" s="171">
        <f>N10</f>
        <v>12400</v>
      </c>
      <c r="V26" s="171"/>
      <c r="W26" s="177"/>
      <c r="X26" s="177"/>
      <c r="Y26" s="172">
        <f>L8</f>
        <v>1.92</v>
      </c>
      <c r="Z26" s="172"/>
      <c r="AA26" s="28" t="s">
        <v>35</v>
      </c>
      <c r="AB26" s="172">
        <f>L9</f>
        <v>0.54</v>
      </c>
      <c r="AC26" s="172"/>
      <c r="AD26" s="28" t="s">
        <v>35</v>
      </c>
      <c r="AE26" s="172">
        <f>L10</f>
        <v>0.54</v>
      </c>
      <c r="AF26" s="172"/>
      <c r="AG26" s="2"/>
      <c r="AH26" s="2"/>
      <c r="AI26" s="2"/>
      <c r="AJ26" s="2"/>
      <c r="AK26" s="2"/>
      <c r="AL26" s="2"/>
      <c r="AM26" s="2"/>
      <c r="AN26" s="2"/>
      <c r="AO26" s="2"/>
      <c r="AP26" s="2"/>
      <c r="AQ26" s="12">
        <f>IF(F25=0,0,F25/F26*I25/I26)</f>
        <v>1.9199999999999998E-2</v>
      </c>
      <c r="AR26" s="12">
        <f>IF(L25=0,0,L25/L26*O25/O26)</f>
        <v>5.4000000000000003E-3</v>
      </c>
      <c r="AS26" s="12">
        <f>IF(R25=0,0,R25/R26*U25/U26)</f>
        <v>5.4000000000000003E-3</v>
      </c>
      <c r="AT26" s="12"/>
      <c r="AU26" s="12">
        <f>IF(Y25=0,0,Y25/(Y26+AB26+AE26))</f>
        <v>1.19</v>
      </c>
      <c r="AV26" s="10"/>
      <c r="AW26" s="12">
        <f>(AQ26+AR26+AS26)*AU26</f>
        <v>3.5699999999999996E-2</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f>L12</f>
        <v>3.22</v>
      </c>
      <c r="G28" s="143"/>
      <c r="H28" s="140" t="s">
        <v>34</v>
      </c>
      <c r="I28" s="141">
        <f>Q12</f>
        <v>18900</v>
      </c>
      <c r="J28" s="141"/>
      <c r="K28" s="140" t="s">
        <v>35</v>
      </c>
      <c r="L28" s="143">
        <f>L13</f>
        <v>1.84</v>
      </c>
      <c r="M28" s="143"/>
      <c r="N28" s="140" t="s">
        <v>34</v>
      </c>
      <c r="O28" s="141">
        <f>Q13</f>
        <v>22100</v>
      </c>
      <c r="P28" s="141"/>
      <c r="Q28" s="140" t="s">
        <v>35</v>
      </c>
      <c r="R28" s="143">
        <f>L14</f>
        <v>1.79</v>
      </c>
      <c r="S28" s="143"/>
      <c r="T28" s="140" t="s">
        <v>34</v>
      </c>
      <c r="U28" s="141">
        <f>Q14</f>
        <v>21700</v>
      </c>
      <c r="V28" s="141"/>
      <c r="W28" s="140" t="s">
        <v>35</v>
      </c>
      <c r="X28" s="143">
        <f>L15</f>
        <v>0.61</v>
      </c>
      <c r="Y28" s="143"/>
      <c r="Z28" s="140" t="s">
        <v>34</v>
      </c>
      <c r="AA28" s="141">
        <f>Q15</f>
        <v>23300</v>
      </c>
      <c r="AB28" s="141"/>
      <c r="AC28" s="142" t="s">
        <v>38</v>
      </c>
      <c r="AD28" s="142"/>
      <c r="AE28" s="143">
        <f>L11</f>
        <v>8.8800000000000008</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f>N12</f>
        <v>19800</v>
      </c>
      <c r="J29" s="144"/>
      <c r="K29" s="140"/>
      <c r="L29" s="140">
        <v>100</v>
      </c>
      <c r="M29" s="140"/>
      <c r="N29" s="140"/>
      <c r="O29" s="144">
        <f>N13</f>
        <v>22700</v>
      </c>
      <c r="P29" s="144"/>
      <c r="Q29" s="140"/>
      <c r="R29" s="140">
        <v>100</v>
      </c>
      <c r="S29" s="140"/>
      <c r="T29" s="140"/>
      <c r="U29" s="144">
        <f>N14</f>
        <v>22300</v>
      </c>
      <c r="V29" s="144"/>
      <c r="W29" s="140"/>
      <c r="X29" s="140">
        <v>100</v>
      </c>
      <c r="Y29" s="140"/>
      <c r="Z29" s="140"/>
      <c r="AA29" s="144">
        <f>N15</f>
        <v>23000</v>
      </c>
      <c r="AB29" s="144"/>
      <c r="AC29" s="142"/>
      <c r="AD29" s="142"/>
      <c r="AE29" s="138">
        <f>L12</f>
        <v>3.22</v>
      </c>
      <c r="AF29" s="138"/>
      <c r="AG29" s="24" t="s">
        <v>35</v>
      </c>
      <c r="AH29" s="139">
        <f>L13</f>
        <v>1.84</v>
      </c>
      <c r="AI29" s="139"/>
      <c r="AJ29" s="24" t="s">
        <v>35</v>
      </c>
      <c r="AK29" s="138">
        <f>L14</f>
        <v>1.79</v>
      </c>
      <c r="AL29" s="138"/>
      <c r="AM29" s="24" t="s">
        <v>35</v>
      </c>
      <c r="AN29" s="138">
        <f>L15</f>
        <v>0.61</v>
      </c>
      <c r="AO29" s="138"/>
      <c r="AP29" s="2"/>
      <c r="AQ29" s="12">
        <f>IF(F28=0,0,F28/F29*I28/I29)</f>
        <v>3.0736363636363638E-2</v>
      </c>
      <c r="AR29" s="12">
        <f>IF(L28=0,0,L28/L29*O28/O29)</f>
        <v>1.7913656387665199E-2</v>
      </c>
      <c r="AS29" s="12">
        <f>IF(R28=0,0,R28/R29*U28/U29)</f>
        <v>1.7418385650224216E-2</v>
      </c>
      <c r="AT29" s="12">
        <f>IF(X28=0,0,X28/X29*AA28/AA29)</f>
        <v>6.1795652173913043E-3</v>
      </c>
      <c r="AU29" s="12">
        <f>IF(AE28=0,0,AE28/(AE29+AH29+AK29+AN29))</f>
        <v>1.1903485254691688</v>
      </c>
      <c r="AV29" s="10"/>
      <c r="AW29" s="12">
        <f>(AQ29+AR29+AS29+AT29)*AU29</f>
        <v>8.6000265619008295E-2</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f>L17</f>
        <v>84.76</v>
      </c>
      <c r="G31" s="153"/>
      <c r="H31" s="154" t="s">
        <v>34</v>
      </c>
      <c r="I31" s="157">
        <f>Q17</f>
        <v>756000</v>
      </c>
      <c r="J31" s="157"/>
      <c r="K31" s="154" t="s">
        <v>35</v>
      </c>
      <c r="L31" s="153">
        <f>L18</f>
        <v>2.44</v>
      </c>
      <c r="M31" s="153"/>
      <c r="N31" s="154" t="s">
        <v>34</v>
      </c>
      <c r="O31" s="157">
        <f>Q18</f>
        <v>89</v>
      </c>
      <c r="P31" s="157"/>
      <c r="Q31" s="154" t="s">
        <v>35</v>
      </c>
      <c r="R31" s="153">
        <f>L19</f>
        <v>0.3</v>
      </c>
      <c r="S31" s="153"/>
      <c r="T31" s="154" t="s">
        <v>34</v>
      </c>
      <c r="U31" s="157">
        <f>Q19</f>
        <v>101</v>
      </c>
      <c r="V31" s="157"/>
      <c r="W31" s="154" t="s">
        <v>35</v>
      </c>
      <c r="X31" s="153">
        <f>L20</f>
        <v>0</v>
      </c>
      <c r="Y31" s="153"/>
      <c r="Z31" s="154" t="s">
        <v>34</v>
      </c>
      <c r="AA31" s="157">
        <f>Q20</f>
        <v>0</v>
      </c>
      <c r="AB31" s="157"/>
      <c r="AC31" s="158" t="s">
        <v>38</v>
      </c>
      <c r="AD31" s="158"/>
      <c r="AE31" s="153">
        <f>L16</f>
        <v>87.55</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301">
        <f>N17</f>
        <v>540000</v>
      </c>
      <c r="J32" s="301"/>
      <c r="K32" s="154"/>
      <c r="L32" s="154">
        <v>100</v>
      </c>
      <c r="M32" s="154"/>
      <c r="N32" s="154"/>
      <c r="O32" s="155">
        <f>N18</f>
        <v>91</v>
      </c>
      <c r="P32" s="155"/>
      <c r="Q32" s="154"/>
      <c r="R32" s="154">
        <v>100</v>
      </c>
      <c r="S32" s="154"/>
      <c r="T32" s="154"/>
      <c r="U32" s="155">
        <f>N19</f>
        <v>89</v>
      </c>
      <c r="V32" s="155"/>
      <c r="W32" s="154"/>
      <c r="X32" s="154">
        <v>100</v>
      </c>
      <c r="Y32" s="154"/>
      <c r="Z32" s="154"/>
      <c r="AA32" s="155">
        <f>N20</f>
        <v>0</v>
      </c>
      <c r="AB32" s="155"/>
      <c r="AC32" s="158"/>
      <c r="AD32" s="158"/>
      <c r="AE32" s="156">
        <f>L17</f>
        <v>84.76</v>
      </c>
      <c r="AF32" s="156"/>
      <c r="AG32" s="58" t="s">
        <v>35</v>
      </c>
      <c r="AH32" s="159">
        <f>L18</f>
        <v>2.44</v>
      </c>
      <c r="AI32" s="159"/>
      <c r="AJ32" s="58" t="s">
        <v>35</v>
      </c>
      <c r="AK32" s="156">
        <f>L19</f>
        <v>0.3</v>
      </c>
      <c r="AL32" s="156"/>
      <c r="AM32" s="58" t="s">
        <v>35</v>
      </c>
      <c r="AN32" s="156">
        <f>L20</f>
        <v>0</v>
      </c>
      <c r="AO32" s="156"/>
      <c r="AP32" s="2"/>
      <c r="AQ32" s="12">
        <f>IF(F31=0,0,F31/F32*I31/I32)</f>
        <v>1.1866399999999999</v>
      </c>
      <c r="AR32" s="12">
        <f>IF(L31=0,0,L31/L32*O31/O32)</f>
        <v>2.3863736263736262E-2</v>
      </c>
      <c r="AS32" s="12">
        <f>IF(R31=0,0,R31/R32*U31/U32)</f>
        <v>3.4044943820224719E-3</v>
      </c>
      <c r="AT32" s="12">
        <f>IF(X31=0,0,X31/X32*AA31/AA32)</f>
        <v>0</v>
      </c>
      <c r="AU32" s="12">
        <f>IF(AE31=0,0,AE31/(AE32+AH32+AK32+AN32))</f>
        <v>1.0005714285714284</v>
      </c>
      <c r="AV32" s="10"/>
      <c r="AW32" s="12">
        <f>(AQ32+AR32+AS32+AT32)*AU32</f>
        <v>1.2146018924918416</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f>L21</f>
        <v>0</v>
      </c>
      <c r="G34" s="161"/>
      <c r="H34" s="160" t="s">
        <v>34</v>
      </c>
      <c r="I34" s="162">
        <f>Q21</f>
        <v>0</v>
      </c>
      <c r="J34" s="162"/>
      <c r="K34" s="2"/>
      <c r="L34" s="2"/>
      <c r="M34" s="163" t="s">
        <v>35</v>
      </c>
      <c r="N34" s="163"/>
      <c r="O34" s="164">
        <v>100</v>
      </c>
      <c r="P34" s="164"/>
      <c r="Q34" s="15" t="s">
        <v>54</v>
      </c>
      <c r="R34" s="165">
        <f>L7</f>
        <v>3.57</v>
      </c>
      <c r="S34" s="165"/>
      <c r="T34" s="15" t="s">
        <v>54</v>
      </c>
      <c r="U34" s="143">
        <f>L11</f>
        <v>8.8800000000000008</v>
      </c>
      <c r="V34" s="143"/>
      <c r="W34" s="15" t="s">
        <v>54</v>
      </c>
      <c r="X34" s="153">
        <f>L16</f>
        <v>87.55</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v>
      </c>
      <c r="AR35" s="12">
        <f>IF(L37=0,0,L37/L38*O37/O38)</f>
        <v>0</v>
      </c>
      <c r="AS35" s="12">
        <f>IF(R37=0,0,R37/R38*U37/U38)</f>
        <v>0</v>
      </c>
      <c r="AT35" s="12">
        <f>IF(X37=0,0,X37/X38*AA37/AA38)</f>
        <v>0</v>
      </c>
      <c r="AU35" s="12"/>
      <c r="AV35" s="10"/>
      <c r="AW35" s="12">
        <f>(AQ35+AR35+AS35+AT35)</f>
        <v>0</v>
      </c>
    </row>
    <row r="36" spans="1:49" ht="7.5" customHeight="1" thickBot="1" x14ac:dyDescent="0.45"/>
    <row r="37" spans="1:49" ht="18.75" customHeight="1" x14ac:dyDescent="0.4">
      <c r="A37" s="2"/>
      <c r="B37" s="2"/>
      <c r="C37" s="2"/>
      <c r="D37" s="284" t="s">
        <v>145</v>
      </c>
      <c r="E37" s="136"/>
      <c r="F37" s="149">
        <f>F31*AM17</f>
        <v>0</v>
      </c>
      <c r="G37" s="149"/>
      <c r="H37" s="136" t="s">
        <v>34</v>
      </c>
      <c r="I37" s="149">
        <f>IF(AM17=0,0,I31)</f>
        <v>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f>IF(AW35=0,ROUNDUP(AW38,3-INT(LOG(AW38))),ROUNDUP(AW38,0))</f>
        <v>2143</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f>IF(AM17=0,0,I32)</f>
        <v>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1.4210854715202004E-16</v>
      </c>
      <c r="AV38" s="10"/>
      <c r="AW38" s="55">
        <f>E23*(AW26+AW29+AW32+AQ38+AU38-AW35)</f>
        <v>2142.0923594516926</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40:AP40"/>
    <mergeCell ref="A41:AP41"/>
    <mergeCell ref="A42:AP42"/>
    <mergeCell ref="X2:Z2"/>
    <mergeCell ref="N2:W2"/>
    <mergeCell ref="N3:W3"/>
    <mergeCell ref="N4:W4"/>
    <mergeCell ref="AB2:AO2"/>
    <mergeCell ref="AB3:AO3"/>
    <mergeCell ref="AB4:AO4"/>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N37:N38"/>
    <mergeCell ref="O37:P37"/>
    <mergeCell ref="AE32:AF32"/>
    <mergeCell ref="AH32:AI32"/>
    <mergeCell ref="AK32:AL32"/>
    <mergeCell ref="D37:E38"/>
    <mergeCell ref="F37:G37"/>
    <mergeCell ref="H37:H38"/>
    <mergeCell ref="I37:J37"/>
    <mergeCell ref="K37:K38"/>
    <mergeCell ref="L37:M37"/>
    <mergeCell ref="O34:P34"/>
    <mergeCell ref="R34:S34"/>
    <mergeCell ref="U34:V34"/>
    <mergeCell ref="AG37:AL38"/>
    <mergeCell ref="Q37:Q38"/>
    <mergeCell ref="R37:S37"/>
    <mergeCell ref="T37:T38"/>
    <mergeCell ref="U37:V37"/>
    <mergeCell ref="AA34:AB34"/>
    <mergeCell ref="F35:G35"/>
    <mergeCell ref="I35:J35"/>
    <mergeCell ref="O35:AB35"/>
    <mergeCell ref="AA32:AB32"/>
    <mergeCell ref="AN32:AO32"/>
    <mergeCell ref="D34:E35"/>
    <mergeCell ref="F34:G34"/>
    <mergeCell ref="H34:H35"/>
    <mergeCell ref="I34:J34"/>
    <mergeCell ref="M34:N35"/>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X34:Y34"/>
    <mergeCell ref="AK29:AL29"/>
    <mergeCell ref="AN29:AO29"/>
    <mergeCell ref="D31:E32"/>
    <mergeCell ref="F31:G31"/>
    <mergeCell ref="H31:H32"/>
    <mergeCell ref="I31:J31"/>
    <mergeCell ref="K31:K32"/>
    <mergeCell ref="L31:M31"/>
    <mergeCell ref="N31:N32"/>
    <mergeCell ref="O31:P31"/>
    <mergeCell ref="F29:G29"/>
    <mergeCell ref="I29:J29"/>
    <mergeCell ref="L29:M29"/>
    <mergeCell ref="O29:P29"/>
    <mergeCell ref="R29:S29"/>
    <mergeCell ref="U29:V29"/>
    <mergeCell ref="W28:W29"/>
    <mergeCell ref="X28:Y28"/>
    <mergeCell ref="Z28:Z29"/>
    <mergeCell ref="AA28:AB28"/>
    <mergeCell ref="AC28:AD29"/>
    <mergeCell ref="AE28:AO28"/>
    <mergeCell ref="X29:Y29"/>
    <mergeCell ref="AA29:AB29"/>
    <mergeCell ref="AE29:AF29"/>
    <mergeCell ref="AH29:AI29"/>
    <mergeCell ref="N28:N29"/>
    <mergeCell ref="O28:P28"/>
    <mergeCell ref="Q28:Q29"/>
    <mergeCell ref="R28:S28"/>
    <mergeCell ref="T28:T29"/>
    <mergeCell ref="U28:V28"/>
    <mergeCell ref="D28:E29"/>
    <mergeCell ref="F28:G28"/>
    <mergeCell ref="H28:H29"/>
    <mergeCell ref="I28:J28"/>
    <mergeCell ref="K28:K29"/>
    <mergeCell ref="L28:M28"/>
    <mergeCell ref="R25:S25"/>
    <mergeCell ref="T25:T26"/>
    <mergeCell ref="U25:V25"/>
    <mergeCell ref="F26:G26"/>
    <mergeCell ref="I26:J26"/>
    <mergeCell ref="L26:M26"/>
    <mergeCell ref="O26:P26"/>
    <mergeCell ref="R26:S26"/>
    <mergeCell ref="D25:E26"/>
    <mergeCell ref="F25:G25"/>
    <mergeCell ref="H25:H26"/>
    <mergeCell ref="I25:J25"/>
    <mergeCell ref="K25:K26"/>
    <mergeCell ref="L25:M25"/>
    <mergeCell ref="N25:N26"/>
    <mergeCell ref="O25:P25"/>
    <mergeCell ref="Q25:Q26"/>
    <mergeCell ref="A23:C23"/>
    <mergeCell ref="E23:G23"/>
    <mergeCell ref="AD20:AF20"/>
    <mergeCell ref="AG20:AI20"/>
    <mergeCell ref="U26:V26"/>
    <mergeCell ref="Y26:Z26"/>
    <mergeCell ref="AB26:AC26"/>
    <mergeCell ref="AE26:AF26"/>
    <mergeCell ref="W25:X26"/>
    <mergeCell ref="Y25:AF25"/>
    <mergeCell ref="C21:J21"/>
    <mergeCell ref="N21:P21"/>
    <mergeCell ref="Q21:S21"/>
    <mergeCell ref="T21:Z21"/>
    <mergeCell ref="C20:J20"/>
    <mergeCell ref="N20:P20"/>
    <mergeCell ref="Q20:S20"/>
    <mergeCell ref="AA20:AC20"/>
    <mergeCell ref="AA21:AL21"/>
    <mergeCell ref="U20:Z20"/>
    <mergeCell ref="C19:J19"/>
    <mergeCell ref="N19:P19"/>
    <mergeCell ref="Q19:S19"/>
    <mergeCell ref="AA19:AC19"/>
    <mergeCell ref="AD19:AF19"/>
    <mergeCell ref="AG19:AI19"/>
    <mergeCell ref="AJ19:AL19"/>
    <mergeCell ref="C18:J18"/>
    <mergeCell ref="N18:P18"/>
    <mergeCell ref="Q18:S18"/>
    <mergeCell ref="AA18:AC18"/>
    <mergeCell ref="U18:Z18"/>
    <mergeCell ref="U19:Z19"/>
    <mergeCell ref="C17:J17"/>
    <mergeCell ref="N17:P17"/>
    <mergeCell ref="Q17:S17"/>
    <mergeCell ref="AA17:AC17"/>
    <mergeCell ref="N16:P16"/>
    <mergeCell ref="Q16:S16"/>
    <mergeCell ref="AD17:AF17"/>
    <mergeCell ref="AG17:AI17"/>
    <mergeCell ref="AJ17:AL17"/>
    <mergeCell ref="U16:Z16"/>
    <mergeCell ref="U17:Z17"/>
    <mergeCell ref="C14:J14"/>
    <mergeCell ref="N14:P14"/>
    <mergeCell ref="Q14:S14"/>
    <mergeCell ref="U14:W14"/>
    <mergeCell ref="X14:Z14"/>
    <mergeCell ref="C15:J15"/>
    <mergeCell ref="N15:P15"/>
    <mergeCell ref="Q15:S15"/>
    <mergeCell ref="U15:W15"/>
    <mergeCell ref="X15:Z15"/>
    <mergeCell ref="U10:W10"/>
    <mergeCell ref="X10:Z10"/>
    <mergeCell ref="C9:J9"/>
    <mergeCell ref="N9:P9"/>
    <mergeCell ref="Q9:S9"/>
    <mergeCell ref="U9:W9"/>
    <mergeCell ref="X9:Z9"/>
    <mergeCell ref="C13:J13"/>
    <mergeCell ref="N13:P13"/>
    <mergeCell ref="Q13:S13"/>
    <mergeCell ref="U13:W13"/>
    <mergeCell ref="X13:Z13"/>
    <mergeCell ref="C12:J12"/>
    <mergeCell ref="N12:P12"/>
    <mergeCell ref="Q12:S12"/>
    <mergeCell ref="U12:W12"/>
    <mergeCell ref="X12:Z12"/>
    <mergeCell ref="N11:P11"/>
    <mergeCell ref="Q11:S11"/>
    <mergeCell ref="Q10:S10"/>
    <mergeCell ref="AM21:AO21"/>
    <mergeCell ref="A2:I3"/>
    <mergeCell ref="D4:G4"/>
    <mergeCell ref="A6:B6"/>
    <mergeCell ref="C6:J6"/>
    <mergeCell ref="K6:M6"/>
    <mergeCell ref="Q6:S6"/>
    <mergeCell ref="K2:M2"/>
    <mergeCell ref="K4:M4"/>
    <mergeCell ref="C8:J8"/>
    <mergeCell ref="N8:P8"/>
    <mergeCell ref="Q8:S8"/>
    <mergeCell ref="N6:P6"/>
    <mergeCell ref="N7:P7"/>
    <mergeCell ref="Q7:S7"/>
    <mergeCell ref="U8:W8"/>
    <mergeCell ref="X8:Z8"/>
    <mergeCell ref="U7:W7"/>
    <mergeCell ref="X7:Z7"/>
    <mergeCell ref="U11:W11"/>
    <mergeCell ref="X11:Z11"/>
    <mergeCell ref="C10:J10"/>
    <mergeCell ref="N10:P10"/>
    <mergeCell ref="U6:Z6"/>
    <mergeCell ref="AM16:AO16"/>
    <mergeCell ref="AM17:AO17"/>
    <mergeCell ref="AM18:AO18"/>
    <mergeCell ref="AM19:AO19"/>
    <mergeCell ref="AM20:AO20"/>
    <mergeCell ref="AA16:AC16"/>
    <mergeCell ref="AA6:AC6"/>
    <mergeCell ref="AB9:AC9"/>
    <mergeCell ref="AB11:AC11"/>
    <mergeCell ref="AD14:AO14"/>
    <mergeCell ref="AB14:AC14"/>
    <mergeCell ref="AA11:AA15"/>
    <mergeCell ref="AD6:AP8"/>
    <mergeCell ref="AD9:AP10"/>
    <mergeCell ref="AD11:AP13"/>
    <mergeCell ref="AD16:AF16"/>
    <mergeCell ref="AG16:AI16"/>
    <mergeCell ref="AJ16:AL16"/>
    <mergeCell ref="AD18:AF18"/>
    <mergeCell ref="AG18:AI18"/>
    <mergeCell ref="AJ18:AL18"/>
    <mergeCell ref="AJ20:AL20"/>
  </mergeCells>
  <phoneticPr fontId="2"/>
  <pageMargins left="0.7" right="0.7" top="0.75" bottom="0.7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showGridLines="0" view="pageBreakPreview" zoomScale="73" zoomScaleNormal="73" zoomScaleSheetLayoutView="73" workbookViewId="0">
      <selection activeCell="A2" sqref="A2:I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c r="H1" s="54" t="s">
        <v>139</v>
      </c>
    </row>
    <row r="2" spans="1:44" ht="18.75" customHeight="1" x14ac:dyDescent="0.4">
      <c r="A2" s="264" t="s">
        <v>141</v>
      </c>
      <c r="B2" s="264"/>
      <c r="C2" s="264"/>
      <c r="D2" s="264"/>
      <c r="E2" s="264"/>
      <c r="F2" s="264"/>
      <c r="G2" s="264"/>
      <c r="H2" s="264"/>
      <c r="I2" s="264"/>
      <c r="J2" s="49"/>
      <c r="K2" s="273" t="s">
        <v>60</v>
      </c>
      <c r="L2" s="273"/>
      <c r="M2" s="273"/>
      <c r="N2" s="317" t="s">
        <v>131</v>
      </c>
      <c r="O2" s="317"/>
      <c r="P2" s="317"/>
      <c r="Q2" s="317"/>
      <c r="R2" s="317"/>
      <c r="S2" s="317"/>
      <c r="T2" s="317"/>
      <c r="U2" s="317"/>
      <c r="V2" s="317"/>
      <c r="W2" s="317"/>
      <c r="X2" s="273" t="s">
        <v>1</v>
      </c>
      <c r="Y2" s="273"/>
      <c r="Z2" s="273"/>
      <c r="AA2" s="5" t="s">
        <v>125</v>
      </c>
      <c r="AB2" s="279" t="s">
        <v>130</v>
      </c>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L3" s="2"/>
      <c r="M3" s="2"/>
      <c r="N3" s="276" t="s">
        <v>132</v>
      </c>
      <c r="O3" s="276"/>
      <c r="P3" s="276"/>
      <c r="Q3" s="276"/>
      <c r="R3" s="276"/>
      <c r="S3" s="276"/>
      <c r="T3" s="276"/>
      <c r="U3" s="276"/>
      <c r="V3" s="276"/>
      <c r="W3" s="276"/>
      <c r="X3" s="2"/>
      <c r="Y3" s="2"/>
      <c r="Z3" s="2"/>
      <c r="AA3" s="5" t="s">
        <v>126</v>
      </c>
      <c r="AB3" s="280" t="s">
        <v>129</v>
      </c>
      <c r="AC3" s="280"/>
      <c r="AD3" s="280"/>
      <c r="AE3" s="280"/>
      <c r="AF3" s="280"/>
      <c r="AG3" s="280"/>
      <c r="AH3" s="280"/>
      <c r="AI3" s="280"/>
      <c r="AJ3" s="280"/>
      <c r="AK3" s="280"/>
      <c r="AL3" s="280"/>
      <c r="AM3" s="280"/>
      <c r="AN3" s="280"/>
      <c r="AO3" s="280"/>
      <c r="AP3" s="2"/>
      <c r="AQ3" s="2"/>
      <c r="AR3" s="2"/>
    </row>
    <row r="4" spans="1:44" x14ac:dyDescent="0.4">
      <c r="A4" s="2" t="s">
        <v>2</v>
      </c>
      <c r="B4" s="2"/>
      <c r="C4" s="2"/>
      <c r="D4" s="265">
        <v>1661.5</v>
      </c>
      <c r="E4" s="265"/>
      <c r="F4" s="265"/>
      <c r="G4" s="265"/>
      <c r="H4" s="2" t="s">
        <v>3</v>
      </c>
      <c r="I4" s="2"/>
      <c r="J4" s="2"/>
      <c r="K4" s="273" t="s">
        <v>62</v>
      </c>
      <c r="L4" s="273"/>
      <c r="M4" s="273"/>
      <c r="N4" s="276"/>
      <c r="O4" s="276"/>
      <c r="P4" s="276"/>
      <c r="Q4" s="276"/>
      <c r="R4" s="276"/>
      <c r="S4" s="276"/>
      <c r="T4" s="276"/>
      <c r="U4" s="276"/>
      <c r="V4" s="276"/>
      <c r="W4" s="276"/>
      <c r="X4" s="2"/>
      <c r="Y4" s="2"/>
      <c r="Z4" s="2"/>
      <c r="AA4" s="7" t="s">
        <v>127</v>
      </c>
      <c r="AB4" s="280" t="s">
        <v>128</v>
      </c>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162</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v>3.34</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t="s">
        <v>112</v>
      </c>
      <c r="D8" s="214"/>
      <c r="E8" s="214"/>
      <c r="F8" s="214"/>
      <c r="G8" s="214"/>
      <c r="H8" s="214"/>
      <c r="I8" s="214"/>
      <c r="J8" s="214"/>
      <c r="K8" s="75"/>
      <c r="L8" s="85">
        <v>1.81</v>
      </c>
      <c r="M8" s="68"/>
      <c r="N8" s="215">
        <v>40100</v>
      </c>
      <c r="O8" s="216"/>
      <c r="P8" s="217"/>
      <c r="Q8" s="215">
        <v>41100</v>
      </c>
      <c r="R8" s="216"/>
      <c r="S8" s="218"/>
      <c r="T8" s="40" t="s">
        <v>8</v>
      </c>
      <c r="U8" s="318"/>
      <c r="V8" s="319"/>
      <c r="W8" s="320"/>
      <c r="X8" s="321"/>
      <c r="Y8" s="322"/>
      <c r="Z8" s="323"/>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t="s">
        <v>113</v>
      </c>
      <c r="D9" s="197"/>
      <c r="E9" s="197"/>
      <c r="F9" s="197"/>
      <c r="G9" s="197"/>
      <c r="H9" s="197"/>
      <c r="I9" s="197"/>
      <c r="J9" s="197"/>
      <c r="K9" s="76"/>
      <c r="L9" s="86">
        <v>0.5</v>
      </c>
      <c r="M9" s="66"/>
      <c r="N9" s="198">
        <v>11000</v>
      </c>
      <c r="O9" s="199"/>
      <c r="P9" s="200"/>
      <c r="Q9" s="198">
        <v>11400</v>
      </c>
      <c r="R9" s="199"/>
      <c r="S9" s="201"/>
      <c r="T9" s="42" t="s">
        <v>10</v>
      </c>
      <c r="U9" s="324"/>
      <c r="V9" s="325"/>
      <c r="W9" s="326"/>
      <c r="X9" s="327"/>
      <c r="Y9" s="328"/>
      <c r="Z9" s="329"/>
      <c r="AA9" s="9"/>
      <c r="AB9" s="283" t="s">
        <v>165</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t="s">
        <v>114</v>
      </c>
      <c r="D10" s="185"/>
      <c r="E10" s="185"/>
      <c r="F10" s="185"/>
      <c r="G10" s="185"/>
      <c r="H10" s="185"/>
      <c r="I10" s="185"/>
      <c r="J10" s="185"/>
      <c r="K10" s="77"/>
      <c r="L10" s="87">
        <v>0.5</v>
      </c>
      <c r="M10" s="69"/>
      <c r="N10" s="186">
        <v>11900</v>
      </c>
      <c r="O10" s="187"/>
      <c r="P10" s="188"/>
      <c r="Q10" s="186">
        <v>12400</v>
      </c>
      <c r="R10" s="187"/>
      <c r="S10" s="189"/>
      <c r="T10" s="44" t="s">
        <v>12</v>
      </c>
      <c r="U10" s="330"/>
      <c r="V10" s="331"/>
      <c r="W10" s="331"/>
      <c r="X10" s="332"/>
      <c r="Y10" s="333"/>
      <c r="Z10" s="334"/>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v>8.33</v>
      </c>
      <c r="M11" s="70"/>
      <c r="N11" s="311"/>
      <c r="O11" s="312"/>
      <c r="P11" s="313"/>
      <c r="Q11" s="311"/>
      <c r="R11" s="312"/>
      <c r="S11" s="314"/>
      <c r="T11" s="37" t="s">
        <v>182</v>
      </c>
      <c r="U11" s="251" t="s">
        <v>161</v>
      </c>
      <c r="V11" s="252"/>
      <c r="W11" s="252"/>
      <c r="X11" s="251" t="s">
        <v>17</v>
      </c>
      <c r="Y11" s="252"/>
      <c r="Z11" s="253"/>
      <c r="AA11" s="120" t="s">
        <v>14</v>
      </c>
      <c r="AB11" s="283" t="s">
        <v>167</v>
      </c>
      <c r="AC11" s="283"/>
      <c r="AD11" s="122" t="s">
        <v>176</v>
      </c>
      <c r="AE11" s="122"/>
      <c r="AF11" s="122"/>
      <c r="AG11" s="122"/>
      <c r="AH11" s="122"/>
      <c r="AI11" s="122"/>
      <c r="AJ11" s="122"/>
      <c r="AK11" s="122"/>
      <c r="AL11" s="122"/>
      <c r="AM11" s="122"/>
      <c r="AN11" s="122"/>
      <c r="AO11" s="122"/>
      <c r="AP11" s="122"/>
      <c r="AQ11" s="2"/>
    </row>
    <row r="12" spans="1:44" ht="18.75" customHeight="1" x14ac:dyDescent="0.4">
      <c r="A12" s="25"/>
      <c r="B12" s="34" t="s">
        <v>18</v>
      </c>
      <c r="C12" s="213" t="s">
        <v>116</v>
      </c>
      <c r="D12" s="214"/>
      <c r="E12" s="214"/>
      <c r="F12" s="214"/>
      <c r="G12" s="214"/>
      <c r="H12" s="214"/>
      <c r="I12" s="214"/>
      <c r="J12" s="214"/>
      <c r="K12" s="75"/>
      <c r="L12" s="85">
        <v>3.01</v>
      </c>
      <c r="M12" s="68"/>
      <c r="N12" s="215">
        <v>19200</v>
      </c>
      <c r="O12" s="216"/>
      <c r="P12" s="217"/>
      <c r="Q12" s="363">
        <f>U12*(1+X12)</f>
        <v>22440</v>
      </c>
      <c r="R12" s="364"/>
      <c r="S12" s="365"/>
      <c r="T12" s="45" t="s">
        <v>18</v>
      </c>
      <c r="U12" s="384">
        <v>18700</v>
      </c>
      <c r="V12" s="385"/>
      <c r="W12" s="386"/>
      <c r="X12" s="387">
        <v>0.2</v>
      </c>
      <c r="Y12" s="388"/>
      <c r="Z12" s="389"/>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t="s">
        <v>117</v>
      </c>
      <c r="D13" s="197"/>
      <c r="E13" s="197"/>
      <c r="F13" s="197"/>
      <c r="G13" s="197"/>
      <c r="H13" s="197"/>
      <c r="I13" s="197"/>
      <c r="J13" s="197"/>
      <c r="K13" s="76"/>
      <c r="L13" s="86">
        <v>1.72</v>
      </c>
      <c r="M13" s="66"/>
      <c r="N13" s="198">
        <v>22000</v>
      </c>
      <c r="O13" s="199"/>
      <c r="P13" s="200"/>
      <c r="Q13" s="375">
        <f>U13*(1+X13)</f>
        <v>26640</v>
      </c>
      <c r="R13" s="376"/>
      <c r="S13" s="377"/>
      <c r="T13" s="42" t="s">
        <v>19</v>
      </c>
      <c r="U13" s="378">
        <v>22200</v>
      </c>
      <c r="V13" s="379"/>
      <c r="W13" s="380"/>
      <c r="X13" s="381">
        <v>0.2</v>
      </c>
      <c r="Y13" s="382"/>
      <c r="Z13" s="383"/>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t="s">
        <v>118</v>
      </c>
      <c r="D14" s="197"/>
      <c r="E14" s="197"/>
      <c r="F14" s="197"/>
      <c r="G14" s="197"/>
      <c r="H14" s="197"/>
      <c r="I14" s="197"/>
      <c r="J14" s="197"/>
      <c r="K14" s="76"/>
      <c r="L14" s="86">
        <v>1.67</v>
      </c>
      <c r="M14" s="66"/>
      <c r="N14" s="198">
        <v>21600</v>
      </c>
      <c r="O14" s="199"/>
      <c r="P14" s="200"/>
      <c r="Q14" s="375">
        <f>U14*(1+X14)</f>
        <v>26520</v>
      </c>
      <c r="R14" s="376"/>
      <c r="S14" s="377"/>
      <c r="T14" s="42" t="s">
        <v>20</v>
      </c>
      <c r="U14" s="390">
        <v>22100</v>
      </c>
      <c r="V14" s="391"/>
      <c r="W14" s="391"/>
      <c r="X14" s="392">
        <v>0.2</v>
      </c>
      <c r="Y14" s="393"/>
      <c r="Z14" s="394"/>
      <c r="AA14" s="120"/>
      <c r="AB14" s="283" t="s">
        <v>168</v>
      </c>
      <c r="AC14" s="283"/>
      <c r="AD14" s="121" t="s">
        <v>170</v>
      </c>
      <c r="AE14" s="121"/>
      <c r="AF14" s="121"/>
      <c r="AG14" s="121"/>
      <c r="AH14" s="121"/>
      <c r="AI14" s="121"/>
      <c r="AJ14" s="121"/>
      <c r="AK14" s="121"/>
      <c r="AL14" s="121"/>
      <c r="AM14" s="121"/>
      <c r="AN14" s="121"/>
      <c r="AO14" s="121"/>
      <c r="AP14" s="64"/>
      <c r="AQ14" s="2"/>
    </row>
    <row r="15" spans="1:44" ht="18.75" customHeight="1" x14ac:dyDescent="0.4">
      <c r="A15" s="26"/>
      <c r="B15" s="34" t="s">
        <v>21</v>
      </c>
      <c r="C15" s="184" t="s">
        <v>119</v>
      </c>
      <c r="D15" s="185"/>
      <c r="E15" s="185"/>
      <c r="F15" s="185"/>
      <c r="G15" s="185"/>
      <c r="H15" s="185"/>
      <c r="I15" s="185"/>
      <c r="J15" s="185"/>
      <c r="K15" s="77"/>
      <c r="L15" s="87">
        <v>0.6</v>
      </c>
      <c r="M15" s="69"/>
      <c r="N15" s="186">
        <v>23300</v>
      </c>
      <c r="O15" s="187"/>
      <c r="P15" s="188"/>
      <c r="Q15" s="395">
        <f>U15*(1+X15)</f>
        <v>26880</v>
      </c>
      <c r="R15" s="396"/>
      <c r="S15" s="397"/>
      <c r="T15" s="41" t="s">
        <v>21</v>
      </c>
      <c r="U15" s="398">
        <v>22400</v>
      </c>
      <c r="V15" s="399"/>
      <c r="W15" s="400"/>
      <c r="X15" s="401">
        <v>0.2</v>
      </c>
      <c r="Y15" s="402"/>
      <c r="Z15" s="403"/>
      <c r="AA15" s="120"/>
      <c r="AP15" s="2"/>
      <c r="AQ15" s="2"/>
    </row>
    <row r="16" spans="1:44" x14ac:dyDescent="0.4">
      <c r="A16" s="59" t="s">
        <v>24</v>
      </c>
      <c r="B16" s="60"/>
      <c r="C16" s="59" t="s">
        <v>25</v>
      </c>
      <c r="D16" s="60"/>
      <c r="E16" s="60"/>
      <c r="F16" s="60"/>
      <c r="G16" s="60"/>
      <c r="H16" s="60"/>
      <c r="I16" s="60"/>
      <c r="J16" s="60"/>
      <c r="K16" s="79"/>
      <c r="L16" s="89">
        <v>88.33</v>
      </c>
      <c r="M16" s="67"/>
      <c r="N16" s="356"/>
      <c r="O16" s="357"/>
      <c r="P16" s="358"/>
      <c r="Q16" s="356"/>
      <c r="R16" s="357"/>
      <c r="S16" s="359"/>
      <c r="T16" s="63" t="s">
        <v>183</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t="s">
        <v>120</v>
      </c>
      <c r="D17" s="214"/>
      <c r="E17" s="214"/>
      <c r="F17" s="214"/>
      <c r="G17" s="214"/>
      <c r="H17" s="214"/>
      <c r="I17" s="214"/>
      <c r="J17" s="214"/>
      <c r="K17" s="75"/>
      <c r="L17" s="85">
        <v>85.57</v>
      </c>
      <c r="M17" s="68"/>
      <c r="N17" s="215">
        <v>11300</v>
      </c>
      <c r="O17" s="216"/>
      <c r="P17" s="217"/>
      <c r="Q17" s="215">
        <v>11500</v>
      </c>
      <c r="R17" s="216"/>
      <c r="S17" s="218"/>
      <c r="T17" s="45" t="s">
        <v>29</v>
      </c>
      <c r="U17" s="302"/>
      <c r="V17" s="303"/>
      <c r="W17" s="303"/>
      <c r="X17" s="303"/>
      <c r="Y17" s="303"/>
      <c r="Z17" s="304"/>
      <c r="AA17" s="315"/>
      <c r="AB17" s="315"/>
      <c r="AC17" s="316"/>
      <c r="AD17" s="337"/>
      <c r="AE17" s="337"/>
      <c r="AF17" s="337"/>
      <c r="AG17" s="338"/>
      <c r="AH17" s="338"/>
      <c r="AI17" s="338"/>
      <c r="AJ17" s="337"/>
      <c r="AK17" s="337"/>
      <c r="AL17" s="339"/>
      <c r="AM17" s="136"/>
      <c r="AN17" s="136"/>
      <c r="AO17" s="137"/>
      <c r="AP17" s="2"/>
      <c r="AQ17" s="2"/>
    </row>
    <row r="18" spans="1:49" x14ac:dyDescent="0.4">
      <c r="A18" s="59"/>
      <c r="B18" s="61" t="s">
        <v>30</v>
      </c>
      <c r="C18" s="196" t="s">
        <v>121</v>
      </c>
      <c r="D18" s="197"/>
      <c r="E18" s="197"/>
      <c r="F18" s="197"/>
      <c r="G18" s="197"/>
      <c r="H18" s="197"/>
      <c r="I18" s="197"/>
      <c r="J18" s="197"/>
      <c r="K18" s="76"/>
      <c r="L18" s="86">
        <v>2.35</v>
      </c>
      <c r="M18" s="66"/>
      <c r="N18" s="198">
        <v>91</v>
      </c>
      <c r="O18" s="199"/>
      <c r="P18" s="200"/>
      <c r="Q18" s="198">
        <v>91</v>
      </c>
      <c r="R18" s="199"/>
      <c r="S18" s="201"/>
      <c r="T18" s="42" t="s">
        <v>30</v>
      </c>
      <c r="U18" s="305"/>
      <c r="V18" s="306"/>
      <c r="W18" s="306"/>
      <c r="X18" s="306"/>
      <c r="Y18" s="306"/>
      <c r="Z18" s="307"/>
      <c r="AA18" s="335"/>
      <c r="AB18" s="335"/>
      <c r="AC18" s="336"/>
      <c r="AD18" s="345"/>
      <c r="AE18" s="345"/>
      <c r="AF18" s="345"/>
      <c r="AG18" s="341"/>
      <c r="AH18" s="341"/>
      <c r="AI18" s="341"/>
      <c r="AJ18" s="345"/>
      <c r="AK18" s="345"/>
      <c r="AL18" s="346"/>
      <c r="AM18" s="107"/>
      <c r="AN18" s="108"/>
      <c r="AO18" s="109"/>
      <c r="AP18" s="2"/>
      <c r="AQ18" s="2"/>
    </row>
    <row r="19" spans="1:49" x14ac:dyDescent="0.4">
      <c r="A19" s="59"/>
      <c r="B19" s="61" t="s">
        <v>31</v>
      </c>
      <c r="C19" s="196" t="s">
        <v>122</v>
      </c>
      <c r="D19" s="197"/>
      <c r="E19" s="197"/>
      <c r="F19" s="197"/>
      <c r="G19" s="197"/>
      <c r="H19" s="197"/>
      <c r="I19" s="197"/>
      <c r="J19" s="197"/>
      <c r="K19" s="76"/>
      <c r="L19" s="86">
        <v>0.35</v>
      </c>
      <c r="M19" s="66"/>
      <c r="N19" s="198">
        <v>107</v>
      </c>
      <c r="O19" s="199"/>
      <c r="P19" s="200"/>
      <c r="Q19" s="198">
        <v>86.5</v>
      </c>
      <c r="R19" s="199"/>
      <c r="S19" s="201"/>
      <c r="T19" s="46" t="s">
        <v>31</v>
      </c>
      <c r="U19" s="305"/>
      <c r="V19" s="306"/>
      <c r="W19" s="306"/>
      <c r="X19" s="306"/>
      <c r="Y19" s="306"/>
      <c r="Z19" s="307"/>
      <c r="AA19" s="335"/>
      <c r="AB19" s="335"/>
      <c r="AC19" s="336"/>
      <c r="AD19" s="340"/>
      <c r="AE19" s="340"/>
      <c r="AF19" s="340"/>
      <c r="AG19" s="341"/>
      <c r="AH19" s="341"/>
      <c r="AI19" s="341"/>
      <c r="AJ19" s="340"/>
      <c r="AK19" s="340"/>
      <c r="AL19" s="360"/>
      <c r="AM19" s="107"/>
      <c r="AN19" s="108"/>
      <c r="AO19" s="109"/>
      <c r="AP19" s="2"/>
      <c r="AQ19" s="2"/>
    </row>
    <row r="20" spans="1:49" x14ac:dyDescent="0.4">
      <c r="A20" s="62"/>
      <c r="B20" s="61" t="s">
        <v>32</v>
      </c>
      <c r="C20" s="184" t="s">
        <v>123</v>
      </c>
      <c r="D20" s="185"/>
      <c r="E20" s="185"/>
      <c r="F20" s="185"/>
      <c r="G20" s="185"/>
      <c r="H20" s="185"/>
      <c r="I20" s="185"/>
      <c r="J20" s="185"/>
      <c r="K20" s="83"/>
      <c r="L20" s="87">
        <v>0</v>
      </c>
      <c r="M20" s="69"/>
      <c r="N20" s="186">
        <v>0</v>
      </c>
      <c r="O20" s="187"/>
      <c r="P20" s="188"/>
      <c r="Q20" s="186">
        <v>0</v>
      </c>
      <c r="R20" s="187"/>
      <c r="S20" s="189"/>
      <c r="T20" s="44" t="s">
        <v>32</v>
      </c>
      <c r="U20" s="308"/>
      <c r="V20" s="309"/>
      <c r="W20" s="309"/>
      <c r="X20" s="309"/>
      <c r="Y20" s="309"/>
      <c r="Z20" s="310"/>
      <c r="AA20" s="361"/>
      <c r="AB20" s="361"/>
      <c r="AC20" s="362"/>
      <c r="AD20" s="342"/>
      <c r="AE20" s="342"/>
      <c r="AF20" s="342"/>
      <c r="AG20" s="343"/>
      <c r="AH20" s="343"/>
      <c r="AI20" s="343"/>
      <c r="AJ20" s="342"/>
      <c r="AK20" s="342"/>
      <c r="AL20" s="344"/>
      <c r="AM20" s="110"/>
      <c r="AN20" s="110"/>
      <c r="AO20" s="111"/>
      <c r="AP20" s="2"/>
      <c r="AQ20" s="2"/>
    </row>
    <row r="21" spans="1:49" x14ac:dyDescent="0.4">
      <c r="A21" s="35" t="s">
        <v>33</v>
      </c>
      <c r="B21" s="36"/>
      <c r="C21" s="178" t="s">
        <v>67</v>
      </c>
      <c r="D21" s="179"/>
      <c r="E21" s="179"/>
      <c r="F21" s="179"/>
      <c r="G21" s="179"/>
      <c r="H21" s="179"/>
      <c r="I21" s="179"/>
      <c r="J21" s="180"/>
      <c r="K21" s="80"/>
      <c r="L21" s="90">
        <v>0</v>
      </c>
      <c r="M21" s="65"/>
      <c r="N21" s="181">
        <v>0</v>
      </c>
      <c r="O21" s="182"/>
      <c r="P21" s="183"/>
      <c r="Q21" s="181">
        <v>0</v>
      </c>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x14ac:dyDescent="0.4">
      <c r="A23" s="174" t="s">
        <v>173</v>
      </c>
      <c r="B23" s="174"/>
      <c r="C23" s="174"/>
      <c r="D23" s="10" t="s">
        <v>108</v>
      </c>
      <c r="E23" s="297">
        <f>D4</f>
        <v>1661.5</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6" t="s">
        <v>153</v>
      </c>
      <c r="E25" s="170"/>
      <c r="F25" s="165">
        <f>L8</f>
        <v>1.81</v>
      </c>
      <c r="G25" s="165"/>
      <c r="H25" s="170" t="s">
        <v>158</v>
      </c>
      <c r="I25" s="173">
        <f>Q8</f>
        <v>41100</v>
      </c>
      <c r="J25" s="173"/>
      <c r="K25" s="170" t="s">
        <v>159</v>
      </c>
      <c r="L25" s="165">
        <f>L9</f>
        <v>0.5</v>
      </c>
      <c r="M25" s="165"/>
      <c r="N25" s="170" t="s">
        <v>158</v>
      </c>
      <c r="O25" s="173">
        <f>Q9</f>
        <v>11400</v>
      </c>
      <c r="P25" s="173"/>
      <c r="Q25" s="170" t="s">
        <v>159</v>
      </c>
      <c r="R25" s="165">
        <f>L10</f>
        <v>0.5</v>
      </c>
      <c r="S25" s="165"/>
      <c r="T25" s="170" t="s">
        <v>158</v>
      </c>
      <c r="U25" s="173">
        <f>Q10</f>
        <v>12400</v>
      </c>
      <c r="V25" s="173"/>
      <c r="W25" s="177" t="s">
        <v>160</v>
      </c>
      <c r="X25" s="177"/>
      <c r="Y25" s="165">
        <f>L7</f>
        <v>3.34</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f>N8</f>
        <v>40100</v>
      </c>
      <c r="J26" s="171"/>
      <c r="K26" s="170"/>
      <c r="L26" s="170">
        <v>100</v>
      </c>
      <c r="M26" s="170"/>
      <c r="N26" s="170"/>
      <c r="O26" s="171">
        <f>N9</f>
        <v>11000</v>
      </c>
      <c r="P26" s="171"/>
      <c r="Q26" s="170"/>
      <c r="R26" s="170">
        <v>100</v>
      </c>
      <c r="S26" s="170"/>
      <c r="T26" s="170"/>
      <c r="U26" s="171">
        <f>N10</f>
        <v>11900</v>
      </c>
      <c r="V26" s="171"/>
      <c r="W26" s="177"/>
      <c r="X26" s="177"/>
      <c r="Y26" s="172">
        <f>L8</f>
        <v>1.81</v>
      </c>
      <c r="Z26" s="172"/>
      <c r="AA26" s="28" t="s">
        <v>159</v>
      </c>
      <c r="AB26" s="172">
        <f>L9</f>
        <v>0.5</v>
      </c>
      <c r="AC26" s="172"/>
      <c r="AD26" s="28" t="s">
        <v>159</v>
      </c>
      <c r="AE26" s="172">
        <f>L10</f>
        <v>0.5</v>
      </c>
      <c r="AF26" s="172"/>
      <c r="AG26" s="2"/>
      <c r="AH26" s="2"/>
      <c r="AI26" s="2"/>
      <c r="AJ26" s="2"/>
      <c r="AK26" s="2"/>
      <c r="AL26" s="2"/>
      <c r="AM26" s="2"/>
      <c r="AN26" s="2"/>
      <c r="AO26" s="2"/>
      <c r="AP26" s="2"/>
      <c r="AQ26" s="12">
        <f>IF(F25=0,0,F25/F26*I25/I26)</f>
        <v>1.8551371571072322E-2</v>
      </c>
      <c r="AR26" s="12">
        <f>IF(L25=0,0,L25/L26*O25/O26)</f>
        <v>5.1818181818181815E-3</v>
      </c>
      <c r="AS26" s="12">
        <f>IF(R25=0,0,R25/R26*U25/U26)</f>
        <v>5.2100840336134456E-3</v>
      </c>
      <c r="AT26" s="12"/>
      <c r="AU26" s="12">
        <f>IF(Y25=0,0,Y25/(Y26+AB26+AE26))</f>
        <v>1.1886120996441281</v>
      </c>
      <c r="AV26" s="10"/>
      <c r="AW26" s="12">
        <f>(AQ26+AR26+AS26)*AU26</f>
        <v>3.4402325425951306E-2</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f>L12</f>
        <v>3.01</v>
      </c>
      <c r="G28" s="143"/>
      <c r="H28" s="140" t="s">
        <v>158</v>
      </c>
      <c r="I28" s="141">
        <f>Q12</f>
        <v>22440</v>
      </c>
      <c r="J28" s="141"/>
      <c r="K28" s="140" t="s">
        <v>159</v>
      </c>
      <c r="L28" s="143">
        <f>L13</f>
        <v>1.72</v>
      </c>
      <c r="M28" s="143"/>
      <c r="N28" s="140" t="s">
        <v>158</v>
      </c>
      <c r="O28" s="141">
        <f>Q13</f>
        <v>26640</v>
      </c>
      <c r="P28" s="141"/>
      <c r="Q28" s="140" t="s">
        <v>159</v>
      </c>
      <c r="R28" s="143">
        <f>L14</f>
        <v>1.67</v>
      </c>
      <c r="S28" s="143"/>
      <c r="T28" s="140" t="s">
        <v>158</v>
      </c>
      <c r="U28" s="141">
        <f>Q14</f>
        <v>26520</v>
      </c>
      <c r="V28" s="141"/>
      <c r="W28" s="140" t="s">
        <v>159</v>
      </c>
      <c r="X28" s="143">
        <f>L15</f>
        <v>0.6</v>
      </c>
      <c r="Y28" s="143"/>
      <c r="Z28" s="140" t="s">
        <v>158</v>
      </c>
      <c r="AA28" s="141">
        <f>Q15</f>
        <v>26880</v>
      </c>
      <c r="AB28" s="141"/>
      <c r="AC28" s="142" t="s">
        <v>160</v>
      </c>
      <c r="AD28" s="142"/>
      <c r="AE28" s="143">
        <f>L11</f>
        <v>8.33</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f>N12</f>
        <v>19200</v>
      </c>
      <c r="J29" s="144"/>
      <c r="K29" s="140"/>
      <c r="L29" s="140">
        <v>100</v>
      </c>
      <c r="M29" s="140"/>
      <c r="N29" s="140"/>
      <c r="O29" s="144">
        <f>N13</f>
        <v>22000</v>
      </c>
      <c r="P29" s="144"/>
      <c r="Q29" s="140"/>
      <c r="R29" s="140">
        <v>100</v>
      </c>
      <c r="S29" s="140"/>
      <c r="T29" s="140"/>
      <c r="U29" s="144">
        <f>N14</f>
        <v>21600</v>
      </c>
      <c r="V29" s="144"/>
      <c r="W29" s="140"/>
      <c r="X29" s="140">
        <v>100</v>
      </c>
      <c r="Y29" s="140"/>
      <c r="Z29" s="140"/>
      <c r="AA29" s="144">
        <f>N15</f>
        <v>23300</v>
      </c>
      <c r="AB29" s="144"/>
      <c r="AC29" s="142"/>
      <c r="AD29" s="142"/>
      <c r="AE29" s="138">
        <f>L12</f>
        <v>3.01</v>
      </c>
      <c r="AF29" s="138"/>
      <c r="AG29" s="24" t="s">
        <v>159</v>
      </c>
      <c r="AH29" s="139">
        <f>L13</f>
        <v>1.72</v>
      </c>
      <c r="AI29" s="139"/>
      <c r="AJ29" s="24" t="s">
        <v>159</v>
      </c>
      <c r="AK29" s="138">
        <f>L14</f>
        <v>1.67</v>
      </c>
      <c r="AL29" s="138"/>
      <c r="AM29" s="24" t="s">
        <v>159</v>
      </c>
      <c r="AN29" s="138">
        <f>L15</f>
        <v>0.6</v>
      </c>
      <c r="AO29" s="138"/>
      <c r="AP29" s="2"/>
      <c r="AQ29" s="12">
        <f>IF(F28=0,0,F28/F29*I28/I29)</f>
        <v>3.5179374999999999E-2</v>
      </c>
      <c r="AR29" s="12">
        <f>IF(L28=0,0,L28/L29*O28/O29)</f>
        <v>2.0827636363636364E-2</v>
      </c>
      <c r="AS29" s="12">
        <f>IF(R28=0,0,R28/R29*U28/U29)</f>
        <v>2.0503888888888891E-2</v>
      </c>
      <c r="AT29" s="12">
        <f>IF(X28=0,0,X28/X29*AA28/AA29)</f>
        <v>6.9218884120171671E-3</v>
      </c>
      <c r="AU29" s="12">
        <f>IF(AE28=0,0,AE28/(AE29+AH29+AK29+AN29))</f>
        <v>1.1900000000000002</v>
      </c>
      <c r="AV29" s="10"/>
      <c r="AW29" s="12">
        <f>(AQ29+AR29+AS29+AT29)*AU29</f>
        <v>9.9285018510805498E-2</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f>L17</f>
        <v>85.57</v>
      </c>
      <c r="G31" s="153"/>
      <c r="H31" s="154" t="s">
        <v>158</v>
      </c>
      <c r="I31" s="157">
        <f>Q17</f>
        <v>11500</v>
      </c>
      <c r="J31" s="157"/>
      <c r="K31" s="154" t="s">
        <v>159</v>
      </c>
      <c r="L31" s="153">
        <f>L18</f>
        <v>2.35</v>
      </c>
      <c r="M31" s="153"/>
      <c r="N31" s="154" t="s">
        <v>158</v>
      </c>
      <c r="O31" s="157">
        <f>Q18</f>
        <v>91</v>
      </c>
      <c r="P31" s="157"/>
      <c r="Q31" s="154" t="s">
        <v>159</v>
      </c>
      <c r="R31" s="153">
        <f>L19</f>
        <v>0.35</v>
      </c>
      <c r="S31" s="153"/>
      <c r="T31" s="154" t="s">
        <v>158</v>
      </c>
      <c r="U31" s="157">
        <f>Q19</f>
        <v>86.5</v>
      </c>
      <c r="V31" s="157"/>
      <c r="W31" s="154" t="s">
        <v>159</v>
      </c>
      <c r="X31" s="153">
        <f>L20</f>
        <v>0</v>
      </c>
      <c r="Y31" s="153"/>
      <c r="Z31" s="154" t="s">
        <v>158</v>
      </c>
      <c r="AA31" s="157">
        <f>Q20</f>
        <v>0</v>
      </c>
      <c r="AB31" s="157"/>
      <c r="AC31" s="158" t="s">
        <v>160</v>
      </c>
      <c r="AD31" s="158"/>
      <c r="AE31" s="153">
        <f>L16</f>
        <v>88.33</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301">
        <f>N17</f>
        <v>11300</v>
      </c>
      <c r="J32" s="301"/>
      <c r="K32" s="154"/>
      <c r="L32" s="154">
        <v>100</v>
      </c>
      <c r="M32" s="154"/>
      <c r="N32" s="154"/>
      <c r="O32" s="155">
        <f>N18</f>
        <v>91</v>
      </c>
      <c r="P32" s="155"/>
      <c r="Q32" s="154"/>
      <c r="R32" s="154">
        <v>100</v>
      </c>
      <c r="S32" s="154"/>
      <c r="T32" s="154"/>
      <c r="U32" s="155">
        <f>N19</f>
        <v>107</v>
      </c>
      <c r="V32" s="155"/>
      <c r="W32" s="154"/>
      <c r="X32" s="154">
        <v>100</v>
      </c>
      <c r="Y32" s="154"/>
      <c r="Z32" s="154"/>
      <c r="AA32" s="155">
        <f>N20</f>
        <v>0</v>
      </c>
      <c r="AB32" s="155"/>
      <c r="AC32" s="158"/>
      <c r="AD32" s="158"/>
      <c r="AE32" s="156">
        <f>L17</f>
        <v>85.57</v>
      </c>
      <c r="AF32" s="156"/>
      <c r="AG32" s="58" t="s">
        <v>159</v>
      </c>
      <c r="AH32" s="159">
        <f>L18</f>
        <v>2.35</v>
      </c>
      <c r="AI32" s="159"/>
      <c r="AJ32" s="58" t="s">
        <v>159</v>
      </c>
      <c r="AK32" s="156">
        <f>L19</f>
        <v>0.35</v>
      </c>
      <c r="AL32" s="156"/>
      <c r="AM32" s="58" t="s">
        <v>159</v>
      </c>
      <c r="AN32" s="156">
        <f>L20</f>
        <v>0</v>
      </c>
      <c r="AO32" s="156"/>
      <c r="AP32" s="2"/>
      <c r="AQ32" s="12">
        <f>IF(F31=0,0,F31/F32*I31/I32)</f>
        <v>0.87084513274336273</v>
      </c>
      <c r="AR32" s="12">
        <f>IF(L31=0,0,L31/L32*O31/O32)</f>
        <v>2.35E-2</v>
      </c>
      <c r="AS32" s="12">
        <f>IF(R31=0,0,R31/R32*U31/U32)</f>
        <v>2.8294392523364482E-3</v>
      </c>
      <c r="AT32" s="12">
        <f>IF(X31=0,0,X31/X32*AA31/AA32)</f>
        <v>0</v>
      </c>
      <c r="AU32" s="12">
        <f>IF(AE31=0,0,AE31/(AE32+AH32+AK32+AN32))</f>
        <v>1.0006797326384957</v>
      </c>
      <c r="AV32" s="10"/>
      <c r="AW32" s="12">
        <f>(AQ32+AR32+AS32+AT32)*AU32</f>
        <v>0.89778441083471305</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f>L21</f>
        <v>0</v>
      </c>
      <c r="G34" s="161"/>
      <c r="H34" s="160" t="s">
        <v>34</v>
      </c>
      <c r="I34" s="162">
        <f>Q21</f>
        <v>0</v>
      </c>
      <c r="J34" s="162"/>
      <c r="K34" s="2"/>
      <c r="L34" s="2"/>
      <c r="M34" s="163" t="s">
        <v>35</v>
      </c>
      <c r="N34" s="163"/>
      <c r="O34" s="164">
        <v>100</v>
      </c>
      <c r="P34" s="164"/>
      <c r="Q34" s="15" t="s">
        <v>54</v>
      </c>
      <c r="R34" s="165">
        <f>L7</f>
        <v>3.34</v>
      </c>
      <c r="S34" s="165"/>
      <c r="T34" s="15" t="s">
        <v>54</v>
      </c>
      <c r="U34" s="143">
        <f>L11</f>
        <v>8.33</v>
      </c>
      <c r="V34" s="143"/>
      <c r="W34" s="15" t="s">
        <v>54</v>
      </c>
      <c r="X34" s="153">
        <f>L16</f>
        <v>88.33</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v>
      </c>
      <c r="AR35" s="12">
        <f>IF(L37=0,0,L37/L38*O37/O38)</f>
        <v>0</v>
      </c>
      <c r="AS35" s="12">
        <f>IF(R37=0,0,R37/R38*U37/U38)</f>
        <v>0</v>
      </c>
      <c r="AT35" s="12">
        <f>IF(X37=0,0,X37/X38*AA37/AA38)</f>
        <v>0</v>
      </c>
      <c r="AU35" s="12"/>
      <c r="AV35" s="10"/>
      <c r="AW35" s="12">
        <f>(AQ35+AR35+AS35+AT35)</f>
        <v>0</v>
      </c>
    </row>
    <row r="36" spans="1:49" ht="7.5" customHeight="1" thickBot="1" x14ac:dyDescent="0.45"/>
    <row r="37" spans="1:49" ht="18.75" customHeight="1" x14ac:dyDescent="0.4">
      <c r="A37" s="2"/>
      <c r="B37" s="2"/>
      <c r="C37" s="2"/>
      <c r="D37" s="284" t="s">
        <v>145</v>
      </c>
      <c r="E37" s="136"/>
      <c r="F37" s="149">
        <f>F31*AM17</f>
        <v>0</v>
      </c>
      <c r="G37" s="149"/>
      <c r="H37" s="136" t="s">
        <v>34</v>
      </c>
      <c r="I37" s="149">
        <f>IF(AM17=0,0,I31)</f>
        <v>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f>IF(AW35=0,ROUNDUP(AW38,3-INT(LOG(AW38))),ROUNDUP(AW38,0))</f>
        <v>1714</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f>IF(AM17=0,0,I32)</f>
        <v>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0</v>
      </c>
      <c r="AV38" s="10"/>
      <c r="AW38" s="55">
        <f>E23*(AW26+AW29+AW32+AQ38+AU38-AW35)</f>
        <v>1713.7903205527971</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41:AP41"/>
    <mergeCell ref="A42:AP42"/>
    <mergeCell ref="A40:AP40"/>
    <mergeCell ref="X2:Z2"/>
    <mergeCell ref="N2:W2"/>
    <mergeCell ref="N3:W3"/>
    <mergeCell ref="N4:W4"/>
    <mergeCell ref="AB2:AO2"/>
    <mergeCell ref="AB3:AO3"/>
    <mergeCell ref="AB4:AO4"/>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N37:N38"/>
    <mergeCell ref="O37:P37"/>
    <mergeCell ref="AE32:AF32"/>
    <mergeCell ref="AH32:AI32"/>
    <mergeCell ref="AK32:AL32"/>
    <mergeCell ref="D37:E38"/>
    <mergeCell ref="F37:G37"/>
    <mergeCell ref="H37:H38"/>
    <mergeCell ref="I37:J37"/>
    <mergeCell ref="K37:K38"/>
    <mergeCell ref="L37:M37"/>
    <mergeCell ref="O34:P34"/>
    <mergeCell ref="R34:S34"/>
    <mergeCell ref="U34:V34"/>
    <mergeCell ref="AG37:AL38"/>
    <mergeCell ref="Q37:Q38"/>
    <mergeCell ref="R37:S37"/>
    <mergeCell ref="T37:T38"/>
    <mergeCell ref="U37:V37"/>
    <mergeCell ref="AA34:AB34"/>
    <mergeCell ref="F35:G35"/>
    <mergeCell ref="I35:J35"/>
    <mergeCell ref="O35:AB35"/>
    <mergeCell ref="AA32:AB32"/>
    <mergeCell ref="AN32:AO32"/>
    <mergeCell ref="D34:E35"/>
    <mergeCell ref="F34:G34"/>
    <mergeCell ref="H34:H35"/>
    <mergeCell ref="I34:J34"/>
    <mergeCell ref="M34:N35"/>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X34:Y34"/>
    <mergeCell ref="AK29:AL29"/>
    <mergeCell ref="AN29:AO29"/>
    <mergeCell ref="D31:E32"/>
    <mergeCell ref="F31:G31"/>
    <mergeCell ref="H31:H32"/>
    <mergeCell ref="I31:J31"/>
    <mergeCell ref="K31:K32"/>
    <mergeCell ref="L31:M31"/>
    <mergeCell ref="N31:N32"/>
    <mergeCell ref="O31:P31"/>
    <mergeCell ref="F29:G29"/>
    <mergeCell ref="I29:J29"/>
    <mergeCell ref="L29:M29"/>
    <mergeCell ref="O29:P29"/>
    <mergeCell ref="R29:S29"/>
    <mergeCell ref="U29:V29"/>
    <mergeCell ref="W28:W29"/>
    <mergeCell ref="X28:Y28"/>
    <mergeCell ref="Z28:Z29"/>
    <mergeCell ref="AA28:AB28"/>
    <mergeCell ref="AC28:AD29"/>
    <mergeCell ref="AE28:AO28"/>
    <mergeCell ref="X29:Y29"/>
    <mergeCell ref="AA29:AB29"/>
    <mergeCell ref="AE29:AF29"/>
    <mergeCell ref="AH29:AI29"/>
    <mergeCell ref="N28:N29"/>
    <mergeCell ref="O28:P28"/>
    <mergeCell ref="Q28:Q29"/>
    <mergeCell ref="R28:S28"/>
    <mergeCell ref="T28:T29"/>
    <mergeCell ref="U28:V28"/>
    <mergeCell ref="D28:E29"/>
    <mergeCell ref="F28:G28"/>
    <mergeCell ref="H28:H29"/>
    <mergeCell ref="I28:J28"/>
    <mergeCell ref="K28:K29"/>
    <mergeCell ref="L28:M28"/>
    <mergeCell ref="R25:S25"/>
    <mergeCell ref="T25:T26"/>
    <mergeCell ref="U25:V25"/>
    <mergeCell ref="F26:G26"/>
    <mergeCell ref="I26:J26"/>
    <mergeCell ref="L26:M26"/>
    <mergeCell ref="O26:P26"/>
    <mergeCell ref="R26:S26"/>
    <mergeCell ref="D25:E26"/>
    <mergeCell ref="F25:G25"/>
    <mergeCell ref="H25:H26"/>
    <mergeCell ref="I25:J25"/>
    <mergeCell ref="K25:K26"/>
    <mergeCell ref="L25:M25"/>
    <mergeCell ref="N25:N26"/>
    <mergeCell ref="O25:P25"/>
    <mergeCell ref="Q25:Q26"/>
    <mergeCell ref="A23:C23"/>
    <mergeCell ref="E23:G23"/>
    <mergeCell ref="AD20:AF20"/>
    <mergeCell ref="AG20:AI20"/>
    <mergeCell ref="U26:V26"/>
    <mergeCell ref="Y26:Z26"/>
    <mergeCell ref="AB26:AC26"/>
    <mergeCell ref="AE26:AF26"/>
    <mergeCell ref="W25:X26"/>
    <mergeCell ref="Y25:AF25"/>
    <mergeCell ref="C21:J21"/>
    <mergeCell ref="N21:P21"/>
    <mergeCell ref="Q21:S21"/>
    <mergeCell ref="T21:Z21"/>
    <mergeCell ref="C20:J20"/>
    <mergeCell ref="N20:P20"/>
    <mergeCell ref="Q20:S20"/>
    <mergeCell ref="AA20:AC20"/>
    <mergeCell ref="AA21:AL21"/>
    <mergeCell ref="U20:Z20"/>
    <mergeCell ref="C19:J19"/>
    <mergeCell ref="N19:P19"/>
    <mergeCell ref="Q19:S19"/>
    <mergeCell ref="AA19:AC19"/>
    <mergeCell ref="AD19:AF19"/>
    <mergeCell ref="AG19:AI19"/>
    <mergeCell ref="AJ19:AL19"/>
    <mergeCell ref="C18:J18"/>
    <mergeCell ref="N18:P18"/>
    <mergeCell ref="Q18:S18"/>
    <mergeCell ref="AA18:AC18"/>
    <mergeCell ref="U18:Z18"/>
    <mergeCell ref="U19:Z19"/>
    <mergeCell ref="C17:J17"/>
    <mergeCell ref="N17:P17"/>
    <mergeCell ref="Q17:S17"/>
    <mergeCell ref="AA17:AC17"/>
    <mergeCell ref="N16:P16"/>
    <mergeCell ref="Q16:S16"/>
    <mergeCell ref="AD17:AF17"/>
    <mergeCell ref="AG17:AI17"/>
    <mergeCell ref="AJ17:AL17"/>
    <mergeCell ref="U16:Z16"/>
    <mergeCell ref="U17:Z17"/>
    <mergeCell ref="C14:J14"/>
    <mergeCell ref="N14:P14"/>
    <mergeCell ref="Q14:S14"/>
    <mergeCell ref="U14:W14"/>
    <mergeCell ref="X14:Z14"/>
    <mergeCell ref="C15:J15"/>
    <mergeCell ref="N15:P15"/>
    <mergeCell ref="Q15:S15"/>
    <mergeCell ref="U15:W15"/>
    <mergeCell ref="X15:Z15"/>
    <mergeCell ref="U10:W10"/>
    <mergeCell ref="X10:Z10"/>
    <mergeCell ref="C9:J9"/>
    <mergeCell ref="N9:P9"/>
    <mergeCell ref="Q9:S9"/>
    <mergeCell ref="U9:W9"/>
    <mergeCell ref="X9:Z9"/>
    <mergeCell ref="C13:J13"/>
    <mergeCell ref="N13:P13"/>
    <mergeCell ref="Q13:S13"/>
    <mergeCell ref="U13:W13"/>
    <mergeCell ref="X13:Z13"/>
    <mergeCell ref="C12:J12"/>
    <mergeCell ref="N12:P12"/>
    <mergeCell ref="Q12:S12"/>
    <mergeCell ref="U12:W12"/>
    <mergeCell ref="X12:Z12"/>
    <mergeCell ref="N11:P11"/>
    <mergeCell ref="Q11:S11"/>
    <mergeCell ref="Q10:S10"/>
    <mergeCell ref="AM21:AO21"/>
    <mergeCell ref="A2:I3"/>
    <mergeCell ref="D4:G4"/>
    <mergeCell ref="A6:B6"/>
    <mergeCell ref="C6:J6"/>
    <mergeCell ref="K6:M6"/>
    <mergeCell ref="Q6:S6"/>
    <mergeCell ref="K2:M2"/>
    <mergeCell ref="K4:M4"/>
    <mergeCell ref="C8:J8"/>
    <mergeCell ref="N8:P8"/>
    <mergeCell ref="Q8:S8"/>
    <mergeCell ref="N6:P6"/>
    <mergeCell ref="N7:P7"/>
    <mergeCell ref="Q7:S7"/>
    <mergeCell ref="U8:W8"/>
    <mergeCell ref="X8:Z8"/>
    <mergeCell ref="U7:W7"/>
    <mergeCell ref="X7:Z7"/>
    <mergeCell ref="U11:W11"/>
    <mergeCell ref="X11:Z11"/>
    <mergeCell ref="C10:J10"/>
    <mergeCell ref="N10:P10"/>
    <mergeCell ref="U6:Z6"/>
    <mergeCell ref="AM16:AO16"/>
    <mergeCell ref="AM17:AO17"/>
    <mergeCell ref="AM18:AO18"/>
    <mergeCell ref="AM19:AO19"/>
    <mergeCell ref="AM20:AO20"/>
    <mergeCell ref="AA16:AC16"/>
    <mergeCell ref="AA6:AC6"/>
    <mergeCell ref="AB9:AC9"/>
    <mergeCell ref="AB11:AC11"/>
    <mergeCell ref="AD14:AO14"/>
    <mergeCell ref="AB14:AC14"/>
    <mergeCell ref="AA11:AA15"/>
    <mergeCell ref="AD6:AP8"/>
    <mergeCell ref="AD9:AP10"/>
    <mergeCell ref="AD11:AP13"/>
    <mergeCell ref="AD16:AF16"/>
    <mergeCell ref="AG16:AI16"/>
    <mergeCell ref="AJ16:AL16"/>
    <mergeCell ref="AD18:AF18"/>
    <mergeCell ref="AG18:AI18"/>
    <mergeCell ref="AJ18:AL18"/>
    <mergeCell ref="AJ20:AL20"/>
  </mergeCells>
  <phoneticPr fontId="2"/>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showGridLines="0" view="pageBreakPreview" zoomScale="73" zoomScaleNormal="73" zoomScaleSheetLayoutView="73" workbookViewId="0">
      <selection activeCell="A2" sqref="A2:I3"/>
    </sheetView>
  </sheetViews>
  <sheetFormatPr defaultRowHeight="18.75" x14ac:dyDescent="0.4"/>
  <cols>
    <col min="1" max="11" width="4.125" style="3" customWidth="1"/>
    <col min="12" max="12" width="7.25" style="3" customWidth="1"/>
    <col min="13" max="41" width="4.125" style="3" customWidth="1"/>
    <col min="42" max="42" width="3.875" style="3" customWidth="1"/>
    <col min="43" max="47" width="7.25" style="3" customWidth="1"/>
    <col min="48" max="48" width="1.375" style="3" customWidth="1"/>
    <col min="49" max="49" width="14.125" style="3" customWidth="1"/>
    <col min="50" max="55" width="9" style="3"/>
    <col min="56" max="56" width="9.375" style="3" bestFit="1" customWidth="1"/>
    <col min="57" max="16384" width="9" style="3"/>
  </cols>
  <sheetData>
    <row r="1" spans="1:44" x14ac:dyDescent="0.4">
      <c r="A1" s="1" t="s">
        <v>190</v>
      </c>
      <c r="H1" s="54" t="s">
        <v>140</v>
      </c>
    </row>
    <row r="2" spans="1:44" ht="18.75" customHeight="1" x14ac:dyDescent="0.4">
      <c r="A2" s="264" t="s">
        <v>141</v>
      </c>
      <c r="B2" s="264"/>
      <c r="C2" s="264"/>
      <c r="D2" s="264"/>
      <c r="E2" s="264"/>
      <c r="F2" s="264"/>
      <c r="G2" s="264"/>
      <c r="H2" s="264"/>
      <c r="I2" s="264"/>
      <c r="J2" s="49"/>
      <c r="K2" s="273" t="s">
        <v>60</v>
      </c>
      <c r="L2" s="273"/>
      <c r="M2" s="273"/>
      <c r="N2" s="317" t="s">
        <v>131</v>
      </c>
      <c r="O2" s="317"/>
      <c r="P2" s="317"/>
      <c r="Q2" s="317"/>
      <c r="R2" s="317"/>
      <c r="S2" s="317"/>
      <c r="T2" s="317"/>
      <c r="U2" s="317"/>
      <c r="V2" s="317"/>
      <c r="W2" s="317"/>
      <c r="X2" s="273" t="s">
        <v>1</v>
      </c>
      <c r="Y2" s="273"/>
      <c r="Z2" s="273"/>
      <c r="AA2" s="5" t="s">
        <v>125</v>
      </c>
      <c r="AB2" s="279" t="s">
        <v>130</v>
      </c>
      <c r="AC2" s="279"/>
      <c r="AD2" s="279"/>
      <c r="AE2" s="279"/>
      <c r="AF2" s="279"/>
      <c r="AG2" s="279"/>
      <c r="AH2" s="279"/>
      <c r="AI2" s="279"/>
      <c r="AJ2" s="279"/>
      <c r="AK2" s="279"/>
      <c r="AL2" s="279"/>
      <c r="AM2" s="279"/>
      <c r="AN2" s="279"/>
      <c r="AO2" s="279"/>
      <c r="AP2" s="2"/>
      <c r="AQ2" s="2"/>
      <c r="AR2" s="2"/>
    </row>
    <row r="3" spans="1:44" x14ac:dyDescent="0.4">
      <c r="A3" s="264"/>
      <c r="B3" s="264"/>
      <c r="C3" s="264"/>
      <c r="D3" s="264"/>
      <c r="E3" s="264"/>
      <c r="F3" s="264"/>
      <c r="G3" s="264"/>
      <c r="H3" s="264"/>
      <c r="I3" s="264"/>
      <c r="J3" s="49"/>
      <c r="L3" s="2"/>
      <c r="M3" s="2"/>
      <c r="N3" s="276" t="s">
        <v>132</v>
      </c>
      <c r="O3" s="276"/>
      <c r="P3" s="276"/>
      <c r="Q3" s="276"/>
      <c r="R3" s="276"/>
      <c r="S3" s="276"/>
      <c r="T3" s="276"/>
      <c r="U3" s="276"/>
      <c r="V3" s="276"/>
      <c r="W3" s="276"/>
      <c r="X3" s="2"/>
      <c r="Y3" s="2"/>
      <c r="Z3" s="2"/>
      <c r="AA3" s="5" t="s">
        <v>126</v>
      </c>
      <c r="AB3" s="280" t="s">
        <v>129</v>
      </c>
      <c r="AC3" s="280"/>
      <c r="AD3" s="280"/>
      <c r="AE3" s="280"/>
      <c r="AF3" s="280"/>
      <c r="AG3" s="280"/>
      <c r="AH3" s="280"/>
      <c r="AI3" s="280"/>
      <c r="AJ3" s="280"/>
      <c r="AK3" s="280"/>
      <c r="AL3" s="280"/>
      <c r="AM3" s="280"/>
      <c r="AN3" s="280"/>
      <c r="AO3" s="280"/>
      <c r="AP3" s="2"/>
      <c r="AQ3" s="2"/>
      <c r="AR3" s="2"/>
    </row>
    <row r="4" spans="1:44" x14ac:dyDescent="0.4">
      <c r="A4" s="2" t="s">
        <v>2</v>
      </c>
      <c r="B4" s="2"/>
      <c r="C4" s="2"/>
      <c r="D4" s="265">
        <v>1661.5</v>
      </c>
      <c r="E4" s="265"/>
      <c r="F4" s="265"/>
      <c r="G4" s="265"/>
      <c r="H4" s="2" t="s">
        <v>3</v>
      </c>
      <c r="I4" s="2"/>
      <c r="J4" s="2"/>
      <c r="K4" s="273" t="s">
        <v>62</v>
      </c>
      <c r="L4" s="273"/>
      <c r="M4" s="273"/>
      <c r="N4" s="276"/>
      <c r="O4" s="276"/>
      <c r="P4" s="276"/>
      <c r="Q4" s="276"/>
      <c r="R4" s="276"/>
      <c r="S4" s="276"/>
      <c r="T4" s="276"/>
      <c r="U4" s="276"/>
      <c r="V4" s="276"/>
      <c r="W4" s="276"/>
      <c r="X4" s="2"/>
      <c r="Y4" s="2"/>
      <c r="Z4" s="2"/>
      <c r="AA4" s="7" t="s">
        <v>127</v>
      </c>
      <c r="AB4" s="280" t="s">
        <v>128</v>
      </c>
      <c r="AC4" s="280"/>
      <c r="AD4" s="280"/>
      <c r="AE4" s="280"/>
      <c r="AF4" s="280"/>
      <c r="AG4" s="280"/>
      <c r="AH4" s="280"/>
      <c r="AI4" s="280"/>
      <c r="AJ4" s="280"/>
      <c r="AK4" s="280"/>
      <c r="AL4" s="280"/>
      <c r="AM4" s="280"/>
      <c r="AN4" s="280"/>
      <c r="AO4" s="280"/>
      <c r="AP4" s="2"/>
      <c r="AQ4" s="2"/>
      <c r="AR4" s="2"/>
    </row>
    <row r="5" spans="1:44" ht="10.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N5" s="2"/>
      <c r="AO5" s="2"/>
      <c r="AP5" s="2"/>
      <c r="AQ5" s="2"/>
    </row>
    <row r="6" spans="1:44" ht="18.75" customHeight="1" x14ac:dyDescent="0.4">
      <c r="A6" s="266"/>
      <c r="B6" s="267"/>
      <c r="C6" s="125" t="s">
        <v>4</v>
      </c>
      <c r="D6" s="126"/>
      <c r="E6" s="126"/>
      <c r="F6" s="126"/>
      <c r="G6" s="126"/>
      <c r="H6" s="126"/>
      <c r="I6" s="126"/>
      <c r="J6" s="127"/>
      <c r="K6" s="268" t="s">
        <v>65</v>
      </c>
      <c r="L6" s="167"/>
      <c r="M6" s="269"/>
      <c r="N6" s="125" t="s">
        <v>66</v>
      </c>
      <c r="O6" s="126"/>
      <c r="P6" s="127"/>
      <c r="Q6" s="270" t="s">
        <v>115</v>
      </c>
      <c r="R6" s="271"/>
      <c r="S6" s="272"/>
      <c r="T6" s="2"/>
      <c r="U6" s="119" t="s">
        <v>5</v>
      </c>
      <c r="V6" s="119"/>
      <c r="W6" s="119"/>
      <c r="X6" s="119"/>
      <c r="Y6" s="119"/>
      <c r="Z6" s="119"/>
      <c r="AA6" s="282" t="s">
        <v>163</v>
      </c>
      <c r="AB6" s="282"/>
      <c r="AC6" s="282"/>
      <c r="AD6" s="121" t="s">
        <v>164</v>
      </c>
      <c r="AE6" s="121"/>
      <c r="AF6" s="121"/>
      <c r="AG6" s="121"/>
      <c r="AH6" s="121"/>
      <c r="AI6" s="121"/>
      <c r="AJ6" s="121"/>
      <c r="AK6" s="121"/>
      <c r="AL6" s="121"/>
      <c r="AM6" s="121"/>
      <c r="AN6" s="121"/>
      <c r="AO6" s="121"/>
      <c r="AP6" s="121"/>
      <c r="AQ6" s="2"/>
    </row>
    <row r="7" spans="1:44" ht="20.25" customHeight="1" x14ac:dyDescent="0.4">
      <c r="A7" s="29" t="s">
        <v>6</v>
      </c>
      <c r="B7" s="32"/>
      <c r="C7" s="30" t="s">
        <v>7</v>
      </c>
      <c r="D7" s="33"/>
      <c r="E7" s="33"/>
      <c r="F7" s="33"/>
      <c r="G7" s="33"/>
      <c r="H7" s="33"/>
      <c r="I7" s="33"/>
      <c r="J7" s="33"/>
      <c r="K7" s="74"/>
      <c r="L7" s="84">
        <v>3.34</v>
      </c>
      <c r="M7" s="71"/>
      <c r="N7" s="257"/>
      <c r="O7" s="258"/>
      <c r="P7" s="259"/>
      <c r="Q7" s="257"/>
      <c r="R7" s="258"/>
      <c r="S7" s="260"/>
      <c r="T7" s="43" t="s">
        <v>180</v>
      </c>
      <c r="U7" s="261" t="s">
        <v>161</v>
      </c>
      <c r="V7" s="262"/>
      <c r="W7" s="262"/>
      <c r="X7" s="261" t="s">
        <v>17</v>
      </c>
      <c r="Y7" s="262"/>
      <c r="Z7" s="263"/>
      <c r="AD7" s="121"/>
      <c r="AE7" s="121"/>
      <c r="AF7" s="121"/>
      <c r="AG7" s="121"/>
      <c r="AH7" s="121"/>
      <c r="AI7" s="121"/>
      <c r="AJ7" s="121"/>
      <c r="AK7" s="121"/>
      <c r="AL7" s="121"/>
      <c r="AM7" s="121"/>
      <c r="AN7" s="121"/>
      <c r="AO7" s="121"/>
      <c r="AP7" s="121"/>
      <c r="AQ7" s="2"/>
    </row>
    <row r="8" spans="1:44" ht="18.75" customHeight="1" x14ac:dyDescent="0.4">
      <c r="A8" s="30"/>
      <c r="B8" s="39" t="s">
        <v>8</v>
      </c>
      <c r="C8" s="213" t="s">
        <v>112</v>
      </c>
      <c r="D8" s="214"/>
      <c r="E8" s="214"/>
      <c r="F8" s="214"/>
      <c r="G8" s="214"/>
      <c r="H8" s="214"/>
      <c r="I8" s="214"/>
      <c r="J8" s="214"/>
      <c r="K8" s="75"/>
      <c r="L8" s="85">
        <v>1.81</v>
      </c>
      <c r="M8" s="68"/>
      <c r="N8" s="215">
        <v>40100</v>
      </c>
      <c r="O8" s="216"/>
      <c r="P8" s="217"/>
      <c r="Q8" s="215">
        <v>41100</v>
      </c>
      <c r="R8" s="216"/>
      <c r="S8" s="218"/>
      <c r="T8" s="40" t="s">
        <v>8</v>
      </c>
      <c r="U8" s="318"/>
      <c r="V8" s="319"/>
      <c r="W8" s="320"/>
      <c r="X8" s="321"/>
      <c r="Y8" s="322"/>
      <c r="Z8" s="323"/>
      <c r="AA8" s="9"/>
      <c r="AB8" s="64"/>
      <c r="AC8" s="64"/>
      <c r="AD8" s="121"/>
      <c r="AE8" s="121"/>
      <c r="AF8" s="121"/>
      <c r="AG8" s="121"/>
      <c r="AH8" s="121"/>
      <c r="AI8" s="121"/>
      <c r="AJ8" s="121"/>
      <c r="AK8" s="121"/>
      <c r="AL8" s="121"/>
      <c r="AM8" s="121"/>
      <c r="AN8" s="121"/>
      <c r="AO8" s="121"/>
      <c r="AP8" s="121"/>
      <c r="AQ8" s="2"/>
    </row>
    <row r="9" spans="1:44" ht="18.75" customHeight="1" x14ac:dyDescent="0.4">
      <c r="A9" s="30"/>
      <c r="B9" s="39" t="s">
        <v>10</v>
      </c>
      <c r="C9" s="196" t="s">
        <v>113</v>
      </c>
      <c r="D9" s="197"/>
      <c r="E9" s="197"/>
      <c r="F9" s="197"/>
      <c r="G9" s="197"/>
      <c r="H9" s="197"/>
      <c r="I9" s="197"/>
      <c r="J9" s="197"/>
      <c r="K9" s="76"/>
      <c r="L9" s="86">
        <v>0.5</v>
      </c>
      <c r="M9" s="66"/>
      <c r="N9" s="198">
        <v>11000</v>
      </c>
      <c r="O9" s="199"/>
      <c r="P9" s="200"/>
      <c r="Q9" s="198">
        <v>11400</v>
      </c>
      <c r="R9" s="199"/>
      <c r="S9" s="201"/>
      <c r="T9" s="42" t="s">
        <v>10</v>
      </c>
      <c r="U9" s="324"/>
      <c r="V9" s="325"/>
      <c r="W9" s="326"/>
      <c r="X9" s="327"/>
      <c r="Y9" s="328"/>
      <c r="Z9" s="329"/>
      <c r="AA9" s="9"/>
      <c r="AB9" s="283" t="s">
        <v>166</v>
      </c>
      <c r="AC9" s="283"/>
      <c r="AD9" s="121" t="s">
        <v>175</v>
      </c>
      <c r="AE9" s="121"/>
      <c r="AF9" s="121"/>
      <c r="AG9" s="121"/>
      <c r="AH9" s="121"/>
      <c r="AI9" s="121"/>
      <c r="AJ9" s="121"/>
      <c r="AK9" s="121"/>
      <c r="AL9" s="121"/>
      <c r="AM9" s="121"/>
      <c r="AN9" s="121"/>
      <c r="AO9" s="121"/>
      <c r="AP9" s="121"/>
      <c r="AQ9" s="2"/>
    </row>
    <row r="10" spans="1:44" ht="18.75" customHeight="1" x14ac:dyDescent="0.4">
      <c r="A10" s="31"/>
      <c r="B10" s="39" t="s">
        <v>12</v>
      </c>
      <c r="C10" s="184" t="s">
        <v>114</v>
      </c>
      <c r="D10" s="185"/>
      <c r="E10" s="185"/>
      <c r="F10" s="185"/>
      <c r="G10" s="185"/>
      <c r="H10" s="185"/>
      <c r="I10" s="185"/>
      <c r="J10" s="185"/>
      <c r="K10" s="77"/>
      <c r="L10" s="87">
        <v>0.5</v>
      </c>
      <c r="M10" s="69"/>
      <c r="N10" s="186">
        <v>11900</v>
      </c>
      <c r="O10" s="187"/>
      <c r="P10" s="188"/>
      <c r="Q10" s="186">
        <v>12400</v>
      </c>
      <c r="R10" s="187"/>
      <c r="S10" s="189"/>
      <c r="T10" s="44" t="s">
        <v>12</v>
      </c>
      <c r="U10" s="330"/>
      <c r="V10" s="331"/>
      <c r="W10" s="331"/>
      <c r="X10" s="332"/>
      <c r="Y10" s="333"/>
      <c r="Z10" s="334"/>
      <c r="AA10" s="9"/>
      <c r="AB10" s="64"/>
      <c r="AC10" s="64"/>
      <c r="AD10" s="121"/>
      <c r="AE10" s="121"/>
      <c r="AF10" s="121"/>
      <c r="AG10" s="121"/>
      <c r="AH10" s="121"/>
      <c r="AI10" s="121"/>
      <c r="AJ10" s="121"/>
      <c r="AK10" s="121"/>
      <c r="AL10" s="121"/>
      <c r="AM10" s="121"/>
      <c r="AN10" s="121"/>
      <c r="AO10" s="121"/>
      <c r="AP10" s="121"/>
      <c r="AQ10" s="2"/>
    </row>
    <row r="11" spans="1:44" ht="18.75" customHeight="1" x14ac:dyDescent="0.4">
      <c r="A11" s="25" t="s">
        <v>15</v>
      </c>
      <c r="B11" s="27"/>
      <c r="C11" s="25" t="s">
        <v>16</v>
      </c>
      <c r="D11" s="27"/>
      <c r="E11" s="27"/>
      <c r="F11" s="27"/>
      <c r="G11" s="27"/>
      <c r="H11" s="27"/>
      <c r="I11" s="27"/>
      <c r="J11" s="27"/>
      <c r="K11" s="78"/>
      <c r="L11" s="88">
        <v>8.33</v>
      </c>
      <c r="M11" s="70"/>
      <c r="N11" s="311"/>
      <c r="O11" s="312"/>
      <c r="P11" s="313"/>
      <c r="Q11" s="311"/>
      <c r="R11" s="312"/>
      <c r="S11" s="314"/>
      <c r="T11" s="37" t="s">
        <v>182</v>
      </c>
      <c r="U11" s="251" t="s">
        <v>161</v>
      </c>
      <c r="V11" s="252"/>
      <c r="W11" s="252"/>
      <c r="X11" s="251" t="s">
        <v>17</v>
      </c>
      <c r="Y11" s="252"/>
      <c r="Z11" s="253"/>
      <c r="AA11" s="120" t="s">
        <v>14</v>
      </c>
      <c r="AB11" s="283" t="s">
        <v>167</v>
      </c>
      <c r="AC11" s="283"/>
      <c r="AD11" s="122" t="s">
        <v>177</v>
      </c>
      <c r="AE11" s="122"/>
      <c r="AF11" s="122"/>
      <c r="AG11" s="122"/>
      <c r="AH11" s="122"/>
      <c r="AI11" s="122"/>
      <c r="AJ11" s="122"/>
      <c r="AK11" s="122"/>
      <c r="AL11" s="122"/>
      <c r="AM11" s="122"/>
      <c r="AN11" s="122"/>
      <c r="AO11" s="122"/>
      <c r="AP11" s="122"/>
      <c r="AQ11" s="2"/>
    </row>
    <row r="12" spans="1:44" ht="18.75" customHeight="1" x14ac:dyDescent="0.4">
      <c r="A12" s="25"/>
      <c r="B12" s="34" t="s">
        <v>18</v>
      </c>
      <c r="C12" s="213" t="s">
        <v>116</v>
      </c>
      <c r="D12" s="214"/>
      <c r="E12" s="214"/>
      <c r="F12" s="214"/>
      <c r="G12" s="214"/>
      <c r="H12" s="214"/>
      <c r="I12" s="214"/>
      <c r="J12" s="214"/>
      <c r="K12" s="75"/>
      <c r="L12" s="85">
        <v>3.01</v>
      </c>
      <c r="M12" s="68"/>
      <c r="N12" s="215">
        <v>19200</v>
      </c>
      <c r="O12" s="216"/>
      <c r="P12" s="217"/>
      <c r="Q12" s="215">
        <v>18700</v>
      </c>
      <c r="R12" s="216"/>
      <c r="S12" s="218"/>
      <c r="T12" s="45" t="s">
        <v>18</v>
      </c>
      <c r="U12" s="318"/>
      <c r="V12" s="319"/>
      <c r="W12" s="320"/>
      <c r="X12" s="321"/>
      <c r="Y12" s="322"/>
      <c r="Z12" s="323"/>
      <c r="AA12" s="120"/>
      <c r="AB12" s="64"/>
      <c r="AC12" s="64"/>
      <c r="AD12" s="122"/>
      <c r="AE12" s="122"/>
      <c r="AF12" s="122"/>
      <c r="AG12" s="122"/>
      <c r="AH12" s="122"/>
      <c r="AI12" s="122"/>
      <c r="AJ12" s="122"/>
      <c r="AK12" s="122"/>
      <c r="AL12" s="122"/>
      <c r="AM12" s="122"/>
      <c r="AN12" s="122"/>
      <c r="AO12" s="122"/>
      <c r="AP12" s="122"/>
      <c r="AQ12" s="2"/>
    </row>
    <row r="13" spans="1:44" ht="18.75" customHeight="1" x14ac:dyDescent="0.4">
      <c r="A13" s="25"/>
      <c r="B13" s="34" t="s">
        <v>19</v>
      </c>
      <c r="C13" s="196" t="s">
        <v>117</v>
      </c>
      <c r="D13" s="197"/>
      <c r="E13" s="197"/>
      <c r="F13" s="197"/>
      <c r="G13" s="197"/>
      <c r="H13" s="197"/>
      <c r="I13" s="197"/>
      <c r="J13" s="197"/>
      <c r="K13" s="76"/>
      <c r="L13" s="86">
        <v>1.72</v>
      </c>
      <c r="M13" s="66"/>
      <c r="N13" s="198">
        <v>22000</v>
      </c>
      <c r="O13" s="199"/>
      <c r="P13" s="200"/>
      <c r="Q13" s="198">
        <v>22200</v>
      </c>
      <c r="R13" s="199"/>
      <c r="S13" s="201"/>
      <c r="T13" s="42" t="s">
        <v>19</v>
      </c>
      <c r="U13" s="324"/>
      <c r="V13" s="325"/>
      <c r="W13" s="326"/>
      <c r="X13" s="327"/>
      <c r="Y13" s="328"/>
      <c r="Z13" s="329"/>
      <c r="AA13" s="120"/>
      <c r="AB13" s="64"/>
      <c r="AC13" s="64"/>
      <c r="AD13" s="122"/>
      <c r="AE13" s="122"/>
      <c r="AF13" s="122"/>
      <c r="AG13" s="122"/>
      <c r="AH13" s="122"/>
      <c r="AI13" s="122"/>
      <c r="AJ13" s="122"/>
      <c r="AK13" s="122"/>
      <c r="AL13" s="122"/>
      <c r="AM13" s="122"/>
      <c r="AN13" s="122"/>
      <c r="AO13" s="122"/>
      <c r="AP13" s="122"/>
      <c r="AQ13" s="2"/>
    </row>
    <row r="14" spans="1:44" ht="18.75" customHeight="1" x14ac:dyDescent="0.4">
      <c r="A14" s="25"/>
      <c r="B14" s="34" t="s">
        <v>20</v>
      </c>
      <c r="C14" s="196" t="s">
        <v>118</v>
      </c>
      <c r="D14" s="197"/>
      <c r="E14" s="197"/>
      <c r="F14" s="197"/>
      <c r="G14" s="197"/>
      <c r="H14" s="197"/>
      <c r="I14" s="197"/>
      <c r="J14" s="197"/>
      <c r="K14" s="76"/>
      <c r="L14" s="86">
        <v>1.67</v>
      </c>
      <c r="M14" s="66"/>
      <c r="N14" s="198">
        <v>21600</v>
      </c>
      <c r="O14" s="199"/>
      <c r="P14" s="200"/>
      <c r="Q14" s="198">
        <v>22100</v>
      </c>
      <c r="R14" s="199"/>
      <c r="S14" s="201"/>
      <c r="T14" s="46" t="s">
        <v>20</v>
      </c>
      <c r="U14" s="347"/>
      <c r="V14" s="348"/>
      <c r="W14" s="348"/>
      <c r="X14" s="349"/>
      <c r="Y14" s="350"/>
      <c r="Z14" s="351"/>
      <c r="AA14" s="120"/>
      <c r="AB14" s="283" t="s">
        <v>169</v>
      </c>
      <c r="AC14" s="283"/>
      <c r="AD14" s="121" t="s">
        <v>171</v>
      </c>
      <c r="AE14" s="121"/>
      <c r="AF14" s="121"/>
      <c r="AG14" s="121"/>
      <c r="AH14" s="121"/>
      <c r="AI14" s="121"/>
      <c r="AJ14" s="121"/>
      <c r="AK14" s="121"/>
      <c r="AL14" s="121"/>
      <c r="AM14" s="121"/>
      <c r="AN14" s="121"/>
      <c r="AO14" s="121"/>
      <c r="AP14" s="64"/>
      <c r="AQ14" s="2"/>
    </row>
    <row r="15" spans="1:44" ht="18.75" customHeight="1" x14ac:dyDescent="0.4">
      <c r="A15" s="26"/>
      <c r="B15" s="34" t="s">
        <v>21</v>
      </c>
      <c r="C15" s="184" t="s">
        <v>119</v>
      </c>
      <c r="D15" s="185"/>
      <c r="E15" s="185"/>
      <c r="F15" s="185"/>
      <c r="G15" s="185"/>
      <c r="H15" s="185"/>
      <c r="I15" s="185"/>
      <c r="J15" s="185"/>
      <c r="K15" s="77"/>
      <c r="L15" s="87">
        <v>0.6</v>
      </c>
      <c r="M15" s="69"/>
      <c r="N15" s="186">
        <v>23300</v>
      </c>
      <c r="O15" s="187"/>
      <c r="P15" s="188"/>
      <c r="Q15" s="186">
        <v>22400</v>
      </c>
      <c r="R15" s="187"/>
      <c r="S15" s="189"/>
      <c r="T15" s="41" t="s">
        <v>21</v>
      </c>
      <c r="U15" s="330"/>
      <c r="V15" s="331"/>
      <c r="W15" s="352"/>
      <c r="X15" s="353"/>
      <c r="Y15" s="354"/>
      <c r="Z15" s="355"/>
      <c r="AA15" s="120"/>
      <c r="AP15" s="2"/>
      <c r="AQ15" s="2"/>
    </row>
    <row r="16" spans="1:44" x14ac:dyDescent="0.4">
      <c r="A16" s="59" t="s">
        <v>24</v>
      </c>
      <c r="B16" s="60"/>
      <c r="C16" s="59" t="s">
        <v>25</v>
      </c>
      <c r="D16" s="60"/>
      <c r="E16" s="60"/>
      <c r="F16" s="60"/>
      <c r="G16" s="60"/>
      <c r="H16" s="60"/>
      <c r="I16" s="60"/>
      <c r="J16" s="60"/>
      <c r="K16" s="79"/>
      <c r="L16" s="89">
        <v>88.33</v>
      </c>
      <c r="M16" s="67"/>
      <c r="N16" s="356"/>
      <c r="O16" s="357"/>
      <c r="P16" s="358"/>
      <c r="Q16" s="356"/>
      <c r="R16" s="357"/>
      <c r="S16" s="359"/>
      <c r="T16" s="63" t="s">
        <v>184</v>
      </c>
      <c r="U16" s="128" t="s">
        <v>26</v>
      </c>
      <c r="V16" s="113"/>
      <c r="W16" s="113"/>
      <c r="X16" s="113"/>
      <c r="Y16" s="113"/>
      <c r="Z16" s="129"/>
      <c r="AA16" s="112" t="s">
        <v>109</v>
      </c>
      <c r="AB16" s="113"/>
      <c r="AC16" s="114"/>
      <c r="AD16" s="209" t="s">
        <v>27</v>
      </c>
      <c r="AE16" s="209"/>
      <c r="AF16" s="209"/>
      <c r="AG16" s="209" t="s">
        <v>28</v>
      </c>
      <c r="AH16" s="209"/>
      <c r="AI16" s="209"/>
      <c r="AJ16" s="209" t="s">
        <v>161</v>
      </c>
      <c r="AK16" s="209"/>
      <c r="AL16" s="281"/>
      <c r="AM16" s="113" t="s">
        <v>143</v>
      </c>
      <c r="AN16" s="113"/>
      <c r="AO16" s="114"/>
      <c r="AP16" s="2"/>
      <c r="AQ16" s="2"/>
    </row>
    <row r="17" spans="1:49" x14ac:dyDescent="0.4">
      <c r="A17" s="59"/>
      <c r="B17" s="61" t="s">
        <v>29</v>
      </c>
      <c r="C17" s="213" t="s">
        <v>120</v>
      </c>
      <c r="D17" s="214"/>
      <c r="E17" s="214"/>
      <c r="F17" s="214"/>
      <c r="G17" s="214"/>
      <c r="H17" s="214"/>
      <c r="I17" s="214"/>
      <c r="J17" s="214"/>
      <c r="K17" s="75"/>
      <c r="L17" s="85">
        <v>85.57</v>
      </c>
      <c r="M17" s="68"/>
      <c r="N17" s="215">
        <v>11300</v>
      </c>
      <c r="O17" s="216"/>
      <c r="P17" s="217"/>
      <c r="Q17" s="215">
        <v>10300</v>
      </c>
      <c r="R17" s="216"/>
      <c r="S17" s="218"/>
      <c r="T17" s="45" t="s">
        <v>29</v>
      </c>
      <c r="U17" s="302"/>
      <c r="V17" s="303"/>
      <c r="W17" s="303"/>
      <c r="X17" s="303"/>
      <c r="Y17" s="303"/>
      <c r="Z17" s="304"/>
      <c r="AA17" s="315"/>
      <c r="AB17" s="315"/>
      <c r="AC17" s="316"/>
      <c r="AD17" s="337"/>
      <c r="AE17" s="337"/>
      <c r="AF17" s="337"/>
      <c r="AG17" s="338"/>
      <c r="AH17" s="338"/>
      <c r="AI17" s="338"/>
      <c r="AJ17" s="337"/>
      <c r="AK17" s="337"/>
      <c r="AL17" s="339"/>
      <c r="AM17" s="404">
        <v>1</v>
      </c>
      <c r="AN17" s="404"/>
      <c r="AO17" s="405"/>
      <c r="AP17" s="2"/>
      <c r="AQ17" s="2"/>
    </row>
    <row r="18" spans="1:49" x14ac:dyDescent="0.4">
      <c r="A18" s="59"/>
      <c r="B18" s="61" t="s">
        <v>30</v>
      </c>
      <c r="C18" s="196" t="s">
        <v>121</v>
      </c>
      <c r="D18" s="197"/>
      <c r="E18" s="197"/>
      <c r="F18" s="197"/>
      <c r="G18" s="197"/>
      <c r="H18" s="197"/>
      <c r="I18" s="197"/>
      <c r="J18" s="197"/>
      <c r="K18" s="76"/>
      <c r="L18" s="86">
        <v>2.35</v>
      </c>
      <c r="M18" s="66"/>
      <c r="N18" s="198">
        <v>91</v>
      </c>
      <c r="O18" s="199"/>
      <c r="P18" s="200"/>
      <c r="Q18" s="198">
        <v>91</v>
      </c>
      <c r="R18" s="199"/>
      <c r="S18" s="201"/>
      <c r="T18" s="42" t="s">
        <v>30</v>
      </c>
      <c r="U18" s="305"/>
      <c r="V18" s="306"/>
      <c r="W18" s="306"/>
      <c r="X18" s="306"/>
      <c r="Y18" s="306"/>
      <c r="Z18" s="307"/>
      <c r="AA18" s="335"/>
      <c r="AB18" s="335"/>
      <c r="AC18" s="336"/>
      <c r="AD18" s="345"/>
      <c r="AE18" s="345"/>
      <c r="AF18" s="345"/>
      <c r="AG18" s="341"/>
      <c r="AH18" s="341"/>
      <c r="AI18" s="341"/>
      <c r="AJ18" s="345"/>
      <c r="AK18" s="345"/>
      <c r="AL18" s="346"/>
      <c r="AM18" s="107"/>
      <c r="AN18" s="108"/>
      <c r="AO18" s="109"/>
      <c r="AP18" s="2"/>
      <c r="AQ18" s="2"/>
    </row>
    <row r="19" spans="1:49" x14ac:dyDescent="0.4">
      <c r="A19" s="59"/>
      <c r="B19" s="61" t="s">
        <v>31</v>
      </c>
      <c r="C19" s="196" t="s">
        <v>122</v>
      </c>
      <c r="D19" s="197"/>
      <c r="E19" s="197"/>
      <c r="F19" s="197"/>
      <c r="G19" s="197"/>
      <c r="H19" s="197"/>
      <c r="I19" s="197"/>
      <c r="J19" s="197"/>
      <c r="K19" s="76"/>
      <c r="L19" s="86">
        <v>0.35</v>
      </c>
      <c r="M19" s="66"/>
      <c r="N19" s="198">
        <v>107</v>
      </c>
      <c r="O19" s="199"/>
      <c r="P19" s="200"/>
      <c r="Q19" s="198">
        <v>86.5</v>
      </c>
      <c r="R19" s="199"/>
      <c r="S19" s="201"/>
      <c r="T19" s="46" t="s">
        <v>31</v>
      </c>
      <c r="U19" s="305"/>
      <c r="V19" s="306"/>
      <c r="W19" s="306"/>
      <c r="X19" s="306"/>
      <c r="Y19" s="306"/>
      <c r="Z19" s="307"/>
      <c r="AA19" s="335"/>
      <c r="AB19" s="335"/>
      <c r="AC19" s="336"/>
      <c r="AD19" s="340"/>
      <c r="AE19" s="340"/>
      <c r="AF19" s="340"/>
      <c r="AG19" s="341"/>
      <c r="AH19" s="341"/>
      <c r="AI19" s="341"/>
      <c r="AJ19" s="340"/>
      <c r="AK19" s="340"/>
      <c r="AL19" s="360"/>
      <c r="AM19" s="107"/>
      <c r="AN19" s="108"/>
      <c r="AO19" s="109"/>
      <c r="AP19" s="2"/>
      <c r="AQ19" s="2"/>
    </row>
    <row r="20" spans="1:49" x14ac:dyDescent="0.4">
      <c r="A20" s="62"/>
      <c r="B20" s="61" t="s">
        <v>32</v>
      </c>
      <c r="C20" s="184" t="s">
        <v>123</v>
      </c>
      <c r="D20" s="185"/>
      <c r="E20" s="185"/>
      <c r="F20" s="185"/>
      <c r="G20" s="185"/>
      <c r="H20" s="185"/>
      <c r="I20" s="185"/>
      <c r="J20" s="185"/>
      <c r="K20" s="83"/>
      <c r="L20" s="87">
        <v>0</v>
      </c>
      <c r="M20" s="69"/>
      <c r="N20" s="186">
        <v>0</v>
      </c>
      <c r="O20" s="187"/>
      <c r="P20" s="188"/>
      <c r="Q20" s="186">
        <v>0</v>
      </c>
      <c r="R20" s="187"/>
      <c r="S20" s="189"/>
      <c r="T20" s="44" t="s">
        <v>32</v>
      </c>
      <c r="U20" s="308"/>
      <c r="V20" s="309"/>
      <c r="W20" s="309"/>
      <c r="X20" s="309"/>
      <c r="Y20" s="309"/>
      <c r="Z20" s="310"/>
      <c r="AA20" s="361"/>
      <c r="AB20" s="361"/>
      <c r="AC20" s="362"/>
      <c r="AD20" s="342"/>
      <c r="AE20" s="342"/>
      <c r="AF20" s="342"/>
      <c r="AG20" s="343"/>
      <c r="AH20" s="343"/>
      <c r="AI20" s="343"/>
      <c r="AJ20" s="342"/>
      <c r="AK20" s="342"/>
      <c r="AL20" s="344"/>
      <c r="AM20" s="110"/>
      <c r="AN20" s="110"/>
      <c r="AO20" s="111"/>
      <c r="AP20" s="2"/>
      <c r="AQ20" s="2"/>
    </row>
    <row r="21" spans="1:49" x14ac:dyDescent="0.4">
      <c r="A21" s="35" t="s">
        <v>33</v>
      </c>
      <c r="B21" s="36"/>
      <c r="C21" s="178" t="s">
        <v>67</v>
      </c>
      <c r="D21" s="179"/>
      <c r="E21" s="179"/>
      <c r="F21" s="179"/>
      <c r="G21" s="179"/>
      <c r="H21" s="179"/>
      <c r="I21" s="179"/>
      <c r="J21" s="180"/>
      <c r="K21" s="80"/>
      <c r="L21" s="90">
        <v>0</v>
      </c>
      <c r="M21" s="65"/>
      <c r="N21" s="181">
        <v>0</v>
      </c>
      <c r="O21" s="182"/>
      <c r="P21" s="183"/>
      <c r="Q21" s="181">
        <v>0</v>
      </c>
      <c r="R21" s="182"/>
      <c r="S21" s="183"/>
      <c r="T21" s="115" t="s">
        <v>22</v>
      </c>
      <c r="U21" s="116"/>
      <c r="V21" s="116"/>
      <c r="W21" s="116"/>
      <c r="X21" s="116"/>
      <c r="Y21" s="116"/>
      <c r="Z21" s="116"/>
      <c r="AA21" s="117" t="s">
        <v>23</v>
      </c>
      <c r="AB21" s="117"/>
      <c r="AC21" s="117"/>
      <c r="AD21" s="117"/>
      <c r="AE21" s="117"/>
      <c r="AF21" s="117"/>
      <c r="AG21" s="117"/>
      <c r="AH21" s="117"/>
      <c r="AI21" s="117"/>
      <c r="AJ21" s="117"/>
      <c r="AK21" s="117"/>
      <c r="AL21" s="117"/>
      <c r="AM21" s="118" t="s">
        <v>142</v>
      </c>
      <c r="AN21" s="118"/>
      <c r="AO21" s="118"/>
      <c r="AP21" s="98"/>
      <c r="AQ21" s="2"/>
    </row>
    <row r="22" spans="1:49" ht="18.95" customHeight="1" x14ac:dyDescent="0.4">
      <c r="A22" s="2"/>
      <c r="B22" s="2"/>
      <c r="C22" s="11"/>
      <c r="D22" s="11"/>
      <c r="E22" s="11"/>
      <c r="F22" s="11"/>
      <c r="G22" s="11"/>
      <c r="H22" s="11"/>
      <c r="I22" s="11"/>
      <c r="J22" s="11"/>
      <c r="K22" s="99"/>
      <c r="L22" s="99"/>
      <c r="M22" s="99"/>
      <c r="N22" s="100"/>
      <c r="O22" s="100"/>
      <c r="P22" s="100"/>
      <c r="Q22" s="100"/>
      <c r="R22" s="100"/>
      <c r="S22" s="100"/>
      <c r="T22" s="100"/>
      <c r="U22" s="100"/>
      <c r="V22" s="100"/>
      <c r="W22" s="100"/>
      <c r="X22" s="100"/>
      <c r="Y22" s="100"/>
      <c r="Z22" s="2"/>
      <c r="AA22" s="2"/>
      <c r="AP22" s="56"/>
      <c r="AQ22" s="2"/>
      <c r="AR22" s="2"/>
      <c r="AS22" s="2"/>
      <c r="AT22" s="2"/>
      <c r="AU22" s="2"/>
      <c r="AV22" s="2"/>
      <c r="AW22" s="2"/>
    </row>
    <row r="23" spans="1:49" ht="18.75" customHeight="1" x14ac:dyDescent="0.4">
      <c r="A23" s="174" t="s">
        <v>173</v>
      </c>
      <c r="B23" s="174"/>
      <c r="C23" s="174"/>
      <c r="D23" s="10" t="s">
        <v>108</v>
      </c>
      <c r="E23" s="297">
        <f>D4</f>
        <v>1661.5</v>
      </c>
      <c r="F23" s="297"/>
      <c r="G23" s="297"/>
      <c r="H23" s="10" t="s">
        <v>154</v>
      </c>
      <c r="I23" s="10"/>
      <c r="J23" s="10"/>
      <c r="K23" s="10"/>
      <c r="L23" s="10"/>
      <c r="M23" s="10"/>
      <c r="N23" s="10"/>
      <c r="O23" s="10"/>
      <c r="P23" s="2"/>
      <c r="Q23" s="2"/>
      <c r="R23" s="2"/>
      <c r="S23" s="2"/>
      <c r="T23" s="2"/>
      <c r="U23" s="2"/>
      <c r="V23" s="2"/>
      <c r="W23" s="2"/>
      <c r="X23" s="2"/>
      <c r="Y23" s="2"/>
      <c r="Z23" s="2"/>
      <c r="AA23" s="2"/>
      <c r="AM23" s="6"/>
      <c r="AN23" s="2"/>
      <c r="AO23" s="2"/>
      <c r="AP23" s="2"/>
      <c r="AQ23" s="2"/>
      <c r="AR23" s="2"/>
      <c r="AS23" s="2"/>
      <c r="AT23" s="2"/>
      <c r="AU23" s="2"/>
      <c r="AV23" s="2"/>
      <c r="AW23" s="2"/>
    </row>
    <row r="24" spans="1:49" ht="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6"/>
      <c r="AD24" s="6"/>
      <c r="AE24" s="6"/>
      <c r="AF24" s="6"/>
      <c r="AG24" s="6"/>
      <c r="AH24" s="6"/>
      <c r="AI24" s="6"/>
      <c r="AJ24" s="6"/>
      <c r="AK24" s="6"/>
      <c r="AL24" s="6"/>
      <c r="AM24" s="6"/>
      <c r="AN24" s="2"/>
      <c r="AO24" s="2"/>
      <c r="AP24" s="2"/>
      <c r="AQ24" s="2"/>
      <c r="AR24" s="2"/>
      <c r="AS24" s="2"/>
      <c r="AT24" s="2"/>
      <c r="AU24" s="2"/>
      <c r="AV24" s="2"/>
      <c r="AW24" s="2"/>
    </row>
    <row r="25" spans="1:49" x14ac:dyDescent="0.4">
      <c r="A25" s="2"/>
      <c r="B25" s="2"/>
      <c r="C25" s="2"/>
      <c r="D25" s="177" t="s">
        <v>146</v>
      </c>
      <c r="E25" s="170"/>
      <c r="F25" s="165">
        <f>L8</f>
        <v>1.81</v>
      </c>
      <c r="G25" s="165"/>
      <c r="H25" s="170" t="s">
        <v>34</v>
      </c>
      <c r="I25" s="173">
        <f>Q8</f>
        <v>41100</v>
      </c>
      <c r="J25" s="173"/>
      <c r="K25" s="170" t="s">
        <v>35</v>
      </c>
      <c r="L25" s="165">
        <f>L9</f>
        <v>0.5</v>
      </c>
      <c r="M25" s="165"/>
      <c r="N25" s="170" t="s">
        <v>34</v>
      </c>
      <c r="O25" s="173">
        <f>Q9</f>
        <v>11400</v>
      </c>
      <c r="P25" s="173"/>
      <c r="Q25" s="170" t="s">
        <v>35</v>
      </c>
      <c r="R25" s="165">
        <f>L10</f>
        <v>0.5</v>
      </c>
      <c r="S25" s="165"/>
      <c r="T25" s="170" t="s">
        <v>34</v>
      </c>
      <c r="U25" s="173">
        <f>Q10</f>
        <v>12400</v>
      </c>
      <c r="V25" s="173"/>
      <c r="W25" s="177" t="s">
        <v>38</v>
      </c>
      <c r="X25" s="177"/>
      <c r="Y25" s="165">
        <f>L7</f>
        <v>3.34</v>
      </c>
      <c r="Z25" s="165"/>
      <c r="AA25" s="165"/>
      <c r="AB25" s="165"/>
      <c r="AC25" s="165"/>
      <c r="AD25" s="165"/>
      <c r="AE25" s="165"/>
      <c r="AF25" s="165"/>
      <c r="AG25" s="2"/>
      <c r="AH25" s="2"/>
      <c r="AI25" s="2"/>
      <c r="AJ25" s="2"/>
      <c r="AK25" s="2"/>
      <c r="AL25" s="2"/>
      <c r="AM25" s="2"/>
      <c r="AN25" s="2"/>
      <c r="AO25" s="2"/>
      <c r="AP25" s="2"/>
      <c r="AQ25" s="12" t="s">
        <v>8</v>
      </c>
      <c r="AR25" s="12" t="s">
        <v>10</v>
      </c>
      <c r="AS25" s="12" t="s">
        <v>12</v>
      </c>
      <c r="AT25" s="12"/>
      <c r="AU25" s="12" t="s">
        <v>41</v>
      </c>
      <c r="AV25" s="10"/>
      <c r="AW25" s="12" t="s">
        <v>42</v>
      </c>
    </row>
    <row r="26" spans="1:49" x14ac:dyDescent="0.4">
      <c r="A26" s="2"/>
      <c r="B26" s="2"/>
      <c r="C26" s="2"/>
      <c r="D26" s="170"/>
      <c r="E26" s="170"/>
      <c r="F26" s="170">
        <v>100</v>
      </c>
      <c r="G26" s="170"/>
      <c r="H26" s="170"/>
      <c r="I26" s="171">
        <f>N8</f>
        <v>40100</v>
      </c>
      <c r="J26" s="171"/>
      <c r="K26" s="170"/>
      <c r="L26" s="170">
        <v>100</v>
      </c>
      <c r="M26" s="170"/>
      <c r="N26" s="170"/>
      <c r="O26" s="171">
        <f>N9</f>
        <v>11000</v>
      </c>
      <c r="P26" s="171"/>
      <c r="Q26" s="170"/>
      <c r="R26" s="170">
        <v>100</v>
      </c>
      <c r="S26" s="170"/>
      <c r="T26" s="170"/>
      <c r="U26" s="171">
        <f>N10</f>
        <v>11900</v>
      </c>
      <c r="V26" s="171"/>
      <c r="W26" s="177"/>
      <c r="X26" s="177"/>
      <c r="Y26" s="172">
        <f>L8</f>
        <v>1.81</v>
      </c>
      <c r="Z26" s="172"/>
      <c r="AA26" s="28" t="s">
        <v>35</v>
      </c>
      <c r="AB26" s="172">
        <f>L9</f>
        <v>0.5</v>
      </c>
      <c r="AC26" s="172"/>
      <c r="AD26" s="28" t="s">
        <v>35</v>
      </c>
      <c r="AE26" s="172">
        <f>L10</f>
        <v>0.5</v>
      </c>
      <c r="AF26" s="172"/>
      <c r="AG26" s="2"/>
      <c r="AH26" s="2"/>
      <c r="AI26" s="2"/>
      <c r="AJ26" s="2"/>
      <c r="AK26" s="2"/>
      <c r="AL26" s="2"/>
      <c r="AM26" s="2"/>
      <c r="AN26" s="2"/>
      <c r="AO26" s="2"/>
      <c r="AP26" s="2"/>
      <c r="AQ26" s="12">
        <f>IF(F25=0,0,F25/F26*I25/I26)</f>
        <v>1.8551371571072322E-2</v>
      </c>
      <c r="AR26" s="12">
        <f>IF(L25=0,0,L25/L26*O25/O26)</f>
        <v>5.1818181818181815E-3</v>
      </c>
      <c r="AS26" s="12">
        <f>IF(R25=0,0,R25/R26*U25/U26)</f>
        <v>5.2100840336134456E-3</v>
      </c>
      <c r="AT26" s="12"/>
      <c r="AU26" s="12">
        <f>IF(Y25=0,0,Y25/(Y26+AB26+AE26))</f>
        <v>1.1886120996441281</v>
      </c>
      <c r="AV26" s="10"/>
      <c r="AW26" s="12">
        <f>(AQ26+AR26+AS26)*AU26</f>
        <v>3.4402325425951306E-2</v>
      </c>
    </row>
    <row r="27" spans="1:49" ht="7.5" customHeight="1" x14ac:dyDescent="0.4">
      <c r="A27" s="2"/>
      <c r="B27" s="2"/>
      <c r="C27" s="2"/>
      <c r="D27" s="10"/>
      <c r="E27" s="10"/>
      <c r="F27" s="10"/>
      <c r="G27" s="10"/>
      <c r="H27" s="10"/>
      <c r="I27" s="13"/>
      <c r="J27" s="13"/>
      <c r="K27" s="10"/>
      <c r="L27" s="10"/>
      <c r="M27" s="10"/>
      <c r="N27" s="10"/>
      <c r="O27" s="13"/>
      <c r="P27" s="10"/>
      <c r="Q27" s="10"/>
      <c r="R27" s="10"/>
      <c r="S27" s="10"/>
      <c r="T27" s="10"/>
      <c r="U27" s="13"/>
      <c r="V27" s="10"/>
      <c r="W27" s="14"/>
      <c r="X27" s="14"/>
      <c r="Y27" s="10"/>
      <c r="Z27" s="10"/>
      <c r="AA27" s="2"/>
      <c r="AB27" s="10"/>
      <c r="AC27" s="10"/>
      <c r="AD27" s="2"/>
      <c r="AE27" s="10"/>
      <c r="AF27" s="10"/>
      <c r="AG27" s="2"/>
      <c r="AH27" s="57"/>
      <c r="AI27" s="2"/>
      <c r="AJ27" s="2"/>
      <c r="AK27" s="2"/>
      <c r="AL27" s="2"/>
      <c r="AM27" s="2"/>
      <c r="AN27" s="2"/>
      <c r="AO27" s="2"/>
      <c r="AP27" s="2"/>
      <c r="AQ27" s="10"/>
      <c r="AR27" s="10"/>
      <c r="AS27" s="10"/>
      <c r="AT27" s="10"/>
      <c r="AU27" s="10"/>
      <c r="AV27" s="10"/>
      <c r="AW27" s="2"/>
    </row>
    <row r="28" spans="1:49" x14ac:dyDescent="0.4">
      <c r="A28" s="2"/>
      <c r="B28" s="2"/>
      <c r="C28" s="2"/>
      <c r="D28" s="168" t="s">
        <v>43</v>
      </c>
      <c r="E28" s="140"/>
      <c r="F28" s="143">
        <f>L12</f>
        <v>3.01</v>
      </c>
      <c r="G28" s="143"/>
      <c r="H28" s="140" t="s">
        <v>34</v>
      </c>
      <c r="I28" s="141">
        <f>Q12</f>
        <v>18700</v>
      </c>
      <c r="J28" s="141"/>
      <c r="K28" s="140" t="s">
        <v>35</v>
      </c>
      <c r="L28" s="143">
        <f>L13</f>
        <v>1.72</v>
      </c>
      <c r="M28" s="143"/>
      <c r="N28" s="140" t="s">
        <v>34</v>
      </c>
      <c r="O28" s="141">
        <f>Q13</f>
        <v>22200</v>
      </c>
      <c r="P28" s="141"/>
      <c r="Q28" s="140" t="s">
        <v>35</v>
      </c>
      <c r="R28" s="143">
        <f>L14</f>
        <v>1.67</v>
      </c>
      <c r="S28" s="143"/>
      <c r="T28" s="140" t="s">
        <v>34</v>
      </c>
      <c r="U28" s="141">
        <f>Q14</f>
        <v>22100</v>
      </c>
      <c r="V28" s="141"/>
      <c r="W28" s="140" t="s">
        <v>35</v>
      </c>
      <c r="X28" s="143">
        <f>L15</f>
        <v>0.6</v>
      </c>
      <c r="Y28" s="143"/>
      <c r="Z28" s="140" t="s">
        <v>34</v>
      </c>
      <c r="AA28" s="141">
        <f>Q15</f>
        <v>22400</v>
      </c>
      <c r="AB28" s="141"/>
      <c r="AC28" s="142" t="s">
        <v>38</v>
      </c>
      <c r="AD28" s="142"/>
      <c r="AE28" s="143">
        <f>L11</f>
        <v>8.33</v>
      </c>
      <c r="AF28" s="143"/>
      <c r="AG28" s="143"/>
      <c r="AH28" s="143"/>
      <c r="AI28" s="143"/>
      <c r="AJ28" s="143"/>
      <c r="AK28" s="143"/>
      <c r="AL28" s="143"/>
      <c r="AM28" s="143"/>
      <c r="AN28" s="143"/>
      <c r="AO28" s="143"/>
      <c r="AP28" s="2"/>
      <c r="AQ28" s="12" t="s">
        <v>18</v>
      </c>
      <c r="AR28" s="12" t="s">
        <v>19</v>
      </c>
      <c r="AS28" s="12" t="s">
        <v>20</v>
      </c>
      <c r="AT28" s="12" t="s">
        <v>21</v>
      </c>
      <c r="AU28" s="12" t="s">
        <v>48</v>
      </c>
      <c r="AV28" s="10"/>
      <c r="AW28" s="12" t="s">
        <v>49</v>
      </c>
    </row>
    <row r="29" spans="1:49" x14ac:dyDescent="0.4">
      <c r="A29" s="2"/>
      <c r="B29" s="2"/>
      <c r="C29" s="2"/>
      <c r="D29" s="140"/>
      <c r="E29" s="140"/>
      <c r="F29" s="140">
        <v>100</v>
      </c>
      <c r="G29" s="140"/>
      <c r="H29" s="140"/>
      <c r="I29" s="144">
        <f>N12</f>
        <v>19200</v>
      </c>
      <c r="J29" s="144"/>
      <c r="K29" s="140"/>
      <c r="L29" s="140">
        <v>100</v>
      </c>
      <c r="M29" s="140"/>
      <c r="N29" s="140"/>
      <c r="O29" s="144">
        <f>N13</f>
        <v>22000</v>
      </c>
      <c r="P29" s="144"/>
      <c r="Q29" s="140"/>
      <c r="R29" s="140">
        <v>100</v>
      </c>
      <c r="S29" s="140"/>
      <c r="T29" s="140"/>
      <c r="U29" s="144">
        <f>N14</f>
        <v>21600</v>
      </c>
      <c r="V29" s="144"/>
      <c r="W29" s="140"/>
      <c r="X29" s="140">
        <v>100</v>
      </c>
      <c r="Y29" s="140"/>
      <c r="Z29" s="140"/>
      <c r="AA29" s="144">
        <f>N15</f>
        <v>23300</v>
      </c>
      <c r="AB29" s="144"/>
      <c r="AC29" s="142"/>
      <c r="AD29" s="142"/>
      <c r="AE29" s="138">
        <f>L12</f>
        <v>3.01</v>
      </c>
      <c r="AF29" s="138"/>
      <c r="AG29" s="24" t="s">
        <v>35</v>
      </c>
      <c r="AH29" s="139">
        <f>L13</f>
        <v>1.72</v>
      </c>
      <c r="AI29" s="139"/>
      <c r="AJ29" s="24" t="s">
        <v>35</v>
      </c>
      <c r="AK29" s="138">
        <f>L14</f>
        <v>1.67</v>
      </c>
      <c r="AL29" s="138"/>
      <c r="AM29" s="24" t="s">
        <v>35</v>
      </c>
      <c r="AN29" s="138">
        <f>L15</f>
        <v>0.6</v>
      </c>
      <c r="AO29" s="138"/>
      <c r="AP29" s="2"/>
      <c r="AQ29" s="12">
        <f>IF(F28=0,0,F28/F29*I28/I29)</f>
        <v>2.9316145833333335E-2</v>
      </c>
      <c r="AR29" s="12">
        <f>IF(L28=0,0,L28/L29*O28/O29)</f>
        <v>1.7356363636363635E-2</v>
      </c>
      <c r="AS29" s="12">
        <f>IF(R28=0,0,R28/R29*U28/U29)</f>
        <v>1.7086574074074073E-2</v>
      </c>
      <c r="AT29" s="12">
        <f>IF(X28=0,0,X28/X29*AA28/AA29)</f>
        <v>5.7682403433476394E-3</v>
      </c>
      <c r="AU29" s="12">
        <f>IF(AE28=0,0,AE28/(AE29+AH29+AK29+AN29))</f>
        <v>1.1900000000000002</v>
      </c>
      <c r="AV29" s="10"/>
      <c r="AW29" s="12">
        <f>(AQ29+AR29+AS29+AT29)*AU29</f>
        <v>8.2737515425671246E-2</v>
      </c>
    </row>
    <row r="30" spans="1:49" ht="7.5" customHeight="1" x14ac:dyDescent="0.4">
      <c r="A30" s="2"/>
      <c r="B30" s="2"/>
      <c r="C30" s="2"/>
      <c r="D30" s="10"/>
      <c r="E30" s="10"/>
      <c r="F30" s="10"/>
      <c r="G30" s="10"/>
      <c r="H30" s="10"/>
      <c r="I30" s="13"/>
      <c r="J30" s="13"/>
      <c r="K30" s="10"/>
      <c r="L30" s="10"/>
      <c r="M30" s="10"/>
      <c r="N30" s="10"/>
      <c r="O30" s="13"/>
      <c r="P30" s="10"/>
      <c r="Q30" s="10"/>
      <c r="R30" s="10"/>
      <c r="S30" s="10"/>
      <c r="T30" s="10"/>
      <c r="U30" s="13"/>
      <c r="V30" s="10"/>
      <c r="W30" s="14"/>
      <c r="X30" s="14"/>
      <c r="Y30" s="10"/>
      <c r="Z30" s="10"/>
      <c r="AA30" s="2"/>
      <c r="AB30" s="10"/>
      <c r="AC30" s="10"/>
      <c r="AD30" s="2"/>
      <c r="AE30" s="10"/>
      <c r="AF30" s="10"/>
      <c r="AG30" s="2"/>
      <c r="AH30" s="2"/>
      <c r="AI30" s="2"/>
      <c r="AJ30" s="2"/>
      <c r="AK30" s="2"/>
      <c r="AL30" s="2"/>
      <c r="AM30" s="2"/>
      <c r="AN30" s="2"/>
      <c r="AO30" s="2"/>
      <c r="AP30" s="2"/>
      <c r="AQ30" s="10"/>
      <c r="AR30" s="10"/>
      <c r="AS30" s="10"/>
      <c r="AT30" s="10"/>
      <c r="AU30" s="10"/>
      <c r="AV30" s="10"/>
      <c r="AW30" s="2"/>
    </row>
    <row r="31" spans="1:49" x14ac:dyDescent="0.4">
      <c r="A31" s="2"/>
      <c r="B31" s="2"/>
      <c r="C31" s="2"/>
      <c r="D31" s="169" t="s">
        <v>43</v>
      </c>
      <c r="E31" s="154"/>
      <c r="F31" s="153">
        <f>L17</f>
        <v>85.57</v>
      </c>
      <c r="G31" s="153"/>
      <c r="H31" s="154" t="s">
        <v>34</v>
      </c>
      <c r="I31" s="157">
        <f>Q17</f>
        <v>10300</v>
      </c>
      <c r="J31" s="157"/>
      <c r="K31" s="154" t="s">
        <v>35</v>
      </c>
      <c r="L31" s="153">
        <f>L18</f>
        <v>2.35</v>
      </c>
      <c r="M31" s="153"/>
      <c r="N31" s="154" t="s">
        <v>34</v>
      </c>
      <c r="O31" s="157">
        <f>Q18</f>
        <v>91</v>
      </c>
      <c r="P31" s="157"/>
      <c r="Q31" s="154" t="s">
        <v>35</v>
      </c>
      <c r="R31" s="153">
        <f>L19</f>
        <v>0.35</v>
      </c>
      <c r="S31" s="153"/>
      <c r="T31" s="154" t="s">
        <v>34</v>
      </c>
      <c r="U31" s="157">
        <f>Q19</f>
        <v>86.5</v>
      </c>
      <c r="V31" s="157"/>
      <c r="W31" s="154" t="s">
        <v>35</v>
      </c>
      <c r="X31" s="153">
        <f>L20</f>
        <v>0</v>
      </c>
      <c r="Y31" s="153"/>
      <c r="Z31" s="154" t="s">
        <v>34</v>
      </c>
      <c r="AA31" s="157">
        <f>Q20</f>
        <v>0</v>
      </c>
      <c r="AB31" s="157"/>
      <c r="AC31" s="158" t="s">
        <v>38</v>
      </c>
      <c r="AD31" s="158"/>
      <c r="AE31" s="153">
        <f>L16</f>
        <v>88.33</v>
      </c>
      <c r="AF31" s="153"/>
      <c r="AG31" s="153"/>
      <c r="AH31" s="153"/>
      <c r="AI31" s="153"/>
      <c r="AJ31" s="153"/>
      <c r="AK31" s="153"/>
      <c r="AL31" s="153"/>
      <c r="AM31" s="153"/>
      <c r="AN31" s="153"/>
      <c r="AO31" s="153"/>
      <c r="AP31" s="2"/>
      <c r="AQ31" s="12" t="s">
        <v>29</v>
      </c>
      <c r="AR31" s="12" t="s">
        <v>30</v>
      </c>
      <c r="AS31" s="12" t="s">
        <v>50</v>
      </c>
      <c r="AT31" s="12" t="s">
        <v>51</v>
      </c>
      <c r="AU31" s="12" t="s">
        <v>52</v>
      </c>
      <c r="AV31" s="10"/>
      <c r="AW31" s="12" t="s">
        <v>53</v>
      </c>
    </row>
    <row r="32" spans="1:49" x14ac:dyDescent="0.4">
      <c r="A32" s="2"/>
      <c r="B32" s="2"/>
      <c r="C32" s="2"/>
      <c r="D32" s="154"/>
      <c r="E32" s="154"/>
      <c r="F32" s="154">
        <v>100</v>
      </c>
      <c r="G32" s="154"/>
      <c r="H32" s="154"/>
      <c r="I32" s="155">
        <f>N17</f>
        <v>11300</v>
      </c>
      <c r="J32" s="155"/>
      <c r="K32" s="154"/>
      <c r="L32" s="154">
        <v>100</v>
      </c>
      <c r="M32" s="154"/>
      <c r="N32" s="154"/>
      <c r="O32" s="155">
        <f>N18</f>
        <v>91</v>
      </c>
      <c r="P32" s="155"/>
      <c r="Q32" s="154"/>
      <c r="R32" s="154">
        <v>100</v>
      </c>
      <c r="S32" s="154"/>
      <c r="T32" s="154"/>
      <c r="U32" s="155">
        <f>N19</f>
        <v>107</v>
      </c>
      <c r="V32" s="155"/>
      <c r="W32" s="154"/>
      <c r="X32" s="154">
        <v>100</v>
      </c>
      <c r="Y32" s="154"/>
      <c r="Z32" s="154"/>
      <c r="AA32" s="155">
        <f>N20</f>
        <v>0</v>
      </c>
      <c r="AB32" s="155"/>
      <c r="AC32" s="158"/>
      <c r="AD32" s="158"/>
      <c r="AE32" s="156">
        <f>L17</f>
        <v>85.57</v>
      </c>
      <c r="AF32" s="156"/>
      <c r="AG32" s="58" t="s">
        <v>35</v>
      </c>
      <c r="AH32" s="159">
        <f>L18</f>
        <v>2.35</v>
      </c>
      <c r="AI32" s="159"/>
      <c r="AJ32" s="58" t="s">
        <v>35</v>
      </c>
      <c r="AK32" s="156">
        <f>L19</f>
        <v>0.35</v>
      </c>
      <c r="AL32" s="156"/>
      <c r="AM32" s="58" t="s">
        <v>35</v>
      </c>
      <c r="AN32" s="156">
        <f>L20</f>
        <v>0</v>
      </c>
      <c r="AO32" s="156"/>
      <c r="AP32" s="2"/>
      <c r="AQ32" s="12">
        <f>IF(F31=0,0,F31/F32*I31/I32)</f>
        <v>0.7799743362831858</v>
      </c>
      <c r="AR32" s="12">
        <f>IF(L31=0,0,L31/L32*O31/O32)</f>
        <v>2.35E-2</v>
      </c>
      <c r="AS32" s="12">
        <f>IF(R31=0,0,R31/R32*U31/U32)</f>
        <v>2.8294392523364482E-3</v>
      </c>
      <c r="AT32" s="12">
        <f>IF(X31=0,0,X31/X32*AA31/AA32)</f>
        <v>0</v>
      </c>
      <c r="AU32" s="12">
        <f>IF(AE31=0,0,AE31/(AE32+AH32+AK32+AN32))</f>
        <v>1.0006797326384957</v>
      </c>
      <c r="AV32" s="10"/>
      <c r="AW32" s="12">
        <f>(AQ32+AR32+AS32+AT32)*AU32</f>
        <v>0.80685184652829611</v>
      </c>
    </row>
    <row r="33" spans="1:49" ht="7.5" customHeight="1" x14ac:dyDescent="0.4">
      <c r="A33" s="2"/>
      <c r="B33" s="2"/>
      <c r="C33" s="2"/>
      <c r="D33" s="10"/>
      <c r="E33" s="10"/>
      <c r="F33" s="10"/>
      <c r="G33" s="10"/>
      <c r="H33" s="10"/>
      <c r="I33" s="13"/>
      <c r="J33" s="13"/>
      <c r="K33" s="10"/>
      <c r="L33" s="10"/>
      <c r="M33" s="10"/>
      <c r="N33" s="10"/>
      <c r="O33" s="13"/>
      <c r="P33" s="10"/>
      <c r="Q33" s="10"/>
      <c r="R33" s="10"/>
      <c r="S33" s="10"/>
      <c r="T33" s="10"/>
      <c r="U33" s="13"/>
      <c r="V33" s="10"/>
      <c r="W33" s="14"/>
      <c r="X33" s="14"/>
      <c r="Y33" s="10"/>
      <c r="Z33" s="10"/>
      <c r="AA33" s="2"/>
      <c r="AB33" s="10"/>
      <c r="AC33" s="10"/>
      <c r="AD33" s="2"/>
      <c r="AE33" s="10"/>
      <c r="AF33" s="10"/>
      <c r="AG33" s="2"/>
      <c r="AH33" s="2"/>
      <c r="AI33" s="2"/>
      <c r="AJ33" s="2"/>
      <c r="AK33" s="2"/>
      <c r="AL33" s="2"/>
      <c r="AM33" s="2"/>
      <c r="AN33" s="2"/>
      <c r="AO33" s="2"/>
      <c r="AP33" s="2"/>
      <c r="AQ33" s="10"/>
      <c r="AR33" s="10"/>
      <c r="AS33" s="10"/>
      <c r="AT33" s="10"/>
      <c r="AU33" s="10"/>
      <c r="AV33" s="10"/>
      <c r="AW33" s="2"/>
    </row>
    <row r="34" spans="1:49" ht="18.75" customHeight="1" x14ac:dyDescent="0.4">
      <c r="A34" s="2"/>
      <c r="B34" s="2"/>
      <c r="C34" s="2"/>
      <c r="D34" s="160" t="s">
        <v>35</v>
      </c>
      <c r="E34" s="160"/>
      <c r="F34" s="161">
        <f>L21</f>
        <v>0</v>
      </c>
      <c r="G34" s="161"/>
      <c r="H34" s="160" t="s">
        <v>34</v>
      </c>
      <c r="I34" s="162">
        <f>Q21</f>
        <v>0</v>
      </c>
      <c r="J34" s="162"/>
      <c r="K34" s="2"/>
      <c r="L34" s="2"/>
      <c r="M34" s="163" t="s">
        <v>35</v>
      </c>
      <c r="N34" s="163"/>
      <c r="O34" s="164">
        <v>100</v>
      </c>
      <c r="P34" s="164"/>
      <c r="Q34" s="15" t="s">
        <v>54</v>
      </c>
      <c r="R34" s="165">
        <f>L7</f>
        <v>3.34</v>
      </c>
      <c r="S34" s="165"/>
      <c r="T34" s="15" t="s">
        <v>54</v>
      </c>
      <c r="U34" s="143">
        <f>L11</f>
        <v>8.33</v>
      </c>
      <c r="V34" s="143"/>
      <c r="W34" s="15" t="s">
        <v>54</v>
      </c>
      <c r="X34" s="153">
        <f>L16</f>
        <v>88.33</v>
      </c>
      <c r="Y34" s="153"/>
      <c r="Z34" s="15" t="s">
        <v>54</v>
      </c>
      <c r="AA34" s="161">
        <f>L21</f>
        <v>0</v>
      </c>
      <c r="AB34" s="161"/>
      <c r="AC34" s="2"/>
      <c r="AP34" s="8"/>
      <c r="AQ34" s="12" t="s">
        <v>29</v>
      </c>
      <c r="AR34" s="12" t="s">
        <v>30</v>
      </c>
      <c r="AS34" s="12" t="s">
        <v>50</v>
      </c>
      <c r="AT34" s="12" t="s">
        <v>51</v>
      </c>
      <c r="AU34" s="12"/>
      <c r="AV34" s="10"/>
      <c r="AW34" s="12" t="s">
        <v>144</v>
      </c>
    </row>
    <row r="35" spans="1:49" ht="19.5" customHeight="1" x14ac:dyDescent="0.4">
      <c r="A35" s="2"/>
      <c r="B35" s="2"/>
      <c r="C35" s="2"/>
      <c r="D35" s="160"/>
      <c r="E35" s="160"/>
      <c r="F35" s="160">
        <v>100</v>
      </c>
      <c r="G35" s="160"/>
      <c r="H35" s="160"/>
      <c r="I35" s="166">
        <f>N21</f>
        <v>0</v>
      </c>
      <c r="J35" s="166"/>
      <c r="K35" s="2"/>
      <c r="L35" s="2"/>
      <c r="M35" s="163"/>
      <c r="N35" s="163"/>
      <c r="O35" s="167">
        <v>100</v>
      </c>
      <c r="P35" s="167"/>
      <c r="Q35" s="167"/>
      <c r="R35" s="167"/>
      <c r="S35" s="167"/>
      <c r="T35" s="167"/>
      <c r="U35" s="167"/>
      <c r="V35" s="167"/>
      <c r="W35" s="167"/>
      <c r="X35" s="167"/>
      <c r="Y35" s="167"/>
      <c r="Z35" s="167"/>
      <c r="AA35" s="167"/>
      <c r="AB35" s="167"/>
      <c r="AC35" s="2"/>
      <c r="AP35" s="8"/>
      <c r="AQ35" s="12">
        <f>IF(F37=0,0,F37/F38*I37/I38)</f>
        <v>0.7799743362831858</v>
      </c>
      <c r="AR35" s="12">
        <f>IF(L37=0,0,L37/L38*O37/O38)</f>
        <v>0</v>
      </c>
      <c r="AS35" s="12">
        <f>IF(R37=0,0,R37/R38*U37/U38)</f>
        <v>0</v>
      </c>
      <c r="AT35" s="12">
        <f>IF(X37=0,0,X37/X38*AA37/AA38)</f>
        <v>0</v>
      </c>
      <c r="AU35" s="12"/>
      <c r="AV35" s="10"/>
      <c r="AW35" s="12">
        <f>(AQ35+AR35+AS35+AT35)</f>
        <v>0.7799743362831858</v>
      </c>
    </row>
    <row r="36" spans="1:49" ht="7.5" customHeight="1" thickBot="1" x14ac:dyDescent="0.45"/>
    <row r="37" spans="1:49" ht="18.75" customHeight="1" x14ac:dyDescent="0.4">
      <c r="A37" s="2"/>
      <c r="B37" s="2"/>
      <c r="C37" s="2"/>
      <c r="D37" s="284" t="s">
        <v>145</v>
      </c>
      <c r="E37" s="136"/>
      <c r="F37" s="149">
        <f>F31*AM17</f>
        <v>85.57</v>
      </c>
      <c r="G37" s="149"/>
      <c r="H37" s="136" t="s">
        <v>34</v>
      </c>
      <c r="I37" s="149">
        <f>IF(AM17=0,0,I31)</f>
        <v>10300</v>
      </c>
      <c r="J37" s="149"/>
      <c r="K37" s="136" t="s">
        <v>35</v>
      </c>
      <c r="L37" s="149">
        <f>L31*AM18</f>
        <v>0</v>
      </c>
      <c r="M37" s="149"/>
      <c r="N37" s="136" t="s">
        <v>34</v>
      </c>
      <c r="O37" s="149">
        <f>IF(AM18=0,0,O31)</f>
        <v>0</v>
      </c>
      <c r="P37" s="149"/>
      <c r="Q37" s="136" t="s">
        <v>35</v>
      </c>
      <c r="R37" s="149">
        <f>R31*AM19</f>
        <v>0</v>
      </c>
      <c r="S37" s="149"/>
      <c r="T37" s="136" t="s">
        <v>34</v>
      </c>
      <c r="U37" s="149">
        <f>IF(AM19=0,0,U31)</f>
        <v>0</v>
      </c>
      <c r="V37" s="149"/>
      <c r="W37" s="136" t="s">
        <v>35</v>
      </c>
      <c r="X37" s="149">
        <f>X31*AM20</f>
        <v>0</v>
      </c>
      <c r="Y37" s="149"/>
      <c r="Z37" s="136" t="s">
        <v>34</v>
      </c>
      <c r="AA37" s="149">
        <f>IF(AM20=0,0,AA31)</f>
        <v>0</v>
      </c>
      <c r="AB37" s="149"/>
      <c r="AC37" s="150" t="s">
        <v>152</v>
      </c>
      <c r="AD37" s="150"/>
      <c r="AE37" s="145" t="s">
        <v>151</v>
      </c>
      <c r="AF37" s="145"/>
      <c r="AG37" s="146">
        <f>IF(AW35=0,ROUNDUP(AW38,3-INT(LOG(AW38))),ROUNDUP(AW38,0))</f>
        <v>240</v>
      </c>
      <c r="AH37" s="146"/>
      <c r="AI37" s="146"/>
      <c r="AJ37" s="146"/>
      <c r="AK37" s="146"/>
      <c r="AL37" s="146"/>
      <c r="AM37" s="147" t="s">
        <v>174</v>
      </c>
      <c r="AN37" s="148"/>
      <c r="AO37" s="148"/>
      <c r="AP37" s="148"/>
      <c r="AQ37" s="12" t="s">
        <v>33</v>
      </c>
      <c r="AR37" s="12"/>
      <c r="AS37" s="12"/>
      <c r="AT37" s="12"/>
      <c r="AU37" s="12" t="s">
        <v>58</v>
      </c>
      <c r="AV37" s="10"/>
      <c r="AW37" s="16" t="s">
        <v>59</v>
      </c>
    </row>
    <row r="38" spans="1:49" ht="18.75" customHeight="1" thickBot="1" x14ac:dyDescent="0.45">
      <c r="A38" s="2"/>
      <c r="B38" s="2"/>
      <c r="C38" s="2"/>
      <c r="D38" s="136"/>
      <c r="E38" s="136"/>
      <c r="F38" s="136">
        <v>100</v>
      </c>
      <c r="G38" s="136"/>
      <c r="H38" s="136"/>
      <c r="I38" s="151">
        <f>IF(AM17=0,0,I32)</f>
        <v>11300</v>
      </c>
      <c r="J38" s="151"/>
      <c r="K38" s="136"/>
      <c r="L38" s="136">
        <v>100</v>
      </c>
      <c r="M38" s="136"/>
      <c r="N38" s="136"/>
      <c r="O38" s="152">
        <f>IF(AM18=0,0,O32)</f>
        <v>0</v>
      </c>
      <c r="P38" s="152"/>
      <c r="Q38" s="136"/>
      <c r="R38" s="136">
        <v>100</v>
      </c>
      <c r="S38" s="136"/>
      <c r="T38" s="136"/>
      <c r="U38" s="151">
        <f>IF(AM19=0,0,U32)</f>
        <v>0</v>
      </c>
      <c r="V38" s="151"/>
      <c r="W38" s="136"/>
      <c r="X38" s="136">
        <v>100</v>
      </c>
      <c r="Y38" s="136"/>
      <c r="Z38" s="136"/>
      <c r="AA38" s="152">
        <f>IF(AM20=0,0,AA32)</f>
        <v>0</v>
      </c>
      <c r="AB38" s="152"/>
      <c r="AC38" s="150"/>
      <c r="AD38" s="150"/>
      <c r="AE38" s="145"/>
      <c r="AF38" s="145"/>
      <c r="AG38" s="146"/>
      <c r="AH38" s="146"/>
      <c r="AI38" s="146"/>
      <c r="AJ38" s="146"/>
      <c r="AK38" s="146"/>
      <c r="AL38" s="146"/>
      <c r="AM38" s="148"/>
      <c r="AN38" s="148"/>
      <c r="AO38" s="148"/>
      <c r="AP38" s="148"/>
      <c r="AQ38" s="12">
        <f>IF(F34=0,0,F34/F35*I34/I35)</f>
        <v>0</v>
      </c>
      <c r="AR38" s="12"/>
      <c r="AS38" s="12"/>
      <c r="AT38" s="12"/>
      <c r="AU38" s="12">
        <f>(O34-R34-U34-X34-AA34)/O35</f>
        <v>0</v>
      </c>
      <c r="AV38" s="10"/>
      <c r="AW38" s="55">
        <f>E23*(AW26+AW29+AW32+AQ38+AU38-AW35)</f>
        <v>239.28482884722163</v>
      </c>
    </row>
    <row r="39" spans="1:49" ht="18.75" customHeight="1" x14ac:dyDescent="0.4">
      <c r="A39" s="2"/>
      <c r="B39" s="2"/>
      <c r="C39" s="2"/>
      <c r="D39" s="72"/>
      <c r="E39" s="72"/>
      <c r="F39" s="72"/>
      <c r="G39" s="72"/>
      <c r="H39" s="72"/>
      <c r="I39" s="102"/>
      <c r="J39" s="102"/>
      <c r="K39" s="72"/>
      <c r="L39" s="72"/>
      <c r="M39" s="72"/>
      <c r="N39" s="72"/>
      <c r="O39" s="102"/>
      <c r="P39" s="102"/>
      <c r="Q39" s="72"/>
      <c r="R39" s="72"/>
      <c r="S39" s="72"/>
      <c r="T39" s="72"/>
      <c r="U39" s="102"/>
      <c r="V39" s="102"/>
      <c r="W39" s="72"/>
      <c r="X39" s="72"/>
      <c r="Y39" s="72"/>
      <c r="Z39" s="72"/>
      <c r="AA39" s="102"/>
      <c r="AB39" s="102"/>
      <c r="AC39" s="73"/>
      <c r="AD39" s="73"/>
      <c r="AE39" s="72"/>
      <c r="AF39" s="72"/>
      <c r="AG39" s="103"/>
      <c r="AH39" s="103"/>
      <c r="AI39" s="103"/>
      <c r="AJ39" s="103"/>
      <c r="AK39" s="103"/>
      <c r="AL39" s="103"/>
      <c r="AM39" s="72"/>
      <c r="AN39" s="72"/>
      <c r="AO39" s="72"/>
      <c r="AP39" s="72"/>
      <c r="AQ39" s="72"/>
      <c r="AR39" s="72"/>
      <c r="AS39" s="72"/>
      <c r="AT39" s="72"/>
      <c r="AU39" s="72"/>
      <c r="AV39" s="72"/>
      <c r="AW39" s="101"/>
    </row>
    <row r="40" spans="1:49" x14ac:dyDescent="0.4">
      <c r="A40" s="277" t="s">
        <v>186</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17"/>
      <c r="AR40" s="17"/>
      <c r="AS40" s="17"/>
      <c r="AT40" s="17"/>
      <c r="AU40" s="17"/>
      <c r="AV40" s="17"/>
    </row>
    <row r="41" spans="1:49" x14ac:dyDescent="0.4">
      <c r="A41" s="278" t="s">
        <v>188</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row>
    <row r="42" spans="1:49" x14ac:dyDescent="0.4">
      <c r="A42" s="278" t="s">
        <v>187</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row>
  </sheetData>
  <mergeCells count="248">
    <mergeCell ref="AG37:AL38"/>
    <mergeCell ref="A40:AP40"/>
    <mergeCell ref="A41:AP41"/>
    <mergeCell ref="A42:AP42"/>
    <mergeCell ref="AB11:AC11"/>
    <mergeCell ref="AM37:AP38"/>
    <mergeCell ref="F38:G38"/>
    <mergeCell ref="I38:J38"/>
    <mergeCell ref="L38:M38"/>
    <mergeCell ref="O38:P38"/>
    <mergeCell ref="R38:S38"/>
    <mergeCell ref="U38:V38"/>
    <mergeCell ref="X38:Y38"/>
    <mergeCell ref="AA38:AB38"/>
    <mergeCell ref="W37:W38"/>
    <mergeCell ref="X37:Y37"/>
    <mergeCell ref="Z37:Z38"/>
    <mergeCell ref="AA37:AB37"/>
    <mergeCell ref="AC37:AD38"/>
    <mergeCell ref="AE37:AF38"/>
    <mergeCell ref="D37:E38"/>
    <mergeCell ref="F37:G37"/>
    <mergeCell ref="H37:H38"/>
    <mergeCell ref="I37:J37"/>
    <mergeCell ref="K37:K38"/>
    <mergeCell ref="L37:M37"/>
    <mergeCell ref="O34:P34"/>
    <mergeCell ref="R34:S34"/>
    <mergeCell ref="U34:V34"/>
    <mergeCell ref="U37:V37"/>
    <mergeCell ref="F35:G35"/>
    <mergeCell ref="I35:J35"/>
    <mergeCell ref="O35:AB35"/>
    <mergeCell ref="N37:N38"/>
    <mergeCell ref="O37:P37"/>
    <mergeCell ref="Q37:Q38"/>
    <mergeCell ref="R37:S37"/>
    <mergeCell ref="T37:T38"/>
    <mergeCell ref="D34:E35"/>
    <mergeCell ref="F34:G34"/>
    <mergeCell ref="H34:H35"/>
    <mergeCell ref="I34:J34"/>
    <mergeCell ref="M34:N35"/>
    <mergeCell ref="X34:Y34"/>
    <mergeCell ref="Z31:Z32"/>
    <mergeCell ref="AA31:AB31"/>
    <mergeCell ref="AC31:AD32"/>
    <mergeCell ref="AE31:AO31"/>
    <mergeCell ref="F32:G32"/>
    <mergeCell ref="I32:J32"/>
    <mergeCell ref="L32:M32"/>
    <mergeCell ref="O32:P32"/>
    <mergeCell ref="R32:S32"/>
    <mergeCell ref="U32:V32"/>
    <mergeCell ref="Q31:Q32"/>
    <mergeCell ref="R31:S31"/>
    <mergeCell ref="T31:T32"/>
    <mergeCell ref="U31:V31"/>
    <mergeCell ref="W31:W32"/>
    <mergeCell ref="X31:Y31"/>
    <mergeCell ref="X32:Y32"/>
    <mergeCell ref="AN32:AO32"/>
    <mergeCell ref="AA32:AB32"/>
    <mergeCell ref="AE32:AF32"/>
    <mergeCell ref="AH32:AI32"/>
    <mergeCell ref="AK32:AL32"/>
    <mergeCell ref="AK29:AL29"/>
    <mergeCell ref="D25:E26"/>
    <mergeCell ref="F25:G25"/>
    <mergeCell ref="H25:H26"/>
    <mergeCell ref="AA34:AB34"/>
    <mergeCell ref="AN29:AO29"/>
    <mergeCell ref="D31:E32"/>
    <mergeCell ref="F31:G31"/>
    <mergeCell ref="H31:H32"/>
    <mergeCell ref="I31:J31"/>
    <mergeCell ref="K31:K32"/>
    <mergeCell ref="L31:M31"/>
    <mergeCell ref="N31:N32"/>
    <mergeCell ref="O31:P31"/>
    <mergeCell ref="W28:W29"/>
    <mergeCell ref="X28:Y28"/>
    <mergeCell ref="Z28:Z29"/>
    <mergeCell ref="AA28:AB28"/>
    <mergeCell ref="AC28:AD29"/>
    <mergeCell ref="AE28:AO28"/>
    <mergeCell ref="X29:Y29"/>
    <mergeCell ref="AA29:AB29"/>
    <mergeCell ref="AE29:AF29"/>
    <mergeCell ref="AH29:AI29"/>
    <mergeCell ref="Q20:S20"/>
    <mergeCell ref="AA20:AC20"/>
    <mergeCell ref="T28:T29"/>
    <mergeCell ref="U28:V28"/>
    <mergeCell ref="O29:P29"/>
    <mergeCell ref="R29:S29"/>
    <mergeCell ref="U29:V29"/>
    <mergeCell ref="D28:E29"/>
    <mergeCell ref="F28:G28"/>
    <mergeCell ref="H28:H29"/>
    <mergeCell ref="I28:J28"/>
    <mergeCell ref="K28:K29"/>
    <mergeCell ref="L28:M28"/>
    <mergeCell ref="F29:G29"/>
    <mergeCell ref="I29:J29"/>
    <mergeCell ref="L29:M29"/>
    <mergeCell ref="N28:N29"/>
    <mergeCell ref="O28:P28"/>
    <mergeCell ref="Q28:Q29"/>
    <mergeCell ref="R28:S28"/>
    <mergeCell ref="I25:J25"/>
    <mergeCell ref="K25:K26"/>
    <mergeCell ref="L25:M25"/>
    <mergeCell ref="N25:N26"/>
    <mergeCell ref="AD18:AF18"/>
    <mergeCell ref="AG18:AI18"/>
    <mergeCell ref="Y25:AF25"/>
    <mergeCell ref="F26:G26"/>
    <mergeCell ref="I26:J26"/>
    <mergeCell ref="L26:M26"/>
    <mergeCell ref="O26:P26"/>
    <mergeCell ref="R26:S26"/>
    <mergeCell ref="U26:V26"/>
    <mergeCell ref="Y26:Z26"/>
    <mergeCell ref="AB26:AC26"/>
    <mergeCell ref="AE26:AF26"/>
    <mergeCell ref="O25:P25"/>
    <mergeCell ref="Q25:Q26"/>
    <mergeCell ref="R25:S25"/>
    <mergeCell ref="T25:T26"/>
    <mergeCell ref="U25:V25"/>
    <mergeCell ref="W25:X26"/>
    <mergeCell ref="C20:J20"/>
    <mergeCell ref="N20:P20"/>
    <mergeCell ref="AB14:AC14"/>
    <mergeCell ref="AD16:AF16"/>
    <mergeCell ref="AG16:AI16"/>
    <mergeCell ref="AJ16:AL16"/>
    <mergeCell ref="AA11:AA15"/>
    <mergeCell ref="T21:Z21"/>
    <mergeCell ref="AA21:AL21"/>
    <mergeCell ref="A23:C23"/>
    <mergeCell ref="E23:G23"/>
    <mergeCell ref="AJ18:AL18"/>
    <mergeCell ref="C14:J14"/>
    <mergeCell ref="N14:P14"/>
    <mergeCell ref="Q14:S14"/>
    <mergeCell ref="U14:W14"/>
    <mergeCell ref="X14:Z14"/>
    <mergeCell ref="C15:J15"/>
    <mergeCell ref="N15:P15"/>
    <mergeCell ref="Q15:S15"/>
    <mergeCell ref="U15:W15"/>
    <mergeCell ref="X15:Z15"/>
    <mergeCell ref="N16:P16"/>
    <mergeCell ref="Q16:S16"/>
    <mergeCell ref="C13:J13"/>
    <mergeCell ref="N13:P13"/>
    <mergeCell ref="AM21:AO21"/>
    <mergeCell ref="C19:J19"/>
    <mergeCell ref="N19:P19"/>
    <mergeCell ref="Q19:S19"/>
    <mergeCell ref="AA19:AC19"/>
    <mergeCell ref="AD17:AF17"/>
    <mergeCell ref="AG17:AI17"/>
    <mergeCell ref="AJ17:AL17"/>
    <mergeCell ref="C18:J18"/>
    <mergeCell ref="N18:P18"/>
    <mergeCell ref="Q18:S18"/>
    <mergeCell ref="AA18:AC18"/>
    <mergeCell ref="C21:J21"/>
    <mergeCell ref="N21:P21"/>
    <mergeCell ref="Q21:S21"/>
    <mergeCell ref="AD19:AF19"/>
    <mergeCell ref="AG19:AI19"/>
    <mergeCell ref="AD20:AF20"/>
    <mergeCell ref="AG20:AI20"/>
    <mergeCell ref="AJ20:AL20"/>
    <mergeCell ref="C17:J17"/>
    <mergeCell ref="N17:P17"/>
    <mergeCell ref="Q17:S17"/>
    <mergeCell ref="AJ19:AL19"/>
    <mergeCell ref="Q13:S13"/>
    <mergeCell ref="U13:W13"/>
    <mergeCell ref="X13:Z13"/>
    <mergeCell ref="C12:J12"/>
    <mergeCell ref="N12:P12"/>
    <mergeCell ref="Q12:S12"/>
    <mergeCell ref="U12:W12"/>
    <mergeCell ref="X12:Z12"/>
    <mergeCell ref="C10:J10"/>
    <mergeCell ref="N10:P10"/>
    <mergeCell ref="Q10:S10"/>
    <mergeCell ref="U10:W10"/>
    <mergeCell ref="X10:Z10"/>
    <mergeCell ref="C9:J9"/>
    <mergeCell ref="N9:P9"/>
    <mergeCell ref="Q9:S9"/>
    <mergeCell ref="U9:W9"/>
    <mergeCell ref="X9:Z9"/>
    <mergeCell ref="A2:I3"/>
    <mergeCell ref="D4:G4"/>
    <mergeCell ref="A6:B6"/>
    <mergeCell ref="C6:J6"/>
    <mergeCell ref="K6:M6"/>
    <mergeCell ref="Q6:S6"/>
    <mergeCell ref="K2:M2"/>
    <mergeCell ref="K4:M4"/>
    <mergeCell ref="C8:J8"/>
    <mergeCell ref="AA6:AC6"/>
    <mergeCell ref="X2:Z2"/>
    <mergeCell ref="N2:W2"/>
    <mergeCell ref="N3:W3"/>
    <mergeCell ref="N4:W4"/>
    <mergeCell ref="AB2:AO2"/>
    <mergeCell ref="AB3:AO3"/>
    <mergeCell ref="AB4:AO4"/>
    <mergeCell ref="AD6:AP8"/>
    <mergeCell ref="N8:P8"/>
    <mergeCell ref="Q8:S8"/>
    <mergeCell ref="U8:W8"/>
    <mergeCell ref="X8:Z8"/>
    <mergeCell ref="N7:P7"/>
    <mergeCell ref="Q7:S7"/>
    <mergeCell ref="AD9:AP10"/>
    <mergeCell ref="AD11:AP13"/>
    <mergeCell ref="N6:P6"/>
    <mergeCell ref="U16:Z16"/>
    <mergeCell ref="U17:Z17"/>
    <mergeCell ref="U18:Z18"/>
    <mergeCell ref="U19:Z19"/>
    <mergeCell ref="U20:Z20"/>
    <mergeCell ref="AM16:AO16"/>
    <mergeCell ref="AM17:AO17"/>
    <mergeCell ref="AM18:AO18"/>
    <mergeCell ref="AM19:AO19"/>
    <mergeCell ref="AM20:AO20"/>
    <mergeCell ref="AA16:AC16"/>
    <mergeCell ref="U6:Z6"/>
    <mergeCell ref="AB9:AC9"/>
    <mergeCell ref="U7:W7"/>
    <mergeCell ref="X7:Z7"/>
    <mergeCell ref="N11:P11"/>
    <mergeCell ref="Q11:S11"/>
    <mergeCell ref="U11:W11"/>
    <mergeCell ref="X11:Z11"/>
    <mergeCell ref="AA17:AC17"/>
    <mergeCell ref="AD14:AO14"/>
  </mergeCells>
  <phoneticPr fontId="2"/>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説明書</vt:lpstr>
      <vt:lpstr>計算シート </vt:lpstr>
      <vt:lpstr>【参考】対応表</vt:lpstr>
      <vt:lpstr>計算例①</vt:lpstr>
      <vt:lpstr>計算例②</vt:lpstr>
      <vt:lpstr>計算例③</vt:lpstr>
      <vt:lpstr>計算例④</vt:lpstr>
      <vt:lpstr>計算例⑤</vt:lpstr>
      <vt:lpstr>【参考】対応表!Print_Area</vt:lpstr>
      <vt:lpstr>'計算シート '!Print_Area</vt:lpstr>
      <vt:lpstr>計算例①!Print_Area</vt:lpstr>
      <vt:lpstr>計算例②!Print_Area</vt:lpstr>
      <vt:lpstr>計算例③!Print_Area</vt:lpstr>
      <vt:lpstr>計算例④!Print_Area</vt:lpstr>
      <vt:lpstr>計算例⑤!Print_Area</vt:lpstr>
      <vt:lpstr>説明書!Print_Area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2017-08-08T02:00:25Z</cp:lastPrinted>
  <dcterms:created xsi:type="dcterms:W3CDTF">2017-07-26T00:45:29Z</dcterms:created>
  <dcterms:modified xsi:type="dcterms:W3CDTF">2017-10-03T01:50:58Z</dcterms:modified>
</cp:coreProperties>
</file>