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９ " sheetId="1" r:id="rId1"/>
  </sheets>
  <definedNames>
    <definedName name="_xlnm.Print_Area" localSheetId="0">'表９ '!$A$1:$W$106</definedName>
  </definedNames>
  <calcPr calcMode="manual" fullCalcOnLoad="1"/>
</workbook>
</file>

<file path=xl/sharedStrings.xml><?xml version="1.0" encoding="utf-8"?>
<sst xmlns="http://schemas.openxmlformats.org/spreadsheetml/2006/main" count="248" uniqueCount="124">
  <si>
    <t>　</t>
  </si>
  <si>
    <t>周　産　期　死　亡</t>
  </si>
  <si>
    <t>保健所</t>
  </si>
  <si>
    <t>（１歳未満再掲）</t>
  </si>
  <si>
    <t>(生後4週未満再掲)</t>
  </si>
  <si>
    <t>後期死産</t>
  </si>
  <si>
    <t>早期新生児死亡</t>
  </si>
  <si>
    <t>市町村</t>
  </si>
  <si>
    <t>率</t>
  </si>
  <si>
    <t>2,500g未満</t>
  </si>
  <si>
    <t>(妊娠満</t>
  </si>
  <si>
    <t xml:space="preserve"> </t>
  </si>
  <si>
    <t>(人口千対)</t>
  </si>
  <si>
    <t>（再掲）</t>
  </si>
  <si>
    <t>(出生千対)</t>
  </si>
  <si>
    <t>(出産千対)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</si>
  <si>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</si>
  <si>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</si>
  <si>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</si>
  <si>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</si>
  <si>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</si>
  <si>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</si>
  <si>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</si>
  <si>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</si>
  <si>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市原</t>
  </si>
  <si>
    <t>習志野</t>
  </si>
  <si>
    <t>香取</t>
  </si>
  <si>
    <t>海匝</t>
  </si>
  <si>
    <t>山武</t>
  </si>
  <si>
    <t>安房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</si>
  <si>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</si>
  <si>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</si>
  <si>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</si>
  <si>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</si>
  <si>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</si>
  <si>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</si>
  <si>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</si>
  <si>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</si>
  <si>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</si>
  <si>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</si>
  <si>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</si>
  <si>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</si>
  <si>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</si>
  <si>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</si>
  <si>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</si>
  <si>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</si>
  <si>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</si>
  <si>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</si>
  <si>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</si>
  <si>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</si>
  <si>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（２－２）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</si>
  <si>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</si>
  <si>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</si>
  <si>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</si>
  <si>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</si>
  <si>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</si>
  <si>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</si>
  <si>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</si>
  <si>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</si>
  <si>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</si>
  <si>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</si>
  <si>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</si>
  <si>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</si>
  <si>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</si>
  <si>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</si>
  <si>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</si>
  <si>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</si>
  <si>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</si>
  <si>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</si>
  <si>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</si>
  <si>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</si>
  <si>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</si>
  <si>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</si>
  <si>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</si>
  <si>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</si>
  <si>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</si>
  <si>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鋸南町</t>
  </si>
  <si>
    <t>（２－１）</t>
  </si>
  <si>
    <t>平成２１年</t>
  </si>
  <si>
    <t>出　　　　生</t>
  </si>
  <si>
    <t>死　　亡</t>
  </si>
  <si>
    <t>乳児死亡</t>
  </si>
  <si>
    <t xml:space="preserve"> 新生児死亡</t>
  </si>
  <si>
    <t>死</t>
  </si>
  <si>
    <t>　　　産</t>
  </si>
  <si>
    <t>婚　　　姻</t>
  </si>
  <si>
    <t>離　　　婚</t>
  </si>
  <si>
    <t>自然死産</t>
  </si>
  <si>
    <t>人工死産</t>
  </si>
  <si>
    <t>総　　　数</t>
  </si>
  <si>
    <t>合計特殊</t>
  </si>
  <si>
    <t>実　数</t>
  </si>
  <si>
    <t>(生後</t>
  </si>
  <si>
    <t>出 生 率</t>
  </si>
  <si>
    <t>22週以後)</t>
  </si>
  <si>
    <t>１週未満)</t>
  </si>
  <si>
    <t>H21.10.1現在毎月常住人口</t>
  </si>
  <si>
    <t>国概数発表時、H20使用人口</t>
  </si>
  <si>
    <t>男</t>
  </si>
  <si>
    <t>女</t>
  </si>
  <si>
    <t>船橋市</t>
  </si>
  <si>
    <t>柏市</t>
  </si>
  <si>
    <t>-</t>
  </si>
  <si>
    <t>印旛</t>
  </si>
  <si>
    <t>長生</t>
  </si>
  <si>
    <t>夷隅</t>
  </si>
  <si>
    <t>君津</t>
  </si>
  <si>
    <t>-</t>
  </si>
  <si>
    <t>注）県計の率は、平成21年｢人口動態統計月報年計(確定数)の概況」、厚生労働省大臣官房統計情報部による。</t>
  </si>
  <si>
    <t>　</t>
  </si>
  <si>
    <t>平成２１年</t>
  </si>
  <si>
    <t>死　　亡</t>
  </si>
  <si>
    <t>鎌ケ谷市</t>
  </si>
  <si>
    <t>白井市</t>
  </si>
  <si>
    <t>冨里市</t>
  </si>
  <si>
    <t>南房総市</t>
  </si>
  <si>
    <t>匝瑳市</t>
  </si>
  <si>
    <t>香取市</t>
  </si>
  <si>
    <t>山武市</t>
  </si>
  <si>
    <t>いすみ市</t>
  </si>
  <si>
    <t>横芝光町</t>
  </si>
  <si>
    <t>御宿町</t>
  </si>
  <si>
    <t>-</t>
  </si>
  <si>
    <t>表９　人口動態総覧、保健所・市町村別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</si>
</sst>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  <numFmt numFmtId="179" formatCode="#,##0;&quot;△ &quot;#,##0"/>
    <numFmt numFmtId="180" formatCode="#,##0.00_ "/>
    <numFmt numFmtId="181" formatCode="0_ "/>
    <numFmt numFmtId="182" formatCode="#,##0.0"/>
    <numFmt numFmtId="183" formatCode="#,##0.0;\-#,##0.0"/>
    <numFmt numFmtId="184" formatCode="0.0"/>
    <numFmt numFmtId="185" formatCode="#,##0;\-#,##0;&quot;-&quot;"/>
    <numFmt numFmtId="186" formatCode="#,000"/>
    <numFmt numFmtId="187" formatCode="#,000.00"/>
    <numFmt numFmtId="188" formatCode="#,##0.0_ ;[Red]\-#,##0.0\ "/>
    <numFmt numFmtId="189" formatCode="0.0_ "/>
    <numFmt numFmtId="190" formatCode="#,##0_);[Red]\(#,##0\)"/>
    <numFmt numFmtId="191" formatCode="#,##0.0_ "/>
    <numFmt numFmtId="192" formatCode="#,##0_ ;[Red]\-#,##0\ "/>
    <numFmt numFmtId="193" formatCode="h:mm:ss;@"/>
    <numFmt numFmtId="194" formatCode="0_);[Red]\(0\)"/>
    <numFmt numFmtId="195" formatCode="0.0%"/>
    <numFmt numFmtId="196" formatCode="#,000.0"/>
    <numFmt numFmtId="197" formatCode="[&lt;=999]000;000\-00"/>
    <numFmt numFmtId="198" formatCode="0.00_ "/>
    <numFmt numFmtId="199" formatCode="h:mm;@"/>
    <numFmt numFmtId="200" formatCode="#,##0.0;&quot;△ &quot;#,##0.0"/>
    <numFmt numFmtId="201" formatCode="0.0;&quot;△ &quot;0.0"/>
    <numFmt numFmtId="202" formatCode="0.0_);[Red]\(0.0\)"/>
    <numFmt numFmtId="203" formatCode="0.00_);[Red]\(0.00\)"/>
    <numFmt numFmtId="204" formatCode="mm&quot;分&quot;ss&quot;秒&quot;"/>
    <numFmt numFmtId="205" formatCode="ss&quot;秒&quot;"/>
    <numFmt numFmtId="206" formatCode="h&quot;:&quot;mm&quot;:&quot;ss&quot;&quot;"/>
    <numFmt numFmtId="207" formatCode="&quot;秒&quot;"/>
    <numFmt numFmtId="208" formatCode="#,##0.00_ ;[Red]\-#,##0.00\ "/>
    <numFmt numFmtId="209" formatCode="ss\.\o\o"/>
    <numFmt numFmtId="210" formatCode="#,##0.0_);[Red]\(#,##0.0\)"/>
    <numFmt numFmtId="211" formatCode="#,##0.000_ "/>
    <numFmt numFmtId="212" formatCode="0.000_ "/>
    <numFmt numFmtId="213" formatCode="0.0000_ "/>
    <numFmt numFmtId="214" formatCode="0.0000%"/>
    <numFmt numFmtId="215" formatCode="0.00000_ "/>
    <numFmt numFmtId="216" formatCode="0.000000_ "/>
    <numFmt numFmtId="217" formatCode="#,##0.0;\-#,##0.0;&quot;-&quot;"/>
    <numFmt numFmtId="218" formatCode="0.000"/>
    <numFmt numFmtId="219" formatCode="#,##0.00_);[Red]\(#,##0.00\)"/>
    <numFmt numFmtId="220" formatCode="0;&quot;△ &quot;0"/>
    <numFmt numFmtId="221" formatCode="#,##0.00;[Red]#,##0.00"/>
    <numFmt numFmtId="222" formatCode="#,##0.0;[Red]#,##0.0"/>
    <numFmt numFmtId="223" formatCode="#\ ##0.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b/>
      <sz val="24"/>
      <name val="ＭＳ 明朝"/>
      <family val="1"/>
    </font>
    <font>
      <sz val="24"/>
      <name val="ＭＳ 明朝"/>
      <family val="1"/>
    </font>
    <font>
      <sz val="14"/>
      <color indexed="8"/>
      <name val=""/>
      <family val="1"/>
    </font>
    <font>
      <sz val="20"/>
      <name val="ＭＳ 明朝"/>
      <family val="1"/>
    </font>
    <font>
      <sz val="20"/>
      <name val=""/>
      <family val="1"/>
    </font>
    <font>
      <sz val="20"/>
      <color indexed="8"/>
      <name val=""/>
      <family val="1"/>
    </font>
    <font>
      <sz val="14"/>
      <name val=""/>
      <family val="1"/>
    </font>
    <font>
      <sz val="20"/>
      <color indexed="8"/>
      <name val="ＭＳ 明朝"/>
      <family val="1"/>
    </font>
    <font>
      <sz val="18"/>
      <name val="ＭＳ 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sz val="20"/>
      <name val="ＭＳ ゴシック"/>
      <family val="3"/>
    </font>
    <font>
      <sz val="6"/>
      <name val="ＭＳ Ｐゴシック"/>
      <family val="3"/>
    </font>
    <font>
      <sz val="20"/>
      <color indexed="8"/>
      <name val="ＭＳ ゴシック"/>
      <family val="3"/>
    </font>
    <font>
      <sz val="22"/>
      <name val="ＭＳ 明朝"/>
      <family val="1"/>
    </font>
    <font>
      <sz val="20"/>
      <name val="ＭＳ Ｐゴシック"/>
      <family val="3"/>
    </font>
    <font>
      <sz val="16"/>
      <name val=""/>
      <family val="1"/>
    </font>
    <font>
      <sz val="16"/>
      <name val="ＭＳ ゴシック"/>
      <family val="3"/>
    </font>
    <font>
      <sz val="16"/>
      <color indexed="8"/>
      <name val="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>
      <alignment/>
      <protection/>
    </xf>
  </cellStyleXfs>
  <cellXfs count="185">
    <xf numFmtId="0" fontId="0" fillId="0" borderId="0" xfId="0" applyAlignment="1">
      <alignment vertical="center"/>
    </xf>
    <xf numFmtId="0" fontId="2" fillId="0" borderId="0" xfId="21">
      <alignment/>
      <protection/>
    </xf>
    <xf numFmtId="37" fontId="5" fillId="0" borderId="0" xfId="21" applyNumberFormat="1" applyFont="1" applyProtection="1">
      <alignment/>
      <protection/>
    </xf>
    <xf numFmtId="37" fontId="6" fillId="0" borderId="0" xfId="21" applyNumberFormat="1" applyFont="1" applyProtection="1">
      <alignment/>
      <protection/>
    </xf>
    <xf numFmtId="37" fontId="7" fillId="0" borderId="0" xfId="21" applyNumberFormat="1" applyFont="1" applyProtection="1">
      <alignment/>
      <protection/>
    </xf>
    <xf numFmtId="37" fontId="2" fillId="0" borderId="0" xfId="21" applyNumberFormat="1" applyProtection="1">
      <alignment/>
      <protection/>
    </xf>
    <xf numFmtId="0" fontId="8" fillId="0" borderId="0" xfId="21" applyFont="1">
      <alignment/>
      <protection/>
    </xf>
    <xf numFmtId="37" fontId="9" fillId="0" borderId="0" xfId="21" applyNumberFormat="1" applyFont="1" applyProtection="1">
      <alignment/>
      <protection/>
    </xf>
    <xf numFmtId="0" fontId="9" fillId="0" borderId="0" xfId="21" applyFont="1">
      <alignment/>
      <protection/>
    </xf>
    <xf numFmtId="37" fontId="10" fillId="0" borderId="0" xfId="21" applyNumberFormat="1" applyFont="1" applyProtection="1">
      <alignment/>
      <protection/>
    </xf>
    <xf numFmtId="37" fontId="8" fillId="0" borderId="0" xfId="21" applyNumberFormat="1" applyFont="1" applyAlignment="1" applyProtection="1">
      <alignment horizontal="right"/>
      <protection/>
    </xf>
    <xf numFmtId="0" fontId="11" fillId="0" borderId="0" xfId="21" applyFont="1">
      <alignment/>
      <protection/>
    </xf>
    <xf numFmtId="0" fontId="8" fillId="0" borderId="1" xfId="21" applyFont="1" applyBorder="1">
      <alignment/>
      <protection/>
    </xf>
    <xf numFmtId="37" fontId="8" fillId="0" borderId="2" xfId="21" applyNumberFormat="1" applyFont="1" applyBorder="1" applyAlignment="1" applyProtection="1">
      <alignment horizontal="center" vertical="center"/>
      <protection/>
    </xf>
    <xf numFmtId="37" fontId="8" fillId="0" borderId="1" xfId="21" applyNumberFormat="1" applyFont="1" applyBorder="1" applyAlignment="1" applyProtection="1">
      <alignment horizontal="center" vertical="center"/>
      <protection/>
    </xf>
    <xf numFmtId="37" fontId="8" fillId="0" borderId="3" xfId="21" applyNumberFormat="1" applyFont="1" applyBorder="1" applyAlignment="1" applyProtection="1">
      <alignment horizontal="center" vertical="center"/>
      <protection/>
    </xf>
    <xf numFmtId="37" fontId="12" fillId="0" borderId="2" xfId="21" applyNumberFormat="1" applyFont="1" applyBorder="1" applyAlignment="1" applyProtection="1">
      <alignment horizontal="center" vertical="center"/>
      <protection/>
    </xf>
    <xf numFmtId="37" fontId="12" fillId="0" borderId="3" xfId="21" applyNumberFormat="1" applyFont="1" applyBorder="1" applyAlignment="1" applyProtection="1">
      <alignment horizontal="center" vertical="center"/>
      <protection/>
    </xf>
    <xf numFmtId="0" fontId="8" fillId="0" borderId="2" xfId="21" applyFont="1" applyBorder="1" applyAlignment="1">
      <alignment horizontal="center"/>
      <protection/>
    </xf>
    <xf numFmtId="0" fontId="8" fillId="0" borderId="3" xfId="21" applyFont="1" applyBorder="1" applyAlignment="1">
      <alignment horizontal="center"/>
      <protection/>
    </xf>
    <xf numFmtId="0" fontId="8" fillId="0" borderId="4" xfId="21" applyFont="1" applyBorder="1" applyAlignment="1">
      <alignment horizontal="right"/>
      <protection/>
    </xf>
    <xf numFmtId="0" fontId="8" fillId="0" borderId="5" xfId="21" applyFont="1" applyBorder="1" applyAlignment="1">
      <alignment horizontal="right"/>
      <protection/>
    </xf>
    <xf numFmtId="0" fontId="8" fillId="0" borderId="5" xfId="21" applyFont="1" applyBorder="1">
      <alignment/>
      <protection/>
    </xf>
    <xf numFmtId="0" fontId="8" fillId="0" borderId="6" xfId="21" applyFont="1" applyBorder="1">
      <alignment/>
      <protection/>
    </xf>
    <xf numFmtId="0" fontId="8" fillId="0" borderId="4" xfId="21" applyFont="1" applyBorder="1">
      <alignment/>
      <protection/>
    </xf>
    <xf numFmtId="184" fontId="8" fillId="0" borderId="7" xfId="21" applyNumberFormat="1" applyFont="1" applyBorder="1" applyProtection="1">
      <alignment/>
      <protection/>
    </xf>
    <xf numFmtId="0" fontId="8" fillId="0" borderId="0" xfId="21" applyFont="1" applyAlignment="1">
      <alignment horizontal="center" vertical="center"/>
      <protection/>
    </xf>
    <xf numFmtId="37" fontId="8" fillId="0" borderId="8" xfId="21" applyNumberFormat="1" applyFont="1" applyBorder="1" applyAlignment="1" applyProtection="1">
      <alignment horizontal="center" vertical="center"/>
      <protection/>
    </xf>
    <xf numFmtId="37" fontId="8" fillId="0" borderId="9" xfId="21" applyNumberFormat="1" applyFont="1" applyBorder="1" applyAlignment="1" applyProtection="1">
      <alignment horizontal="center" vertical="center"/>
      <protection/>
    </xf>
    <xf numFmtId="37" fontId="8" fillId="0" borderId="10" xfId="21" applyNumberFormat="1" applyFont="1" applyBorder="1" applyAlignment="1" applyProtection="1">
      <alignment horizontal="center" vertical="center"/>
      <protection/>
    </xf>
    <xf numFmtId="37" fontId="12" fillId="0" borderId="8" xfId="21" applyNumberFormat="1" applyFont="1" applyBorder="1" applyAlignment="1" applyProtection="1">
      <alignment horizontal="center" vertical="center"/>
      <protection/>
    </xf>
    <xf numFmtId="37" fontId="12" fillId="0" borderId="10" xfId="21" applyNumberFormat="1" applyFont="1" applyBorder="1" applyAlignment="1" applyProtection="1">
      <alignment horizontal="center" vertical="center"/>
      <protection/>
    </xf>
    <xf numFmtId="0" fontId="13" fillId="0" borderId="8" xfId="21" applyFont="1" applyBorder="1" applyAlignment="1">
      <alignment horizontal="center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13" xfId="21" applyFont="1" applyBorder="1" applyAlignment="1">
      <alignment vertical="center"/>
      <protection/>
    </xf>
    <xf numFmtId="0" fontId="8" fillId="0" borderId="13" xfId="21" applyFont="1" applyBorder="1" applyAlignment="1">
      <alignment horizontal="centerContinuous" wrapText="1"/>
      <protection/>
    </xf>
    <xf numFmtId="184" fontId="8" fillId="0" borderId="14" xfId="21" applyNumberFormat="1" applyFont="1" applyBorder="1" applyAlignment="1" applyProtection="1">
      <alignment horizontal="center"/>
      <protection/>
    </xf>
    <xf numFmtId="0" fontId="8" fillId="0" borderId="0" xfId="21" applyFont="1" applyAlignment="1">
      <alignment horizontal="center" vertical="top"/>
      <protection/>
    </xf>
    <xf numFmtId="37" fontId="8" fillId="0" borderId="15" xfId="21" applyNumberFormat="1" applyFont="1" applyBorder="1" applyAlignment="1" applyProtection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37" fontId="8" fillId="0" borderId="13" xfId="21" applyNumberFormat="1" applyFont="1" applyBorder="1" applyAlignment="1" applyProtection="1">
      <alignment horizontal="left" wrapText="1"/>
      <protection/>
    </xf>
    <xf numFmtId="0" fontId="8" fillId="0" borderId="16" xfId="21" applyFont="1" applyBorder="1" applyAlignment="1">
      <alignment horizontal="center" vertical="center"/>
      <protection/>
    </xf>
    <xf numFmtId="0" fontId="13" fillId="0" borderId="13" xfId="21" applyFont="1" applyBorder="1">
      <alignment/>
      <protection/>
    </xf>
    <xf numFmtId="0" fontId="13" fillId="0" borderId="13" xfId="21" applyFont="1" applyBorder="1" applyAlignment="1">
      <alignment horizontal="left" wrapText="1"/>
      <protection/>
    </xf>
    <xf numFmtId="0" fontId="8" fillId="0" borderId="13" xfId="21" applyFont="1" applyBorder="1" applyAlignment="1">
      <alignment horizontal="center"/>
      <protection/>
    </xf>
    <xf numFmtId="0" fontId="8" fillId="0" borderId="15" xfId="21" applyFont="1" applyBorder="1" applyAlignment="1">
      <alignment horizontal="center"/>
      <protection/>
    </xf>
    <xf numFmtId="0" fontId="8" fillId="0" borderId="9" xfId="21" applyFont="1" applyBorder="1">
      <alignment/>
      <protection/>
    </xf>
    <xf numFmtId="37" fontId="8" fillId="0" borderId="17" xfId="21" applyNumberFormat="1" applyFont="1" applyBorder="1" applyAlignment="1" applyProtection="1">
      <alignment horizontal="center" vertical="center"/>
      <protection/>
    </xf>
    <xf numFmtId="0" fontId="8" fillId="0" borderId="8" xfId="21" applyFont="1" applyBorder="1" applyAlignment="1">
      <alignment horizontal="centerContinuous" vertical="center" wrapText="1"/>
      <protection/>
    </xf>
    <xf numFmtId="37" fontId="8" fillId="0" borderId="8" xfId="21" applyNumberFormat="1" applyFont="1" applyBorder="1" applyAlignment="1" applyProtection="1">
      <alignment vertical="center"/>
      <protection/>
    </xf>
    <xf numFmtId="0" fontId="8" fillId="0" borderId="8" xfId="21" applyFont="1" applyBorder="1" applyAlignment="1">
      <alignment horizontal="center" vertical="center" wrapText="1"/>
      <protection/>
    </xf>
    <xf numFmtId="0" fontId="8" fillId="0" borderId="17" xfId="21" applyFont="1" applyBorder="1" applyAlignment="1">
      <alignment horizontal="center" vertical="center" wrapText="1"/>
      <protection/>
    </xf>
    <xf numFmtId="0" fontId="13" fillId="0" borderId="8" xfId="21" applyFont="1" applyBorder="1" applyAlignment="1">
      <alignment horizontal="centerContinuous" vertical="top" wrapText="1"/>
      <protection/>
    </xf>
    <xf numFmtId="0" fontId="8" fillId="0" borderId="17" xfId="21" applyFont="1" applyBorder="1" applyAlignment="1">
      <alignment horizontal="centerContinuous" vertical="center" wrapText="1"/>
      <protection/>
    </xf>
    <xf numFmtId="184" fontId="8" fillId="0" borderId="18" xfId="21" applyNumberFormat="1" applyFont="1" applyBorder="1" applyProtection="1">
      <alignment/>
      <protection/>
    </xf>
    <xf numFmtId="0" fontId="2" fillId="0" borderId="0" xfId="21" applyFont="1">
      <alignment/>
      <protection/>
    </xf>
    <xf numFmtId="0" fontId="13" fillId="0" borderId="0" xfId="21" applyFont="1">
      <alignment/>
      <protection/>
    </xf>
    <xf numFmtId="0" fontId="14" fillId="0" borderId="19" xfId="21" applyFont="1" applyFill="1" applyBorder="1" applyAlignment="1">
      <alignment horizontal="distributed" vertical="center"/>
      <protection/>
    </xf>
    <xf numFmtId="185" fontId="14" fillId="0" borderId="0" xfId="21" applyNumberFormat="1" applyFont="1" applyFill="1" applyProtection="1">
      <alignment/>
      <protection/>
    </xf>
    <xf numFmtId="184" fontId="14" fillId="0" borderId="0" xfId="21" applyNumberFormat="1" applyFont="1" applyFill="1" applyProtection="1">
      <alignment/>
      <protection/>
    </xf>
    <xf numFmtId="185" fontId="14" fillId="0" borderId="20" xfId="21" applyNumberFormat="1" applyFont="1" applyFill="1" applyBorder="1" applyProtection="1">
      <alignment/>
      <protection/>
    </xf>
    <xf numFmtId="185" fontId="15" fillId="0" borderId="0" xfId="21" applyNumberFormat="1" applyFont="1" applyFill="1" applyProtection="1">
      <alignment/>
      <protection/>
    </xf>
    <xf numFmtId="184" fontId="14" fillId="0" borderId="20" xfId="21" applyNumberFormat="1" applyFont="1" applyFill="1" applyBorder="1" applyProtection="1">
      <alignment/>
      <protection/>
    </xf>
    <xf numFmtId="185" fontId="14" fillId="0" borderId="0" xfId="21" applyNumberFormat="1" applyFont="1" applyFill="1">
      <alignment/>
      <protection/>
    </xf>
    <xf numFmtId="184" fontId="14" fillId="0" borderId="19" xfId="21" applyNumberFormat="1" applyFont="1" applyFill="1" applyBorder="1" applyProtection="1">
      <alignment/>
      <protection/>
    </xf>
    <xf numFmtId="185" fontId="14" fillId="0" borderId="13" xfId="21" applyNumberFormat="1" applyFont="1" applyFill="1" applyBorder="1">
      <alignment/>
      <protection/>
    </xf>
    <xf numFmtId="185" fontId="14" fillId="0" borderId="19" xfId="21" applyNumberFormat="1" applyFont="1" applyFill="1" applyBorder="1">
      <alignment/>
      <protection/>
    </xf>
    <xf numFmtId="37" fontId="14" fillId="0" borderId="0" xfId="21" applyNumberFormat="1" applyFont="1" applyFill="1" applyProtection="1">
      <alignment/>
      <protection/>
    </xf>
    <xf numFmtId="4" fontId="14" fillId="0" borderId="19" xfId="21" applyNumberFormat="1" applyFont="1" applyFill="1" applyBorder="1" applyProtection="1">
      <alignment/>
      <protection/>
    </xf>
    <xf numFmtId="4" fontId="14" fillId="0" borderId="14" xfId="21" applyNumberFormat="1" applyFont="1" applyFill="1" applyBorder="1" applyProtection="1">
      <alignment/>
      <protection/>
    </xf>
    <xf numFmtId="185" fontId="8" fillId="0" borderId="0" xfId="21" applyNumberFormat="1" applyFont="1">
      <alignment/>
      <protection/>
    </xf>
    <xf numFmtId="0" fontId="16" fillId="0" borderId="0" xfId="0" applyFont="1" applyAlignment="1">
      <alignment vertical="center"/>
    </xf>
    <xf numFmtId="198" fontId="17" fillId="0" borderId="0" xfId="0" applyNumberFormat="1" applyFont="1" applyFill="1" applyBorder="1" applyAlignment="1">
      <alignment vertical="center"/>
    </xf>
    <xf numFmtId="185" fontId="14" fillId="0" borderId="19" xfId="21" applyNumberFormat="1" applyFont="1" applyFill="1" applyBorder="1" applyProtection="1">
      <alignment/>
      <protection/>
    </xf>
    <xf numFmtId="4" fontId="18" fillId="0" borderId="14" xfId="21" applyNumberFormat="1" applyFont="1" applyFill="1" applyBorder="1" applyProtection="1">
      <alignment/>
      <protection/>
    </xf>
    <xf numFmtId="198" fontId="17" fillId="0" borderId="0" xfId="0" applyNumberFormat="1" applyFont="1" applyFill="1" applyAlignment="1">
      <alignment vertical="center"/>
    </xf>
    <xf numFmtId="217" fontId="14" fillId="0" borderId="19" xfId="21" applyNumberFormat="1" applyFont="1" applyFill="1" applyBorder="1" applyProtection="1">
      <alignment/>
      <protection/>
    </xf>
    <xf numFmtId="0" fontId="8" fillId="0" borderId="19" xfId="21" applyFont="1" applyFill="1" applyBorder="1" applyAlignment="1">
      <alignment horizontal="center"/>
      <protection/>
    </xf>
    <xf numFmtId="185" fontId="9" fillId="0" borderId="0" xfId="21" applyNumberFormat="1" applyFont="1" applyFill="1" applyProtection="1">
      <alignment/>
      <protection/>
    </xf>
    <xf numFmtId="184" fontId="9" fillId="0" borderId="0" xfId="21" applyNumberFormat="1" applyFont="1" applyFill="1" applyProtection="1">
      <alignment/>
      <protection/>
    </xf>
    <xf numFmtId="185" fontId="9" fillId="0" borderId="19" xfId="21" applyNumberFormat="1" applyFont="1" applyFill="1" applyBorder="1" applyProtection="1">
      <alignment/>
      <protection/>
    </xf>
    <xf numFmtId="185" fontId="10" fillId="0" borderId="0" xfId="21" applyNumberFormat="1" applyFont="1" applyFill="1" applyProtection="1">
      <alignment/>
      <protection locked="0"/>
    </xf>
    <xf numFmtId="184" fontId="9" fillId="0" borderId="19" xfId="21" applyNumberFormat="1" applyFont="1" applyFill="1" applyBorder="1" applyProtection="1">
      <alignment/>
      <protection/>
    </xf>
    <xf numFmtId="185" fontId="9" fillId="0" borderId="13" xfId="21" applyNumberFormat="1" applyFont="1" applyFill="1" applyBorder="1" applyProtection="1">
      <alignment/>
      <protection/>
    </xf>
    <xf numFmtId="185" fontId="9" fillId="0" borderId="0" xfId="21" applyNumberFormat="1" applyFont="1" applyFill="1" applyBorder="1" applyProtection="1">
      <alignment/>
      <protection/>
    </xf>
    <xf numFmtId="185" fontId="9" fillId="0" borderId="0" xfId="21" applyNumberFormat="1" applyFont="1" applyFill="1">
      <alignment/>
      <protection/>
    </xf>
    <xf numFmtId="185" fontId="9" fillId="0" borderId="19" xfId="21" applyNumberFormat="1" applyFont="1" applyFill="1" applyBorder="1">
      <alignment/>
      <protection/>
    </xf>
    <xf numFmtId="37" fontId="9" fillId="0" borderId="0" xfId="21" applyNumberFormat="1" applyFont="1" applyFill="1" applyProtection="1">
      <alignment/>
      <protection/>
    </xf>
    <xf numFmtId="4" fontId="9" fillId="0" borderId="14" xfId="21" applyNumberFormat="1" applyFont="1" applyFill="1" applyBorder="1" applyProtection="1">
      <alignment/>
      <protection/>
    </xf>
    <xf numFmtId="0" fontId="8" fillId="0" borderId="19" xfId="21" applyFont="1" applyFill="1" applyBorder="1" applyAlignment="1">
      <alignment horizontal="distributed" vertical="center"/>
      <protection/>
    </xf>
    <xf numFmtId="185" fontId="18" fillId="0" borderId="0" xfId="21" applyNumberFormat="1" applyFont="1" applyFill="1" applyProtection="1">
      <alignment/>
      <protection/>
    </xf>
    <xf numFmtId="184" fontId="18" fillId="0" borderId="0" xfId="21" applyNumberFormat="1" applyFont="1" applyFill="1" applyProtection="1">
      <alignment/>
      <protection/>
    </xf>
    <xf numFmtId="185" fontId="18" fillId="0" borderId="19" xfId="21" applyNumberFormat="1" applyFont="1" applyFill="1" applyBorder="1" applyProtection="1">
      <alignment/>
      <protection/>
    </xf>
    <xf numFmtId="185" fontId="18" fillId="0" borderId="13" xfId="21" applyNumberFormat="1" applyFont="1" applyFill="1" applyBorder="1" applyProtection="1">
      <alignment/>
      <protection/>
    </xf>
    <xf numFmtId="217" fontId="18" fillId="0" borderId="19" xfId="21" applyNumberFormat="1" applyFont="1" applyBorder="1" applyProtection="1">
      <alignment/>
      <protection/>
    </xf>
    <xf numFmtId="185" fontId="18" fillId="0" borderId="0" xfId="21" applyNumberFormat="1" applyFont="1" applyFill="1" applyBorder="1" applyProtection="1">
      <alignment/>
      <protection/>
    </xf>
    <xf numFmtId="217" fontId="18" fillId="0" borderId="19" xfId="21" applyNumberFormat="1" applyFont="1" applyFill="1" applyBorder="1" applyProtection="1">
      <alignment/>
      <protection/>
    </xf>
    <xf numFmtId="217" fontId="18" fillId="0" borderId="19" xfId="21" applyNumberFormat="1" applyFont="1" applyBorder="1">
      <alignment/>
      <protection/>
    </xf>
    <xf numFmtId="37" fontId="18" fillId="0" borderId="0" xfId="21" applyNumberFormat="1" applyFont="1" applyFill="1" applyProtection="1">
      <alignment/>
      <protection/>
    </xf>
    <xf numFmtId="4" fontId="18" fillId="0" borderId="19" xfId="21" applyNumberFormat="1" applyFont="1" applyFill="1" applyBorder="1" applyProtection="1">
      <alignment/>
      <protection/>
    </xf>
    <xf numFmtId="185" fontId="9" fillId="0" borderId="21" xfId="21" applyNumberFormat="1" applyFont="1" applyFill="1" applyBorder="1" applyProtection="1">
      <alignment/>
      <protection/>
    </xf>
    <xf numFmtId="185" fontId="20" fillId="0" borderId="0" xfId="21" applyNumberFormat="1" applyFont="1" applyFill="1" applyProtection="1">
      <alignment/>
      <protection/>
    </xf>
    <xf numFmtId="185" fontId="10" fillId="0" borderId="0" xfId="21" applyNumberFormat="1" applyFont="1" applyFill="1" applyProtection="1">
      <alignment/>
      <protection/>
    </xf>
    <xf numFmtId="184" fontId="18" fillId="0" borderId="19" xfId="21" applyNumberFormat="1" applyFont="1" applyFill="1" applyBorder="1" applyProtection="1">
      <alignment/>
      <protection/>
    </xf>
    <xf numFmtId="185" fontId="18" fillId="0" borderId="19" xfId="21" applyNumberFormat="1" applyFont="1" applyFill="1" applyBorder="1" applyAlignment="1" applyProtection="1">
      <alignment horizontal="right"/>
      <protection/>
    </xf>
    <xf numFmtId="3" fontId="21" fillId="0" borderId="0" xfId="21" applyNumberFormat="1" applyFont="1">
      <alignment/>
      <protection/>
    </xf>
    <xf numFmtId="0" fontId="8" fillId="0" borderId="19" xfId="21" applyFont="1" applyBorder="1" applyAlignment="1">
      <alignment horizontal="center"/>
      <protection/>
    </xf>
    <xf numFmtId="185" fontId="18" fillId="0" borderId="0" xfId="21" applyNumberFormat="1" applyFont="1" applyProtection="1">
      <alignment/>
      <protection/>
    </xf>
    <xf numFmtId="184" fontId="18" fillId="0" borderId="0" xfId="21" applyNumberFormat="1" applyFont="1" applyProtection="1">
      <alignment/>
      <protection/>
    </xf>
    <xf numFmtId="185" fontId="18" fillId="0" borderId="19" xfId="21" applyNumberFormat="1" applyFont="1" applyBorder="1" applyProtection="1">
      <alignment/>
      <protection/>
    </xf>
    <xf numFmtId="185" fontId="20" fillId="0" borderId="0" xfId="21" applyNumberFormat="1" applyFont="1" applyProtection="1">
      <alignment/>
      <protection/>
    </xf>
    <xf numFmtId="185" fontId="18" fillId="0" borderId="0" xfId="21" applyNumberFormat="1" applyFont="1">
      <alignment/>
      <protection/>
    </xf>
    <xf numFmtId="184" fontId="18" fillId="0" borderId="19" xfId="21" applyNumberFormat="1" applyFont="1" applyBorder="1" applyProtection="1">
      <alignment/>
      <protection/>
    </xf>
    <xf numFmtId="185" fontId="18" fillId="0" borderId="13" xfId="21" applyNumberFormat="1" applyFont="1" applyBorder="1">
      <alignment/>
      <protection/>
    </xf>
    <xf numFmtId="185" fontId="18" fillId="0" borderId="19" xfId="21" applyNumberFormat="1" applyFont="1" applyBorder="1">
      <alignment/>
      <protection/>
    </xf>
    <xf numFmtId="37" fontId="18" fillId="0" borderId="0" xfId="21" applyNumberFormat="1" applyFont="1" applyProtection="1">
      <alignment/>
      <protection/>
    </xf>
    <xf numFmtId="4" fontId="18" fillId="0" borderId="19" xfId="21" applyNumberFormat="1" applyFont="1" applyBorder="1" applyProtection="1">
      <alignment/>
      <protection/>
    </xf>
    <xf numFmtId="4" fontId="18" fillId="0" borderId="14" xfId="21" applyNumberFormat="1" applyFont="1" applyBorder="1" applyProtection="1">
      <alignment/>
      <protection/>
    </xf>
    <xf numFmtId="0" fontId="8" fillId="0" borderId="19" xfId="21" applyFont="1" applyBorder="1" applyAlignment="1">
      <alignment horizontal="distributed" vertical="center"/>
      <protection/>
    </xf>
    <xf numFmtId="3" fontId="22" fillId="0" borderId="22" xfId="0" applyNumberFormat="1" applyFont="1" applyFill="1" applyBorder="1" applyAlignment="1">
      <alignment vertical="center"/>
    </xf>
    <xf numFmtId="2" fontId="8" fillId="0" borderId="19" xfId="21" applyNumberFormat="1" applyFont="1" applyBorder="1" applyAlignment="1" applyProtection="1">
      <alignment horizontal="distributed" vertical="center"/>
      <protection/>
    </xf>
    <xf numFmtId="185" fontId="18" fillId="0" borderId="0" xfId="21" applyNumberFormat="1" applyFont="1" applyAlignment="1">
      <alignment horizontal="right"/>
      <protection/>
    </xf>
    <xf numFmtId="185" fontId="20" fillId="0" borderId="0" xfId="21" applyNumberFormat="1" applyFont="1" applyProtection="1">
      <alignment/>
      <protection locked="0"/>
    </xf>
    <xf numFmtId="0" fontId="8" fillId="0" borderId="0" xfId="21" applyFont="1" applyFill="1">
      <alignment/>
      <protection/>
    </xf>
    <xf numFmtId="185" fontId="11" fillId="0" borderId="0" xfId="21" applyNumberFormat="1" applyFont="1">
      <alignment/>
      <protection/>
    </xf>
    <xf numFmtId="2" fontId="8" fillId="0" borderId="23" xfId="21" applyNumberFormat="1" applyFont="1" applyBorder="1" applyAlignment="1" applyProtection="1">
      <alignment horizontal="distributed" vertical="center"/>
      <protection/>
    </xf>
    <xf numFmtId="185" fontId="18" fillId="0" borderId="24" xfId="21" applyNumberFormat="1" applyFont="1" applyBorder="1" applyProtection="1">
      <alignment/>
      <protection/>
    </xf>
    <xf numFmtId="184" fontId="18" fillId="0" borderId="24" xfId="21" applyNumberFormat="1" applyFont="1" applyBorder="1" applyProtection="1">
      <alignment/>
      <protection/>
    </xf>
    <xf numFmtId="185" fontId="18" fillId="0" borderId="23" xfId="21" applyNumberFormat="1" applyFont="1" applyBorder="1" applyProtection="1">
      <alignment/>
      <protection/>
    </xf>
    <xf numFmtId="185" fontId="20" fillId="0" borderId="24" xfId="21" applyNumberFormat="1" applyFont="1" applyBorder="1" applyProtection="1">
      <alignment/>
      <protection locked="0"/>
    </xf>
    <xf numFmtId="217" fontId="18" fillId="0" borderId="23" xfId="21" applyNumberFormat="1" applyFont="1" applyBorder="1" applyProtection="1">
      <alignment/>
      <protection/>
    </xf>
    <xf numFmtId="185" fontId="18" fillId="0" borderId="24" xfId="21" applyNumberFormat="1" applyFont="1" applyBorder="1" applyAlignment="1">
      <alignment horizontal="right"/>
      <protection/>
    </xf>
    <xf numFmtId="185" fontId="18" fillId="0" borderId="24" xfId="21" applyNumberFormat="1" applyFont="1" applyBorder="1">
      <alignment/>
      <protection/>
    </xf>
    <xf numFmtId="184" fontId="18" fillId="0" borderId="23" xfId="21" applyNumberFormat="1" applyFont="1" applyBorder="1" applyProtection="1">
      <alignment/>
      <protection/>
    </xf>
    <xf numFmtId="185" fontId="18" fillId="0" borderId="25" xfId="21" applyNumberFormat="1" applyFont="1" applyBorder="1">
      <alignment/>
      <protection/>
    </xf>
    <xf numFmtId="185" fontId="18" fillId="0" borderId="23" xfId="21" applyNumberFormat="1" applyFont="1" applyBorder="1">
      <alignment/>
      <protection/>
    </xf>
    <xf numFmtId="37" fontId="18" fillId="0" borderId="24" xfId="21" applyNumberFormat="1" applyFont="1" applyBorder="1" applyProtection="1">
      <alignment/>
      <protection/>
    </xf>
    <xf numFmtId="4" fontId="18" fillId="0" borderId="23" xfId="21" applyNumberFormat="1" applyFont="1" applyBorder="1" applyProtection="1">
      <alignment/>
      <protection/>
    </xf>
    <xf numFmtId="4" fontId="18" fillId="0" borderId="26" xfId="21" applyNumberFormat="1" applyFont="1" applyBorder="1" applyProtection="1">
      <alignment/>
      <protection/>
    </xf>
    <xf numFmtId="0" fontId="8" fillId="0" borderId="0" xfId="21" applyFont="1" applyBorder="1" applyAlignment="1">
      <alignment vertical="center"/>
      <protection/>
    </xf>
    <xf numFmtId="37" fontId="9" fillId="0" borderId="0" xfId="21" applyNumberFormat="1" applyFont="1" applyBorder="1" applyProtection="1">
      <alignment/>
      <protection/>
    </xf>
    <xf numFmtId="184" fontId="9" fillId="0" borderId="0" xfId="21" applyNumberFormat="1" applyFont="1" applyBorder="1" applyProtection="1">
      <alignment/>
      <protection/>
    </xf>
    <xf numFmtId="37" fontId="10" fillId="0" borderId="0" xfId="21" applyNumberFormat="1" applyFont="1" applyBorder="1" applyProtection="1">
      <alignment/>
      <protection/>
    </xf>
    <xf numFmtId="0" fontId="9" fillId="0" borderId="0" xfId="21" applyFont="1" applyBorder="1">
      <alignment/>
      <protection/>
    </xf>
    <xf numFmtId="184" fontId="23" fillId="0" borderId="0" xfId="21" applyNumberFormat="1" applyFont="1" applyProtection="1">
      <alignment/>
      <protection/>
    </xf>
    <xf numFmtId="184" fontId="9" fillId="0" borderId="0" xfId="21" applyNumberFormat="1" applyFont="1" applyProtection="1">
      <alignment/>
      <protection/>
    </xf>
    <xf numFmtId="217" fontId="18" fillId="0" borderId="19" xfId="21" applyNumberFormat="1" applyFont="1" applyBorder="1" applyAlignment="1" applyProtection="1">
      <alignment horizontal="right"/>
      <protection/>
    </xf>
    <xf numFmtId="4" fontId="24" fillId="0" borderId="14" xfId="21" applyNumberFormat="1" applyFont="1" applyBorder="1" applyProtection="1">
      <alignment/>
      <protection/>
    </xf>
    <xf numFmtId="185" fontId="18" fillId="0" borderId="13" xfId="21" applyNumberFormat="1" applyFont="1" applyBorder="1" applyProtection="1">
      <alignment/>
      <protection/>
    </xf>
    <xf numFmtId="184" fontId="18" fillId="0" borderId="0" xfId="21" applyNumberFormat="1" applyFont="1" applyFill="1" applyBorder="1" applyProtection="1">
      <alignment/>
      <protection/>
    </xf>
    <xf numFmtId="185" fontId="20" fillId="0" borderId="0" xfId="21" applyNumberFormat="1" applyFont="1" applyBorder="1" applyProtection="1">
      <alignment/>
      <protection/>
    </xf>
    <xf numFmtId="185" fontId="18" fillId="0" borderId="0" xfId="21" applyNumberFormat="1" applyFont="1" applyBorder="1">
      <alignment/>
      <protection/>
    </xf>
    <xf numFmtId="37" fontId="18" fillId="0" borderId="13" xfId="21" applyNumberFormat="1" applyFont="1" applyBorder="1" applyProtection="1">
      <alignment/>
      <protection/>
    </xf>
    <xf numFmtId="37" fontId="18" fillId="0" borderId="0" xfId="21" applyNumberFormat="1" applyFont="1" applyBorder="1" applyProtection="1">
      <alignment/>
      <protection/>
    </xf>
    <xf numFmtId="185" fontId="18" fillId="0" borderId="0" xfId="21" applyNumberFormat="1" applyFont="1" applyBorder="1" applyProtection="1">
      <alignment/>
      <protection/>
    </xf>
    <xf numFmtId="185" fontId="20" fillId="0" borderId="0" xfId="21" applyNumberFormat="1" applyFont="1" applyBorder="1" applyProtection="1">
      <alignment/>
      <protection locked="0"/>
    </xf>
    <xf numFmtId="185" fontId="18" fillId="0" borderId="0" xfId="21" applyNumberFormat="1" applyFont="1" applyBorder="1" applyAlignment="1">
      <alignment horizontal="right"/>
      <protection/>
    </xf>
    <xf numFmtId="217" fontId="18" fillId="0" borderId="0" xfId="21" applyNumberFormat="1" applyFont="1" applyBorder="1" applyProtection="1">
      <alignment/>
      <protection/>
    </xf>
    <xf numFmtId="4" fontId="18" fillId="0" borderId="14" xfId="21" applyNumberFormat="1" applyFont="1" applyBorder="1">
      <alignment/>
      <protection/>
    </xf>
    <xf numFmtId="185" fontId="18" fillId="0" borderId="13" xfId="21" applyNumberFormat="1" applyFont="1" applyBorder="1" applyAlignment="1">
      <alignment horizontal="right"/>
      <protection/>
    </xf>
    <xf numFmtId="2" fontId="8" fillId="0" borderId="19" xfId="21" applyNumberFormat="1" applyFont="1" applyBorder="1" applyAlignment="1" applyProtection="1">
      <alignment horizontal="center" vertical="center"/>
      <protection/>
    </xf>
    <xf numFmtId="3" fontId="18" fillId="0" borderId="22" xfId="21" applyNumberFormat="1" applyFont="1" applyFill="1" applyBorder="1">
      <alignment/>
      <protection/>
    </xf>
    <xf numFmtId="185" fontId="18" fillId="0" borderId="19" xfId="21" applyNumberFormat="1" applyFont="1" applyBorder="1" applyAlignment="1" applyProtection="1">
      <alignment horizontal="right"/>
      <protection/>
    </xf>
    <xf numFmtId="2" fontId="8" fillId="0" borderId="27" xfId="21" applyNumberFormat="1" applyFont="1" applyBorder="1" applyAlignment="1" applyProtection="1">
      <alignment horizontal="distributed" vertical="center"/>
      <protection/>
    </xf>
    <xf numFmtId="185" fontId="18" fillId="0" borderId="28" xfId="21" applyNumberFormat="1" applyFont="1" applyBorder="1" applyProtection="1">
      <alignment/>
      <protection/>
    </xf>
    <xf numFmtId="184" fontId="18" fillId="0" borderId="28" xfId="21" applyNumberFormat="1" applyFont="1" applyFill="1" applyBorder="1" applyProtection="1">
      <alignment/>
      <protection/>
    </xf>
    <xf numFmtId="185" fontId="18" fillId="0" borderId="27" xfId="21" applyNumberFormat="1" applyFont="1" applyBorder="1" applyProtection="1">
      <alignment/>
      <protection/>
    </xf>
    <xf numFmtId="185" fontId="20" fillId="0" borderId="28" xfId="21" applyNumberFormat="1" applyFont="1" applyBorder="1" applyProtection="1">
      <alignment/>
      <protection locked="0"/>
    </xf>
    <xf numFmtId="217" fontId="18" fillId="0" borderId="27" xfId="21" applyNumberFormat="1" applyFont="1" applyBorder="1" applyProtection="1">
      <alignment/>
      <protection/>
    </xf>
    <xf numFmtId="185" fontId="18" fillId="0" borderId="28" xfId="21" applyNumberFormat="1" applyFont="1" applyBorder="1" applyAlignment="1">
      <alignment horizontal="right"/>
      <protection/>
    </xf>
    <xf numFmtId="217" fontId="18" fillId="0" borderId="27" xfId="21" applyNumberFormat="1" applyFont="1" applyBorder="1">
      <alignment/>
      <protection/>
    </xf>
    <xf numFmtId="185" fontId="18" fillId="0" borderId="28" xfId="21" applyNumberFormat="1" applyFont="1" applyBorder="1">
      <alignment/>
      <protection/>
    </xf>
    <xf numFmtId="185" fontId="18" fillId="0" borderId="29" xfId="21" applyNumberFormat="1" applyFont="1" applyBorder="1">
      <alignment/>
      <protection/>
    </xf>
    <xf numFmtId="217" fontId="18" fillId="0" borderId="28" xfId="21" applyNumberFormat="1" applyFont="1" applyBorder="1" applyProtection="1">
      <alignment/>
      <protection/>
    </xf>
    <xf numFmtId="185" fontId="18" fillId="0" borderId="29" xfId="21" applyNumberFormat="1" applyFont="1" applyBorder="1" applyAlignment="1">
      <alignment horizontal="right"/>
      <protection/>
    </xf>
    <xf numFmtId="185" fontId="18" fillId="0" borderId="27" xfId="21" applyNumberFormat="1" applyFont="1" applyBorder="1">
      <alignment/>
      <protection/>
    </xf>
    <xf numFmtId="217" fontId="18" fillId="0" borderId="27" xfId="21" applyNumberFormat="1" applyFont="1" applyFill="1" applyBorder="1" applyProtection="1">
      <alignment/>
      <protection/>
    </xf>
    <xf numFmtId="4" fontId="18" fillId="0" borderId="27" xfId="21" applyNumberFormat="1" applyFont="1" applyFill="1" applyBorder="1" applyProtection="1">
      <alignment/>
      <protection/>
    </xf>
    <xf numFmtId="4" fontId="18" fillId="0" borderId="30" xfId="21" applyNumberFormat="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37" fontId="23" fillId="0" borderId="0" xfId="21" applyNumberFormat="1" applyFont="1" applyProtection="1">
      <alignment/>
      <protection/>
    </xf>
    <xf numFmtId="0" fontId="23" fillId="0" borderId="0" xfId="21" applyFont="1">
      <alignment/>
      <protection/>
    </xf>
    <xf numFmtId="37" fontId="25" fillId="0" borderId="0" xfId="21" applyNumberFormat="1" applyFont="1" applyProtection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7jinkohyo10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109"/>
  <sheetViews>
    <sheetView tabSelected="1" defaultGridColor="0" view="pageBreakPreview" zoomScale="40" zoomScaleNormal="40" zoomScaleSheetLayoutView="40" colorId="22" workbookViewId="0" topLeftCell="A1">
      <pane xSplit="1" ySplit="6" topLeftCell="B7" activePane="bottomRight" state="frozen"/>
      <selection pane="topLeft" activeCell="Z95" sqref="Z95"/>
      <selection pane="topRight" activeCell="Z95" sqref="Z95"/>
      <selection pane="bottomLeft" activeCell="Z95" sqref="Z95"/>
      <selection pane="bottomRight" activeCell="B7" sqref="B7"/>
    </sheetView>
  </sheetViews>
  <sheetFormatPr defaultColWidth="13.375" defaultRowHeight="31.5" customHeight="1"/>
  <cols>
    <col min="1" max="1" width="18.625" style="1" customWidth="1"/>
    <col min="2" max="2" width="19.625" style="5" customWidth="1"/>
    <col min="3" max="3" width="13.125" style="1" customWidth="1"/>
    <col min="4" max="4" width="19.50390625" style="5" customWidth="1"/>
    <col min="5" max="5" width="19.625" style="4" customWidth="1"/>
    <col min="6" max="6" width="13.125" style="1" customWidth="1"/>
    <col min="7" max="7" width="15.875" style="1" customWidth="1"/>
    <col min="8" max="8" width="13.125" style="1" customWidth="1"/>
    <col min="9" max="9" width="15.875" style="1" customWidth="1"/>
    <col min="10" max="10" width="13.125" style="1" customWidth="1"/>
    <col min="11" max="11" width="17.125" style="1" customWidth="1"/>
    <col min="12" max="12" width="13.125" style="1" customWidth="1"/>
    <col min="13" max="13" width="17.125" style="1" customWidth="1"/>
    <col min="14" max="14" width="13.125" style="1" customWidth="1"/>
    <col min="15" max="15" width="17.125" style="1" customWidth="1"/>
    <col min="16" max="16" width="13.125" style="1" customWidth="1"/>
    <col min="17" max="18" width="16.125" style="1" customWidth="1"/>
    <col min="19" max="19" width="19.625" style="5" customWidth="1"/>
    <col min="20" max="20" width="10.875" style="1" customWidth="1"/>
    <col min="21" max="21" width="19.625" style="5" customWidth="1"/>
    <col min="22" max="22" width="13.125" style="1" customWidth="1"/>
    <col min="23" max="23" width="22.375" style="1" customWidth="1"/>
    <col min="24" max="24" width="15.00390625" style="1" customWidth="1"/>
    <col min="25" max="25" width="15.75390625" style="1" customWidth="1"/>
    <col min="26" max="26" width="20.25390625" style="1" customWidth="1"/>
    <col min="27" max="28" width="13.375" style="1" customWidth="1"/>
    <col min="29" max="29" width="18.25390625" style="1" bestFit="1" customWidth="1"/>
    <col min="30" max="16384" width="13.375" style="1" customWidth="1"/>
  </cols>
  <sheetData>
    <row r="1" spans="2:4" ht="31.5" customHeight="1">
      <c r="B1" s="2"/>
      <c r="D1" s="3" t="s">
        <v>123</v>
      </c>
    </row>
    <row r="2" spans="1:24" ht="31.5" customHeight="1" thickBot="1">
      <c r="A2" s="6" t="s">
        <v>77</v>
      </c>
      <c r="B2" s="7"/>
      <c r="C2" s="8"/>
      <c r="D2" s="7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"/>
      <c r="T2" s="8"/>
      <c r="U2" s="7"/>
      <c r="V2" s="8"/>
      <c r="W2" s="10" t="s">
        <v>78</v>
      </c>
      <c r="X2" s="11"/>
    </row>
    <row r="3" spans="1:24" ht="27" customHeight="1">
      <c r="A3" s="12" t="s">
        <v>0</v>
      </c>
      <c r="B3" s="13" t="s">
        <v>79</v>
      </c>
      <c r="C3" s="14"/>
      <c r="D3" s="15"/>
      <c r="E3" s="16" t="s">
        <v>80</v>
      </c>
      <c r="F3" s="17"/>
      <c r="G3" s="18" t="s">
        <v>81</v>
      </c>
      <c r="H3" s="19"/>
      <c r="I3" s="18" t="s">
        <v>82</v>
      </c>
      <c r="J3" s="19"/>
      <c r="K3" s="20" t="s">
        <v>83</v>
      </c>
      <c r="L3" s="21"/>
      <c r="M3" s="22" t="s">
        <v>84</v>
      </c>
      <c r="N3" s="23"/>
      <c r="O3" s="24"/>
      <c r="P3" s="22" t="s">
        <v>1</v>
      </c>
      <c r="Q3" s="22"/>
      <c r="R3" s="22"/>
      <c r="S3" s="13" t="s">
        <v>85</v>
      </c>
      <c r="T3" s="15"/>
      <c r="U3" s="13" t="s">
        <v>86</v>
      </c>
      <c r="V3" s="15"/>
      <c r="W3" s="25"/>
      <c r="X3" s="11"/>
    </row>
    <row r="4" spans="1:24" ht="24.75" customHeight="1">
      <c r="A4" s="26" t="s">
        <v>2</v>
      </c>
      <c r="B4" s="27"/>
      <c r="C4" s="28"/>
      <c r="D4" s="29"/>
      <c r="E4" s="30"/>
      <c r="F4" s="31"/>
      <c r="G4" s="32" t="s">
        <v>3</v>
      </c>
      <c r="H4" s="33"/>
      <c r="I4" s="32" t="s">
        <v>4</v>
      </c>
      <c r="J4" s="33"/>
      <c r="K4" s="34" t="s">
        <v>87</v>
      </c>
      <c r="L4" s="35"/>
      <c r="M4" s="34" t="s">
        <v>88</v>
      </c>
      <c r="N4" s="35"/>
      <c r="O4" s="34" t="s">
        <v>89</v>
      </c>
      <c r="P4" s="35"/>
      <c r="Q4" s="36" t="s">
        <v>5</v>
      </c>
      <c r="R4" s="37" t="s">
        <v>6</v>
      </c>
      <c r="S4" s="27"/>
      <c r="T4" s="29"/>
      <c r="U4" s="27"/>
      <c r="V4" s="29"/>
      <c r="W4" s="38" t="s">
        <v>90</v>
      </c>
      <c r="X4" s="11"/>
    </row>
    <row r="5" spans="1:24" ht="27" customHeight="1">
      <c r="A5" s="39" t="s">
        <v>7</v>
      </c>
      <c r="B5" s="40" t="s">
        <v>91</v>
      </c>
      <c r="C5" s="41" t="s">
        <v>8</v>
      </c>
      <c r="D5" s="42" t="s">
        <v>9</v>
      </c>
      <c r="E5" s="40" t="s">
        <v>91</v>
      </c>
      <c r="F5" s="41" t="s">
        <v>8</v>
      </c>
      <c r="G5" s="40" t="s">
        <v>91</v>
      </c>
      <c r="H5" s="41" t="s">
        <v>8</v>
      </c>
      <c r="I5" s="40" t="s">
        <v>91</v>
      </c>
      <c r="J5" s="41" t="s">
        <v>8</v>
      </c>
      <c r="K5" s="40" t="s">
        <v>91</v>
      </c>
      <c r="L5" s="43" t="s">
        <v>8</v>
      </c>
      <c r="M5" s="40" t="s">
        <v>91</v>
      </c>
      <c r="N5" s="41" t="s">
        <v>8</v>
      </c>
      <c r="O5" s="40" t="s">
        <v>91</v>
      </c>
      <c r="P5" s="41" t="s">
        <v>8</v>
      </c>
      <c r="Q5" s="44" t="s">
        <v>10</v>
      </c>
      <c r="R5" s="45" t="s">
        <v>92</v>
      </c>
      <c r="S5" s="40" t="s">
        <v>91</v>
      </c>
      <c r="T5" s="46" t="s">
        <v>8</v>
      </c>
      <c r="U5" s="40" t="s">
        <v>91</v>
      </c>
      <c r="V5" s="47" t="s">
        <v>8</v>
      </c>
      <c r="W5" s="38" t="s">
        <v>93</v>
      </c>
      <c r="X5" s="11"/>
    </row>
    <row r="6" spans="1:29" ht="23.25" customHeight="1">
      <c r="A6" s="48" t="s">
        <v>11</v>
      </c>
      <c r="B6" s="49"/>
      <c r="C6" s="50" t="s">
        <v>12</v>
      </c>
      <c r="D6" s="51" t="s">
        <v>13</v>
      </c>
      <c r="E6" s="49"/>
      <c r="F6" s="50" t="s">
        <v>12</v>
      </c>
      <c r="G6" s="49"/>
      <c r="H6" s="52" t="s">
        <v>14</v>
      </c>
      <c r="I6" s="49"/>
      <c r="J6" s="50" t="s">
        <v>14</v>
      </c>
      <c r="K6" s="49"/>
      <c r="L6" s="53" t="s">
        <v>15</v>
      </c>
      <c r="M6" s="49"/>
      <c r="N6" s="52" t="s">
        <v>15</v>
      </c>
      <c r="O6" s="49"/>
      <c r="P6" s="52" t="s">
        <v>15</v>
      </c>
      <c r="Q6" s="54" t="s">
        <v>94</v>
      </c>
      <c r="R6" s="54" t="s">
        <v>95</v>
      </c>
      <c r="S6" s="49"/>
      <c r="T6" s="50" t="s">
        <v>12</v>
      </c>
      <c r="U6" s="49"/>
      <c r="V6" s="55" t="s">
        <v>12</v>
      </c>
      <c r="W6" s="56"/>
      <c r="X6" s="11"/>
      <c r="Z6" s="57" t="s">
        <v>96</v>
      </c>
      <c r="AC6" s="58" t="s">
        <v>97</v>
      </c>
    </row>
    <row r="7" spans="1:29" ht="31.5" customHeight="1">
      <c r="A7" s="59" t="s">
        <v>16</v>
      </c>
      <c r="B7" s="60">
        <f>B8+B9</f>
        <v>51839</v>
      </c>
      <c r="C7" s="61">
        <f>B7/$AC7/100</f>
        <v>8.554290429042904</v>
      </c>
      <c r="D7" s="62">
        <f>D8+D9</f>
        <v>4773</v>
      </c>
      <c r="E7" s="63">
        <f>E8+E9</f>
        <v>47819</v>
      </c>
      <c r="F7" s="64">
        <f>E7/$AC7/100</f>
        <v>7.890924092409241</v>
      </c>
      <c r="G7" s="65">
        <f>G8+G9</f>
        <v>137</v>
      </c>
      <c r="H7" s="66">
        <f>ROUND(G7/B7*1000,1)</f>
        <v>2.6</v>
      </c>
      <c r="I7" s="65">
        <f>I8+I9</f>
        <v>73</v>
      </c>
      <c r="J7" s="66">
        <f>ROUND(I7/B7*1000,1)</f>
        <v>1.4</v>
      </c>
      <c r="K7" s="65">
        <f>K8+K9</f>
        <v>673</v>
      </c>
      <c r="L7" s="66">
        <f>ROUND(K7/X7*1000,1)</f>
        <v>12.7</v>
      </c>
      <c r="M7" s="67">
        <f>M8+M9</f>
        <v>544</v>
      </c>
      <c r="N7" s="66">
        <f>ROUND(M7/X7*1000,1)</f>
        <v>10.3</v>
      </c>
      <c r="O7" s="65">
        <f>O8+O9</f>
        <v>265</v>
      </c>
      <c r="P7" s="66">
        <f>ROUND(O7/Y7*1000,1)</f>
        <v>5.1</v>
      </c>
      <c r="Q7" s="65">
        <f>Q8+Q9</f>
        <v>211</v>
      </c>
      <c r="R7" s="68">
        <f>R8+R9</f>
        <v>54</v>
      </c>
      <c r="S7" s="69">
        <f>S8+S9</f>
        <v>35669</v>
      </c>
      <c r="T7" s="66">
        <v>5.9</v>
      </c>
      <c r="U7" s="69">
        <f>U8+U9</f>
        <v>12494</v>
      </c>
      <c r="V7" s="70">
        <v>2.06</v>
      </c>
      <c r="W7" s="71">
        <v>1.31</v>
      </c>
      <c r="X7" s="11">
        <f>X8+X9</f>
        <v>53056</v>
      </c>
      <c r="Y7" s="1">
        <f>Y8+Y9</f>
        <v>52050</v>
      </c>
      <c r="Z7" s="72">
        <f>SUM(Z8:Z9)</f>
        <v>6183743</v>
      </c>
      <c r="AB7" s="73"/>
      <c r="AC7" s="74">
        <v>60.6</v>
      </c>
    </row>
    <row r="8" spans="1:29" ht="31.5" customHeight="1">
      <c r="A8" s="59" t="s">
        <v>17</v>
      </c>
      <c r="B8" s="60">
        <f>SUM(B31:B80)</f>
        <v>50130</v>
      </c>
      <c r="C8" s="61">
        <f>+B8/Z8*1000</f>
        <v>8.516855746074356</v>
      </c>
      <c r="D8" s="75">
        <f>SUM(D31:D80)</f>
        <v>4604</v>
      </c>
      <c r="E8" s="60">
        <f>SUM(E31:E80)</f>
        <v>44373</v>
      </c>
      <c r="F8" s="66">
        <f>+E8/Z8*1000</f>
        <v>7.538768003601782</v>
      </c>
      <c r="G8" s="60">
        <f>SUM(G31:G80)</f>
        <v>128</v>
      </c>
      <c r="H8" s="66">
        <f>ROUND(G8/B8*1000,1)</f>
        <v>2.6</v>
      </c>
      <c r="I8" s="60">
        <f>SUM(I31:I80)</f>
        <v>70</v>
      </c>
      <c r="J8" s="66">
        <f>ROUND(I8/B8*1000,1)</f>
        <v>1.4</v>
      </c>
      <c r="K8" s="60">
        <f>SUM(K31:K80)</f>
        <v>649</v>
      </c>
      <c r="L8" s="66">
        <f>ROUND(K8/X8*1000,1)</f>
        <v>12.6</v>
      </c>
      <c r="M8" s="60">
        <f>SUM(M31:M80)</f>
        <v>527</v>
      </c>
      <c r="N8" s="66">
        <f>ROUND(M8/X8*1000,1)</f>
        <v>10.3</v>
      </c>
      <c r="O8" s="60">
        <f>SUM(O31:O80)</f>
        <v>254</v>
      </c>
      <c r="P8" s="66">
        <f>ROUND(O8/Y8*1000,1)</f>
        <v>5</v>
      </c>
      <c r="Q8" s="60">
        <f>SUM(Q31:Q80)</f>
        <v>202</v>
      </c>
      <c r="R8" s="75">
        <f>SUM(R31:R80)</f>
        <v>52</v>
      </c>
      <c r="S8" s="60">
        <f>SUM(S31:S80)</f>
        <v>34460</v>
      </c>
      <c r="T8" s="66">
        <f>+S8/Z8*1000</f>
        <v>5.854595033108364</v>
      </c>
      <c r="U8" s="60">
        <f>SUM(U31:U80)</f>
        <v>11938</v>
      </c>
      <c r="V8" s="70">
        <f>+U8/Z8*1000</f>
        <v>2.02821112899732</v>
      </c>
      <c r="W8" s="76"/>
      <c r="X8" s="11">
        <f>SUM(X31:X80)</f>
        <v>51306</v>
      </c>
      <c r="Y8" s="11">
        <f>SUM(Y31:Y80)</f>
        <v>50332</v>
      </c>
      <c r="Z8" s="72">
        <f>SUM(Z31:Z80)</f>
        <v>5885975</v>
      </c>
      <c r="AB8" s="73" t="s">
        <v>98</v>
      </c>
      <c r="AC8" s="77">
        <v>30.32</v>
      </c>
    </row>
    <row r="9" spans="1:29" ht="31.5" customHeight="1">
      <c r="A9" s="59" t="s">
        <v>18</v>
      </c>
      <c r="B9" s="60">
        <f>SUM(B81:B104)</f>
        <v>1709</v>
      </c>
      <c r="C9" s="61">
        <f>+B9/Z9*1000</f>
        <v>5.739367561322909</v>
      </c>
      <c r="D9" s="75">
        <f>SUM(D81:D104)</f>
        <v>169</v>
      </c>
      <c r="E9" s="60">
        <f>SUM(E81:E104)</f>
        <v>3446</v>
      </c>
      <c r="F9" s="66">
        <f>+E9/Z9*1000</f>
        <v>11.57276806104081</v>
      </c>
      <c r="G9" s="60">
        <f>SUM(G81:G104)</f>
        <v>9</v>
      </c>
      <c r="H9" s="66">
        <f>ROUND(G9/B9*1000,1)</f>
        <v>5.3</v>
      </c>
      <c r="I9" s="60">
        <f>SUM(I81:I104)</f>
        <v>3</v>
      </c>
      <c r="J9" s="78">
        <f>ROUND(I9/B9*1000,1)</f>
        <v>1.8</v>
      </c>
      <c r="K9" s="60">
        <f>SUM(K81:K104)</f>
        <v>24</v>
      </c>
      <c r="L9" s="66">
        <f>ROUND(K9/X9*1000,1)</f>
        <v>13.7</v>
      </c>
      <c r="M9" s="60">
        <f>SUM(M81:M104)</f>
        <v>17</v>
      </c>
      <c r="N9" s="66">
        <f>ROUND(M9/X9*1000,1)</f>
        <v>9.7</v>
      </c>
      <c r="O9" s="60">
        <f>SUM(O81:O104)</f>
        <v>11</v>
      </c>
      <c r="P9" s="66">
        <f>ROUND(O9/Y9*1000,1)</f>
        <v>6.4</v>
      </c>
      <c r="Q9" s="60">
        <f>SUM(Q81:Q104)</f>
        <v>9</v>
      </c>
      <c r="R9" s="75">
        <f>SUM(R81:R104)</f>
        <v>2</v>
      </c>
      <c r="S9" s="60">
        <f>SUM(S81:S104)</f>
        <v>1209</v>
      </c>
      <c r="T9" s="66">
        <f>+S9/Z9*1000</f>
        <v>4.060207947126623</v>
      </c>
      <c r="U9" s="60">
        <f>SUM(U81:U104)</f>
        <v>556</v>
      </c>
      <c r="V9" s="70">
        <f>+U9/Z9*1000</f>
        <v>1.867225490986271</v>
      </c>
      <c r="W9" s="76"/>
      <c r="X9" s="11">
        <f>SUM(X81:X104)</f>
        <v>1750</v>
      </c>
      <c r="Y9" s="11">
        <f>SUM(Y81:Y104)</f>
        <v>1718</v>
      </c>
      <c r="Z9" s="72">
        <f>SUM(Z81:Z104)</f>
        <v>297768</v>
      </c>
      <c r="AB9" s="73" t="s">
        <v>99</v>
      </c>
      <c r="AC9" s="77">
        <v>30.28</v>
      </c>
    </row>
    <row r="10" spans="1:24" ht="31.5" customHeight="1">
      <c r="A10" s="79" t="s">
        <v>19</v>
      </c>
      <c r="B10" s="80"/>
      <c r="C10" s="81"/>
      <c r="D10" s="82"/>
      <c r="E10" s="83"/>
      <c r="F10" s="84"/>
      <c r="G10" s="85"/>
      <c r="H10" s="84"/>
      <c r="I10" s="86"/>
      <c r="J10" s="84" t="s">
        <v>11</v>
      </c>
      <c r="K10" s="80"/>
      <c r="L10" s="84"/>
      <c r="M10" s="85"/>
      <c r="N10" s="84" t="s">
        <v>11</v>
      </c>
      <c r="O10" s="87"/>
      <c r="P10" s="84" t="s">
        <v>11</v>
      </c>
      <c r="Q10" s="87"/>
      <c r="R10" s="88"/>
      <c r="S10" s="89"/>
      <c r="T10" s="84"/>
      <c r="U10" s="89"/>
      <c r="V10" s="70"/>
      <c r="W10" s="90"/>
      <c r="X10" s="11"/>
    </row>
    <row r="11" spans="1:26" ht="31.5" customHeight="1">
      <c r="A11" s="91" t="s">
        <v>20</v>
      </c>
      <c r="B11" s="92">
        <v>7996</v>
      </c>
      <c r="C11" s="93">
        <f>+B11/Z11*1000</f>
        <v>8.370329505830234</v>
      </c>
      <c r="D11" s="94">
        <v>771</v>
      </c>
      <c r="E11" s="95">
        <v>6639</v>
      </c>
      <c r="F11" s="96">
        <f>+E11/Z11*1000</f>
        <v>6.949802099700715</v>
      </c>
      <c r="G11" s="95">
        <v>20</v>
      </c>
      <c r="H11" s="96">
        <f>ROUND(G11/B11*1000,1)</f>
        <v>2.5</v>
      </c>
      <c r="I11" s="97">
        <v>6</v>
      </c>
      <c r="J11" s="98">
        <f>ROUND(I11/B11*1000,1)</f>
        <v>0.8</v>
      </c>
      <c r="K11" s="95">
        <v>106</v>
      </c>
      <c r="L11" s="96">
        <f>ROUND(K11/X11*1000,1)</f>
        <v>13</v>
      </c>
      <c r="M11" s="95">
        <v>81</v>
      </c>
      <c r="N11" s="99">
        <f>ROUND(M11/X11*1000,1)</f>
        <v>9.9</v>
      </c>
      <c r="O11" s="92">
        <v>38</v>
      </c>
      <c r="P11" s="98">
        <f>P31</f>
        <v>4.6</v>
      </c>
      <c r="Q11" s="92">
        <v>33</v>
      </c>
      <c r="R11" s="94">
        <v>5</v>
      </c>
      <c r="S11" s="100">
        <v>5466</v>
      </c>
      <c r="T11" s="98">
        <f>+S11/Z11*1000</f>
        <v>5.721888579148081</v>
      </c>
      <c r="U11" s="100">
        <v>1971</v>
      </c>
      <c r="V11" s="101">
        <f>+U11/Z11*1000</f>
        <v>2.0632715677828153</v>
      </c>
      <c r="W11" s="76">
        <v>1.26</v>
      </c>
      <c r="X11" s="11">
        <f>B11+K11+M11</f>
        <v>8183</v>
      </c>
      <c r="Y11" s="1">
        <f>B11+Q11</f>
        <v>8029</v>
      </c>
      <c r="Z11" s="86">
        <f>Z31</f>
        <v>955279</v>
      </c>
    </row>
    <row r="12" spans="1:26" ht="31.5" customHeight="1">
      <c r="A12" s="91" t="s">
        <v>100</v>
      </c>
      <c r="B12" s="92">
        <v>5921</v>
      </c>
      <c r="C12" s="93">
        <f>+B12/Z12*1000</f>
        <v>9.867922169909587</v>
      </c>
      <c r="D12" s="94">
        <v>497</v>
      </c>
      <c r="E12" s="97">
        <v>3931</v>
      </c>
      <c r="F12" s="96">
        <f>+E12/Z12*1000</f>
        <v>6.551393691929503</v>
      </c>
      <c r="G12" s="95">
        <v>15</v>
      </c>
      <c r="H12" s="96">
        <f>ROUND(G12/B12*1000,1)</f>
        <v>2.5</v>
      </c>
      <c r="I12" s="97">
        <v>9</v>
      </c>
      <c r="J12" s="98">
        <f>ROUND(I12/B12*1000,1)</f>
        <v>1.5</v>
      </c>
      <c r="K12" s="97">
        <v>71</v>
      </c>
      <c r="L12" s="96">
        <f>ROUND(K12/X12*1000,1)</f>
        <v>11.7</v>
      </c>
      <c r="M12" s="97">
        <v>60</v>
      </c>
      <c r="N12" s="99">
        <f>ROUND(M12/X12*1000,1)</f>
        <v>9.9</v>
      </c>
      <c r="O12" s="97">
        <v>30</v>
      </c>
      <c r="P12" s="98">
        <f>P34</f>
        <v>0</v>
      </c>
      <c r="Q12" s="97">
        <v>26</v>
      </c>
      <c r="R12" s="94">
        <v>4</v>
      </c>
      <c r="S12" s="97">
        <v>3994</v>
      </c>
      <c r="T12" s="98">
        <f>+S12/Z12*1000</f>
        <v>6.6563893171117865</v>
      </c>
      <c r="U12" s="97">
        <v>1142</v>
      </c>
      <c r="V12" s="101">
        <f>+U12/Z12*1000</f>
        <v>1.9032540310820383</v>
      </c>
      <c r="W12" s="76">
        <v>1.35</v>
      </c>
      <c r="X12" s="11">
        <f>B12+K12+M12</f>
        <v>6052</v>
      </c>
      <c r="Y12" s="1">
        <f>B12+Q12</f>
        <v>5947</v>
      </c>
      <c r="Z12" s="102">
        <f>+Z34</f>
        <v>600025</v>
      </c>
    </row>
    <row r="13" spans="1:26" ht="31.5" customHeight="1">
      <c r="A13" s="91" t="s">
        <v>101</v>
      </c>
      <c r="B13" s="92">
        <v>3535</v>
      </c>
      <c r="C13" s="93">
        <f>+B13/Z13*1000</f>
        <v>8.894290041917644</v>
      </c>
      <c r="D13" s="94">
        <v>310</v>
      </c>
      <c r="E13" s="103">
        <v>2578</v>
      </c>
      <c r="F13" s="96">
        <f>+E13/Z13*1000</f>
        <v>6.4864157646573375</v>
      </c>
      <c r="G13" s="92">
        <v>3</v>
      </c>
      <c r="H13" s="96">
        <f>ROUND(G13/B13*1000,1)</f>
        <v>0.8</v>
      </c>
      <c r="I13" s="92">
        <v>2</v>
      </c>
      <c r="J13" s="98">
        <f>ROUND(I13/B13*1000,1)</f>
        <v>0.6</v>
      </c>
      <c r="K13" s="92">
        <v>41</v>
      </c>
      <c r="L13" s="96">
        <f>ROUND(K13/X13*1000,1)</f>
        <v>11.4</v>
      </c>
      <c r="M13" s="95">
        <v>33</v>
      </c>
      <c r="N13" s="99">
        <f>ROUND(M13/X13*1000,1)</f>
        <v>9.1</v>
      </c>
      <c r="O13" s="92">
        <v>13</v>
      </c>
      <c r="P13" s="98">
        <f>ROUND(O13/Y13*1000,1)</f>
        <v>3.7</v>
      </c>
      <c r="Q13" s="92">
        <v>11</v>
      </c>
      <c r="R13" s="94">
        <v>2</v>
      </c>
      <c r="S13" s="100">
        <v>2257</v>
      </c>
      <c r="T13" s="98">
        <f>+S13/Z13*1000</f>
        <v>5.678758875419554</v>
      </c>
      <c r="U13" s="100">
        <v>694</v>
      </c>
      <c r="V13" s="101">
        <f>+U13/Z13*1000</f>
        <v>1.7461491624019363</v>
      </c>
      <c r="W13" s="76">
        <v>1.28</v>
      </c>
      <c r="X13" s="11">
        <f>B13+K13+M13</f>
        <v>3609</v>
      </c>
      <c r="Y13" s="1">
        <f>B13+Q13</f>
        <v>3546</v>
      </c>
      <c r="Z13" s="104">
        <f>Z47</f>
        <v>397446</v>
      </c>
    </row>
    <row r="14" spans="1:26" ht="31.5" customHeight="1">
      <c r="A14" s="91" t="s">
        <v>21</v>
      </c>
      <c r="B14" s="92">
        <v>6288</v>
      </c>
      <c r="C14" s="93">
        <f>+B14/Z14*1000</f>
        <v>9.826105436861647</v>
      </c>
      <c r="D14" s="94">
        <v>576</v>
      </c>
      <c r="E14" s="103">
        <v>3713</v>
      </c>
      <c r="F14" s="96">
        <f>+E14/Z14*1000</f>
        <v>5.8022152492155366</v>
      </c>
      <c r="G14" s="95">
        <v>19</v>
      </c>
      <c r="H14" s="96">
        <f>ROUND(G14/B14*1000,1)</f>
        <v>3</v>
      </c>
      <c r="I14" s="97">
        <v>15</v>
      </c>
      <c r="J14" s="98">
        <f>ROUND(I14/B14*1000,1)</f>
        <v>2.4</v>
      </c>
      <c r="K14" s="92">
        <v>79</v>
      </c>
      <c r="L14" s="96">
        <f>ROUND(K14/X14*1000,1)</f>
        <v>12.3</v>
      </c>
      <c r="M14" s="95">
        <v>69</v>
      </c>
      <c r="N14" s="99">
        <f>ROUND(M14/X14*1000,1)</f>
        <v>10.7</v>
      </c>
      <c r="O14" s="92">
        <v>40</v>
      </c>
      <c r="P14" s="98">
        <f>ROUND(O14/Y14*1000,1)</f>
        <v>6.3</v>
      </c>
      <c r="Q14" s="92">
        <v>27</v>
      </c>
      <c r="R14" s="94">
        <v>13</v>
      </c>
      <c r="S14" s="100">
        <v>5070</v>
      </c>
      <c r="T14" s="98">
        <f>+S14/Z14*1000</f>
        <v>7.92276631121001</v>
      </c>
      <c r="U14" s="100">
        <v>1410</v>
      </c>
      <c r="V14" s="101">
        <f>+U14/Z14*1000</f>
        <v>2.203372879448938</v>
      </c>
      <c r="W14" s="76">
        <v>1.28</v>
      </c>
      <c r="X14" s="11">
        <f>B14+K14+M14</f>
        <v>6436</v>
      </c>
      <c r="Y14" s="1">
        <f>B14+Q14</f>
        <v>6315</v>
      </c>
      <c r="Z14" s="104">
        <f>Z33+Z67</f>
        <v>639928</v>
      </c>
    </row>
    <row r="15" spans="1:26" ht="31.5" customHeight="1">
      <c r="A15" s="91" t="s">
        <v>22</v>
      </c>
      <c r="B15" s="92">
        <v>6946</v>
      </c>
      <c r="C15" s="93">
        <f>+B15/Z15*1000</f>
        <v>8.904568815548767</v>
      </c>
      <c r="D15" s="94">
        <v>587</v>
      </c>
      <c r="E15" s="103">
        <v>5481</v>
      </c>
      <c r="F15" s="96">
        <f>+E15/Z15*1000</f>
        <v>7.02648166974126</v>
      </c>
      <c r="G15" s="95">
        <v>21</v>
      </c>
      <c r="H15" s="96">
        <f>ROUND(G15/B15*1000,1)</f>
        <v>3</v>
      </c>
      <c r="I15" s="97">
        <v>13</v>
      </c>
      <c r="J15" s="98">
        <f>ROUND(I15/B15*1000,1)</f>
        <v>1.9</v>
      </c>
      <c r="K15" s="92">
        <v>91</v>
      </c>
      <c r="L15" s="96">
        <f>ROUND(K15/X15*1000,1)</f>
        <v>12.8</v>
      </c>
      <c r="M15" s="95">
        <v>57</v>
      </c>
      <c r="N15" s="99">
        <f>ROUND(M15/X15*1000,1)</f>
        <v>8</v>
      </c>
      <c r="O15" s="92">
        <v>37</v>
      </c>
      <c r="P15" s="98">
        <f>ROUND(O15/Y15*1000,1)</f>
        <v>5.3</v>
      </c>
      <c r="Q15" s="92">
        <v>28</v>
      </c>
      <c r="R15" s="94">
        <v>9</v>
      </c>
      <c r="S15" s="100">
        <v>4717</v>
      </c>
      <c r="T15" s="98">
        <f>+S15/Z15*1000</f>
        <v>6.047056018275775</v>
      </c>
      <c r="U15" s="100">
        <v>1530</v>
      </c>
      <c r="V15" s="101">
        <f>+U15/Z15*1000</f>
        <v>1.9614152444269528</v>
      </c>
      <c r="W15" s="76">
        <v>1.29</v>
      </c>
      <c r="X15" s="11">
        <f>B15+K15+M15</f>
        <v>7094</v>
      </c>
      <c r="Y15" s="1">
        <f>B15+Q15</f>
        <v>6974</v>
      </c>
      <c r="Z15" s="104">
        <f>Z38+Z51+Z53</f>
        <v>780049</v>
      </c>
    </row>
    <row r="16" spans="1:26" ht="21.75" customHeight="1">
      <c r="A16" s="91"/>
      <c r="B16" s="92"/>
      <c r="C16" s="93"/>
      <c r="D16" s="94"/>
      <c r="E16" s="92"/>
      <c r="F16" s="96"/>
      <c r="G16" s="92"/>
      <c r="H16" s="105"/>
      <c r="I16" s="92"/>
      <c r="J16" s="98"/>
      <c r="K16" s="92"/>
      <c r="L16" s="105"/>
      <c r="M16" s="92"/>
      <c r="N16" s="105"/>
      <c r="O16" s="92"/>
      <c r="P16" s="98"/>
      <c r="Q16" s="92"/>
      <c r="R16" s="94"/>
      <c r="S16" s="92"/>
      <c r="T16" s="98"/>
      <c r="U16" s="92"/>
      <c r="V16" s="101"/>
      <c r="W16" s="76"/>
      <c r="X16" s="11"/>
      <c r="Z16" s="80"/>
    </row>
    <row r="17" spans="1:26" ht="31.5" customHeight="1">
      <c r="A17" s="91" t="s">
        <v>23</v>
      </c>
      <c r="B17" s="92">
        <v>1200</v>
      </c>
      <c r="C17" s="93">
        <f>+B17/Z17*1000</f>
        <v>7.757199650926015</v>
      </c>
      <c r="D17" s="94">
        <v>122</v>
      </c>
      <c r="E17" s="92">
        <v>1196</v>
      </c>
      <c r="F17" s="96">
        <f>+E17/Z17*1000</f>
        <v>7.731342318756262</v>
      </c>
      <c r="G17" s="92">
        <v>1</v>
      </c>
      <c r="H17" s="96">
        <f>ROUND(G17/B17*1000,1)</f>
        <v>0.8</v>
      </c>
      <c r="I17" s="92">
        <v>0</v>
      </c>
      <c r="J17" s="98">
        <f>ROUND(I17/B17*1000,1)</f>
        <v>0</v>
      </c>
      <c r="K17" s="92">
        <v>14</v>
      </c>
      <c r="L17" s="96">
        <f>ROUND(K17/X17*1000,1)</f>
        <v>11.4</v>
      </c>
      <c r="M17" s="92">
        <v>17</v>
      </c>
      <c r="N17" s="99">
        <f>ROUND(M17/X17*1000,1)</f>
        <v>13.8</v>
      </c>
      <c r="O17" s="92">
        <v>4</v>
      </c>
      <c r="P17" s="98">
        <f>ROUND(O17/Y17*1000,1)</f>
        <v>3.3</v>
      </c>
      <c r="Q17" s="92">
        <v>4</v>
      </c>
      <c r="R17" s="106" t="s">
        <v>102</v>
      </c>
      <c r="S17" s="92">
        <v>762</v>
      </c>
      <c r="T17" s="98">
        <f>+S17/Z17*1000</f>
        <v>4.925821778338021</v>
      </c>
      <c r="U17" s="92">
        <v>312</v>
      </c>
      <c r="V17" s="101">
        <f>+U17/Z17*1000</f>
        <v>2.016871909240764</v>
      </c>
      <c r="W17" s="76">
        <v>1.25</v>
      </c>
      <c r="X17" s="11">
        <f>B17+K17+M17</f>
        <v>1231</v>
      </c>
      <c r="Y17" s="1">
        <f>B17+Q17</f>
        <v>1204</v>
      </c>
      <c r="Z17" s="80">
        <f>+Z39</f>
        <v>154695</v>
      </c>
    </row>
    <row r="18" spans="1:29" ht="31.5" customHeight="1">
      <c r="A18" s="91" t="s">
        <v>103</v>
      </c>
      <c r="B18" s="92">
        <v>5643</v>
      </c>
      <c r="C18" s="93">
        <f>+B18/Z18*1000</f>
        <v>8.021743858596684</v>
      </c>
      <c r="D18" s="94">
        <v>527</v>
      </c>
      <c r="E18" s="92">
        <v>5067</v>
      </c>
      <c r="F18" s="96">
        <f>+E18/Z18*1000</f>
        <v>7.20293746792653</v>
      </c>
      <c r="G18" s="92">
        <v>9</v>
      </c>
      <c r="H18" s="96">
        <f>ROUND(G18/B18*1000,1)</f>
        <v>1.6</v>
      </c>
      <c r="I18" s="92">
        <v>7</v>
      </c>
      <c r="J18" s="98">
        <f>ROUND(I18/B18*1000,1)</f>
        <v>1.2</v>
      </c>
      <c r="K18" s="92">
        <v>81</v>
      </c>
      <c r="L18" s="96">
        <f>ROUND(K18/X18*1000,1)</f>
        <v>14</v>
      </c>
      <c r="M18" s="92">
        <v>71</v>
      </c>
      <c r="N18" s="99">
        <f>ROUND(M18/X18*1000,1)</f>
        <v>12.3</v>
      </c>
      <c r="O18" s="92">
        <v>31</v>
      </c>
      <c r="P18" s="98">
        <f>ROUND(O18/Y18*1000,1)</f>
        <v>5.5</v>
      </c>
      <c r="Q18" s="92">
        <v>27</v>
      </c>
      <c r="R18" s="94">
        <v>4</v>
      </c>
      <c r="S18" s="92">
        <v>3698</v>
      </c>
      <c r="T18" s="98">
        <f>+S18/Z18*1000</f>
        <v>5.256850751212217</v>
      </c>
      <c r="U18" s="92">
        <v>1391</v>
      </c>
      <c r="V18" s="101">
        <f>+U18/Z18*1000</f>
        <v>1.9773605719135192</v>
      </c>
      <c r="W18" s="76">
        <v>1.22</v>
      </c>
      <c r="X18" s="11">
        <f>B18+K18+M18</f>
        <v>5795</v>
      </c>
      <c r="Y18" s="1">
        <f>B18+Q18</f>
        <v>5670</v>
      </c>
      <c r="Z18" s="80">
        <f>Z41+Z43+Z69+Z71+Z72+Z73+Z74+Z81+Z82+Z83+Z84</f>
        <v>703463</v>
      </c>
      <c r="AC18" s="107"/>
    </row>
    <row r="19" spans="1:26" ht="31.5" customHeight="1">
      <c r="A19" s="91" t="s">
        <v>104</v>
      </c>
      <c r="B19" s="92">
        <v>1023</v>
      </c>
      <c r="C19" s="93">
        <f>+B19/Z19*1000</f>
        <v>6.54389140850386</v>
      </c>
      <c r="D19" s="94">
        <v>83</v>
      </c>
      <c r="E19" s="103">
        <v>1684</v>
      </c>
      <c r="F19" s="96">
        <f>+E19/Z19*1000</f>
        <v>10.772153599140275</v>
      </c>
      <c r="G19" s="92">
        <v>4</v>
      </c>
      <c r="H19" s="96">
        <f>ROUND(G19/B19*1000,1)</f>
        <v>3.9</v>
      </c>
      <c r="I19" s="92">
        <v>2</v>
      </c>
      <c r="J19" s="98">
        <f>ROUND(I19/B19*1000,1)</f>
        <v>2</v>
      </c>
      <c r="K19" s="92">
        <v>16</v>
      </c>
      <c r="L19" s="96">
        <f>ROUND(K19/X19*1000,1)</f>
        <v>15.2</v>
      </c>
      <c r="M19" s="95">
        <v>13</v>
      </c>
      <c r="N19" s="99">
        <f>ROUND(M19/X19*1000,1)</f>
        <v>12.4</v>
      </c>
      <c r="O19" s="92">
        <v>7</v>
      </c>
      <c r="P19" s="98">
        <f>ROUND(O19/Y19*1000,1)</f>
        <v>6.8</v>
      </c>
      <c r="Q19" s="92">
        <v>5</v>
      </c>
      <c r="R19" s="94">
        <v>2</v>
      </c>
      <c r="S19" s="100">
        <v>741</v>
      </c>
      <c r="T19" s="98">
        <f>+S19/Z19*1000</f>
        <v>4.74000345425353</v>
      </c>
      <c r="U19" s="100">
        <v>341</v>
      </c>
      <c r="V19" s="101">
        <f>+U19/Z19*1000</f>
        <v>2.1812971361679536</v>
      </c>
      <c r="W19" s="76">
        <v>1.18</v>
      </c>
      <c r="X19" s="11">
        <f>B19+K19+M19</f>
        <v>1052</v>
      </c>
      <c r="Y19" s="1">
        <f>B19+Q19</f>
        <v>1028</v>
      </c>
      <c r="Z19" s="104">
        <f>Z40+Z94+Z95+Z96+Z98+Z99+Z100</f>
        <v>156329</v>
      </c>
    </row>
    <row r="20" spans="1:26" ht="31.5" customHeight="1">
      <c r="A20" s="91" t="s">
        <v>105</v>
      </c>
      <c r="B20" s="92">
        <v>438</v>
      </c>
      <c r="C20" s="93">
        <f>+B20/Z20*1000</f>
        <v>5.43215388622242</v>
      </c>
      <c r="D20" s="94">
        <v>47</v>
      </c>
      <c r="E20" s="103">
        <v>1094</v>
      </c>
      <c r="F20" s="96">
        <f>+E20/Z20*1000</f>
        <v>13.567982537733625</v>
      </c>
      <c r="G20" s="92">
        <v>2</v>
      </c>
      <c r="H20" s="96">
        <f>ROUND(G20/B20*1000,1)</f>
        <v>4.6</v>
      </c>
      <c r="I20" s="92">
        <v>1</v>
      </c>
      <c r="J20" s="98">
        <f>ROUND(I20/B20*1000,1)</f>
        <v>2.3</v>
      </c>
      <c r="K20" s="92">
        <v>4</v>
      </c>
      <c r="L20" s="96">
        <f>ROUND(K20/X20*1000,1)</f>
        <v>9</v>
      </c>
      <c r="M20" s="95">
        <v>4</v>
      </c>
      <c r="N20" s="99">
        <f>ROUND(M20/X20*1000,1)</f>
        <v>9</v>
      </c>
      <c r="O20" s="92">
        <v>4</v>
      </c>
      <c r="P20" s="98">
        <f>ROUND(O20/Y20*1000,1)</f>
        <v>9.1</v>
      </c>
      <c r="Q20" s="92">
        <v>3</v>
      </c>
      <c r="R20" s="94">
        <v>1</v>
      </c>
      <c r="S20" s="100">
        <v>304</v>
      </c>
      <c r="T20" s="98">
        <f>+S20/Z20*1000</f>
        <v>3.7702620580173876</v>
      </c>
      <c r="U20" s="100">
        <v>111</v>
      </c>
      <c r="V20" s="101">
        <f>+U20/Z20*1000</f>
        <v>1.3766417382892435</v>
      </c>
      <c r="W20" s="76">
        <v>1.23</v>
      </c>
      <c r="X20" s="11">
        <f>B20+K20+M20</f>
        <v>446</v>
      </c>
      <c r="Y20" s="1">
        <f>B20+Q20</f>
        <v>441</v>
      </c>
      <c r="Z20" s="104">
        <f>Z49+Z101+Z80+Z102</f>
        <v>80631</v>
      </c>
    </row>
    <row r="21" spans="1:26" ht="31.5" customHeight="1">
      <c r="A21" s="91" t="s">
        <v>24</v>
      </c>
      <c r="B21" s="92">
        <v>2122</v>
      </c>
      <c r="C21" s="93">
        <f>+B21/Z21*1000</f>
        <v>7.595145120244533</v>
      </c>
      <c r="D21" s="94">
        <v>206</v>
      </c>
      <c r="E21" s="103">
        <v>2328</v>
      </c>
      <c r="F21" s="96">
        <f>+E21/Z21*1000</f>
        <v>8.3324683505793</v>
      </c>
      <c r="G21" s="92">
        <v>7</v>
      </c>
      <c r="H21" s="96">
        <f>ROUND(G21/B21*1000,1)</f>
        <v>3.3</v>
      </c>
      <c r="I21" s="92">
        <v>1</v>
      </c>
      <c r="J21" s="98">
        <f>ROUND(I21/B21*1000,1)</f>
        <v>0.5</v>
      </c>
      <c r="K21" s="92">
        <v>28</v>
      </c>
      <c r="L21" s="96">
        <f>ROUND(K21/X21*1000,1)</f>
        <v>12.8</v>
      </c>
      <c r="M21" s="95">
        <v>34</v>
      </c>
      <c r="N21" s="99">
        <f>ROUND(M21/X21*1000,1)</f>
        <v>15.6</v>
      </c>
      <c r="O21" s="92">
        <v>7</v>
      </c>
      <c r="P21" s="98">
        <f>ROUND(O21/Y21*1000,1)</f>
        <v>3.3</v>
      </c>
      <c r="Q21" s="92">
        <v>6</v>
      </c>
      <c r="R21" s="94">
        <v>1</v>
      </c>
      <c r="S21" s="100">
        <v>1533</v>
      </c>
      <c r="T21" s="98">
        <f>+S21/Z21*1000</f>
        <v>5.486973359724256</v>
      </c>
      <c r="U21" s="100">
        <v>633</v>
      </c>
      <c r="V21" s="101">
        <f>+U21/Z21*1000</f>
        <v>2.2656582757374126</v>
      </c>
      <c r="W21" s="76">
        <v>1.27</v>
      </c>
      <c r="X21" s="11">
        <f>B21+K21+M21</f>
        <v>2184</v>
      </c>
      <c r="Y21" s="1">
        <f>B21+Q21</f>
        <v>2128</v>
      </c>
      <c r="Z21" s="104">
        <f>Z50</f>
        <v>279389</v>
      </c>
    </row>
    <row r="22" spans="1:26" ht="20.25" customHeight="1">
      <c r="A22" s="91"/>
      <c r="B22" s="92"/>
      <c r="C22" s="93"/>
      <c r="D22" s="94"/>
      <c r="E22" s="103"/>
      <c r="F22" s="98"/>
      <c r="G22" s="92"/>
      <c r="H22" s="105"/>
      <c r="I22" s="92"/>
      <c r="J22" s="98" t="s">
        <v>11</v>
      </c>
      <c r="K22" s="92"/>
      <c r="L22" s="105"/>
      <c r="M22" s="95"/>
      <c r="N22" s="105"/>
      <c r="O22" s="92"/>
      <c r="P22" s="98"/>
      <c r="Q22" s="92"/>
      <c r="R22" s="94"/>
      <c r="S22" s="100"/>
      <c r="T22" s="98"/>
      <c r="U22" s="100"/>
      <c r="V22" s="101"/>
      <c r="W22" s="76"/>
      <c r="X22" s="11"/>
      <c r="Z22" s="104"/>
    </row>
    <row r="23" spans="1:26" ht="31.5" customHeight="1">
      <c r="A23" s="91" t="s">
        <v>106</v>
      </c>
      <c r="B23" s="92">
        <v>2474</v>
      </c>
      <c r="C23" s="93">
        <f>+B23/Z23*1000</f>
        <v>7.667585082610946</v>
      </c>
      <c r="D23" s="94">
        <v>260</v>
      </c>
      <c r="E23" s="103">
        <v>3019</v>
      </c>
      <c r="F23" s="96">
        <f>+E23/Z23*1000</f>
        <v>9.356685272595977</v>
      </c>
      <c r="G23" s="92">
        <v>9</v>
      </c>
      <c r="H23" s="96">
        <f>ROUND(G23/B23*1000,1)</f>
        <v>3.6</v>
      </c>
      <c r="I23" s="92">
        <v>6</v>
      </c>
      <c r="J23" s="98">
        <f>ROUND(I23/B23*1000,1)</f>
        <v>2.4</v>
      </c>
      <c r="K23" s="92">
        <v>25</v>
      </c>
      <c r="L23" s="96">
        <f>ROUND(K23/X23*1000,1)</f>
        <v>9.9</v>
      </c>
      <c r="M23" s="95">
        <v>34</v>
      </c>
      <c r="N23" s="99">
        <f>ROUND(M23/X23*1000,1)</f>
        <v>13.4</v>
      </c>
      <c r="O23" s="92">
        <v>11</v>
      </c>
      <c r="P23" s="98">
        <f>ROUND(O23/Y23*1000,1)</f>
        <v>4.4</v>
      </c>
      <c r="Q23" s="92">
        <v>6</v>
      </c>
      <c r="R23" s="94">
        <v>5</v>
      </c>
      <c r="S23" s="100">
        <v>1722</v>
      </c>
      <c r="T23" s="98">
        <f>+S23/Z23*1000</f>
        <v>5.336936747071968</v>
      </c>
      <c r="U23" s="100">
        <v>722</v>
      </c>
      <c r="V23" s="101">
        <f>+U23/Z23*1000</f>
        <v>2.23767034342971</v>
      </c>
      <c r="W23" s="76">
        <v>1.32</v>
      </c>
      <c r="X23" s="11">
        <f>B23+K23+M23</f>
        <v>2533</v>
      </c>
      <c r="Y23" s="1">
        <f>B23+Q23</f>
        <v>2480</v>
      </c>
      <c r="Z23" s="104">
        <f>Z37+Z65+Z66+Z70</f>
        <v>322657</v>
      </c>
    </row>
    <row r="24" spans="1:26" ht="31.5" customHeight="1">
      <c r="A24" s="91" t="s">
        <v>25</v>
      </c>
      <c r="B24" s="92">
        <v>4099</v>
      </c>
      <c r="C24" s="93">
        <f>+B24/Z24*1000</f>
        <v>8.984641282881398</v>
      </c>
      <c r="D24" s="94">
        <v>380</v>
      </c>
      <c r="E24" s="92">
        <v>3025</v>
      </c>
      <c r="F24" s="96">
        <f>+E24/Z24*1000</f>
        <v>6.630529368313303</v>
      </c>
      <c r="G24" s="92">
        <v>6</v>
      </c>
      <c r="H24" s="96">
        <f>ROUND(G24/B24*1000,1)</f>
        <v>1.5</v>
      </c>
      <c r="I24" s="92">
        <v>4</v>
      </c>
      <c r="J24" s="98">
        <f>ROUND(I24/B24*1000,1)</f>
        <v>1</v>
      </c>
      <c r="K24" s="92">
        <v>43</v>
      </c>
      <c r="L24" s="96">
        <f>ROUND(K24/X24*1000,1)</f>
        <v>10.3</v>
      </c>
      <c r="M24" s="92">
        <v>27</v>
      </c>
      <c r="N24" s="99">
        <f>ROUND(M24/X24*1000,1)</f>
        <v>6.5</v>
      </c>
      <c r="O24" s="92">
        <v>15</v>
      </c>
      <c r="P24" s="98">
        <f>ROUND(O24/Y24*1000,1)</f>
        <v>3.6</v>
      </c>
      <c r="Q24" s="92">
        <v>13</v>
      </c>
      <c r="R24" s="94">
        <v>2</v>
      </c>
      <c r="S24" s="92">
        <v>2621</v>
      </c>
      <c r="T24" s="98">
        <f>+S24/Z24*1000</f>
        <v>5.744997512181543</v>
      </c>
      <c r="U24" s="92">
        <v>906</v>
      </c>
      <c r="V24" s="101">
        <f>+U24/Z24*1000</f>
        <v>1.9858709446915215</v>
      </c>
      <c r="W24" s="76">
        <v>1.29</v>
      </c>
      <c r="X24" s="11">
        <f>B24+K24+M24</f>
        <v>4169</v>
      </c>
      <c r="Y24" s="1">
        <f>B24+Q24</f>
        <v>4112</v>
      </c>
      <c r="Z24" s="80">
        <f>Z46+Z52+Z64</f>
        <v>456223</v>
      </c>
    </row>
    <row r="25" spans="1:26" ht="31.5" customHeight="1">
      <c r="A25" s="91" t="s">
        <v>26</v>
      </c>
      <c r="B25" s="92">
        <v>725</v>
      </c>
      <c r="C25" s="93">
        <f>+B25/Z25*1000</f>
        <v>5.976522570646618</v>
      </c>
      <c r="D25" s="94">
        <v>67</v>
      </c>
      <c r="E25" s="103">
        <v>1487</v>
      </c>
      <c r="F25" s="96">
        <f>+E25/Z25*1000</f>
        <v>12.258053879381409</v>
      </c>
      <c r="G25" s="92">
        <v>5</v>
      </c>
      <c r="H25" s="96">
        <f>ROUND(G25/B25*1000,1)</f>
        <v>6.9</v>
      </c>
      <c r="I25" s="92">
        <v>1</v>
      </c>
      <c r="J25" s="98">
        <f>ROUND(I25/B25*1000,1)</f>
        <v>1.4</v>
      </c>
      <c r="K25" s="92">
        <v>17</v>
      </c>
      <c r="L25" s="96">
        <f>ROUND(K25/X25*1000,1)</f>
        <v>22.8</v>
      </c>
      <c r="M25" s="95">
        <v>4</v>
      </c>
      <c r="N25" s="99">
        <f>ROUND(M25/X25*1000,1)</f>
        <v>5.4</v>
      </c>
      <c r="O25" s="92">
        <v>6</v>
      </c>
      <c r="P25" s="98">
        <f>ROUND(O25/Y25*1000,1)</f>
        <v>8.2</v>
      </c>
      <c r="Q25" s="92">
        <v>5</v>
      </c>
      <c r="R25" s="94">
        <v>1</v>
      </c>
      <c r="S25" s="100">
        <v>512</v>
      </c>
      <c r="T25" s="98">
        <f>+S25/Z25*1000</f>
        <v>4.220661456787681</v>
      </c>
      <c r="U25" s="100">
        <v>225</v>
      </c>
      <c r="V25" s="101">
        <f>+U25/Z25*1000</f>
        <v>1.854782866752399</v>
      </c>
      <c r="W25" s="76">
        <v>1.2</v>
      </c>
      <c r="X25" s="11">
        <f>B25+K25+M25</f>
        <v>746</v>
      </c>
      <c r="Y25" s="1">
        <f>B25+Q25</f>
        <v>730</v>
      </c>
      <c r="Z25" s="104">
        <f>Z77+Z86+Z87+Z88</f>
        <v>121308</v>
      </c>
    </row>
    <row r="26" spans="1:26" ht="31.5" customHeight="1">
      <c r="A26" s="91" t="s">
        <v>27</v>
      </c>
      <c r="B26" s="92">
        <v>1156</v>
      </c>
      <c r="C26" s="93">
        <f>+B26/Z26*1000</f>
        <v>6.409119134214495</v>
      </c>
      <c r="D26" s="94">
        <v>111</v>
      </c>
      <c r="E26" s="103">
        <v>2171</v>
      </c>
      <c r="F26" s="96">
        <f>+E26/Z26*1000</f>
        <v>12.03650314911736</v>
      </c>
      <c r="G26" s="92">
        <v>5</v>
      </c>
      <c r="H26" s="96">
        <f>ROUND(G26/B26*1000,1)</f>
        <v>4.3</v>
      </c>
      <c r="I26" s="92">
        <v>1</v>
      </c>
      <c r="J26" s="98">
        <f>ROUND(I26/B26*1000,1)</f>
        <v>0.9</v>
      </c>
      <c r="K26" s="92">
        <v>26</v>
      </c>
      <c r="L26" s="96">
        <f>ROUND(K26/X26*1000,1)</f>
        <v>21.8</v>
      </c>
      <c r="M26" s="95">
        <v>11</v>
      </c>
      <c r="N26" s="99">
        <f>ROUND(M26/X26*1000,1)</f>
        <v>9.2</v>
      </c>
      <c r="O26" s="92">
        <v>9</v>
      </c>
      <c r="P26" s="98">
        <f>ROUND(O26/Y26*1000,1)</f>
        <v>7.7</v>
      </c>
      <c r="Q26" s="92">
        <v>8</v>
      </c>
      <c r="R26" s="94">
        <v>1</v>
      </c>
      <c r="S26" s="100">
        <v>721</v>
      </c>
      <c r="T26" s="98">
        <f>+S26/Z26*1000</f>
        <v>3.9973831278275527</v>
      </c>
      <c r="U26" s="100">
        <v>346</v>
      </c>
      <c r="V26" s="101">
        <f>+U26/Z26*1000</f>
        <v>1.9183003637008782</v>
      </c>
      <c r="W26" s="76">
        <v>1.26</v>
      </c>
      <c r="X26" s="11">
        <f>B26+K26+M26</f>
        <v>1193</v>
      </c>
      <c r="Y26" s="1">
        <f>B26+Q26</f>
        <v>1164</v>
      </c>
      <c r="Z26" s="104">
        <f>Z32+Z76+Z45</f>
        <v>180368</v>
      </c>
    </row>
    <row r="27" spans="1:26" ht="31.5" customHeight="1">
      <c r="A27" s="91" t="s">
        <v>28</v>
      </c>
      <c r="B27" s="92">
        <v>1426</v>
      </c>
      <c r="C27" s="93">
        <f>+B27/Z27*1000</f>
        <v>6.4981817850405115</v>
      </c>
      <c r="D27" s="94">
        <v>128</v>
      </c>
      <c r="E27" s="103">
        <v>2320</v>
      </c>
      <c r="F27" s="96">
        <f>+E27/Z27*1000</f>
        <v>10.57207695742916</v>
      </c>
      <c r="G27" s="92">
        <v>7</v>
      </c>
      <c r="H27" s="96">
        <f>ROUND(G27/B27*1000,1)</f>
        <v>4.9</v>
      </c>
      <c r="I27" s="92">
        <v>2</v>
      </c>
      <c r="J27" s="98">
        <f>ROUND(I27/B27*1000,1)</f>
        <v>1.4</v>
      </c>
      <c r="K27" s="92">
        <v>21</v>
      </c>
      <c r="L27" s="96">
        <f>ROUND(K27/X27*1000,1)</f>
        <v>14.4</v>
      </c>
      <c r="M27" s="95">
        <v>15</v>
      </c>
      <c r="N27" s="99">
        <f>ROUND(M27/X27*1000,1)</f>
        <v>10.3</v>
      </c>
      <c r="O27" s="92">
        <v>9</v>
      </c>
      <c r="P27" s="98">
        <f>ROUND(O27/Y27*1000,1)</f>
        <v>6.3</v>
      </c>
      <c r="Q27" s="92">
        <v>8</v>
      </c>
      <c r="R27" s="94">
        <v>1</v>
      </c>
      <c r="S27" s="100">
        <v>984</v>
      </c>
      <c r="T27" s="98">
        <f>+S27/Z27*1000</f>
        <v>4.484018847461335</v>
      </c>
      <c r="U27" s="100">
        <v>539</v>
      </c>
      <c r="V27" s="101">
        <f>+U27/Z27*1000</f>
        <v>2.4561851207130685</v>
      </c>
      <c r="W27" s="76">
        <v>1.21</v>
      </c>
      <c r="X27" s="11">
        <f>B27+K27+M27</f>
        <v>1462</v>
      </c>
      <c r="Y27" s="1">
        <f>B27+Q27</f>
        <v>1434</v>
      </c>
      <c r="Z27" s="104">
        <f>Z44+Z89+Z90+Z78+Z93+Z92</f>
        <v>219446</v>
      </c>
    </row>
    <row r="28" spans="1:26" ht="23.25" customHeight="1">
      <c r="A28" s="91"/>
      <c r="B28" s="92"/>
      <c r="C28" s="93"/>
      <c r="D28" s="94"/>
      <c r="E28" s="103"/>
      <c r="F28" s="98"/>
      <c r="G28" s="92"/>
      <c r="H28" s="105"/>
      <c r="I28" s="92"/>
      <c r="J28" s="98" t="s">
        <v>11</v>
      </c>
      <c r="K28" s="92"/>
      <c r="L28" s="105"/>
      <c r="M28" s="95"/>
      <c r="N28" s="105"/>
      <c r="O28" s="92"/>
      <c r="P28" s="98"/>
      <c r="Q28" s="92"/>
      <c r="R28" s="94"/>
      <c r="S28" s="100"/>
      <c r="T28" s="98"/>
      <c r="U28" s="100"/>
      <c r="V28" s="101"/>
      <c r="W28" s="76"/>
      <c r="X28" s="11"/>
      <c r="Z28" s="104"/>
    </row>
    <row r="29" spans="1:26" ht="31.5" customHeight="1">
      <c r="A29" s="91" t="s">
        <v>29</v>
      </c>
      <c r="B29" s="92">
        <v>847</v>
      </c>
      <c r="C29" s="93">
        <f>+B29/Z29*1000</f>
        <v>6.20481000974309</v>
      </c>
      <c r="D29" s="94">
        <v>101</v>
      </c>
      <c r="E29" s="103">
        <v>2086</v>
      </c>
      <c r="F29" s="96">
        <f>+E29/Z29*1000</f>
        <v>15.281267627301164</v>
      </c>
      <c r="G29" s="92">
        <v>4</v>
      </c>
      <c r="H29" s="96">
        <f>ROUND(G29/B29*1000,1)</f>
        <v>4.7</v>
      </c>
      <c r="I29" s="92">
        <v>3</v>
      </c>
      <c r="J29" s="98">
        <f>ROUND(I29/B29*1000,1)</f>
        <v>3.5</v>
      </c>
      <c r="K29" s="92">
        <v>10</v>
      </c>
      <c r="L29" s="96">
        <f>ROUND(K29/X29*1000,1)</f>
        <v>11.5</v>
      </c>
      <c r="M29" s="95">
        <v>14</v>
      </c>
      <c r="N29" s="99">
        <f>ROUND(M29/X29*1000,1)</f>
        <v>16.1</v>
      </c>
      <c r="O29" s="92">
        <v>4</v>
      </c>
      <c r="P29" s="98">
        <f>ROUND(O29/Y29*1000,1)</f>
        <v>4.7</v>
      </c>
      <c r="Q29" s="92">
        <v>1</v>
      </c>
      <c r="R29" s="94">
        <v>3</v>
      </c>
      <c r="S29" s="100">
        <v>567</v>
      </c>
      <c r="T29" s="98">
        <f>+S29/Z29*1000</f>
        <v>4.153633147018102</v>
      </c>
      <c r="U29" s="100">
        <v>221</v>
      </c>
      <c r="V29" s="101">
        <f>+U29/Z29*1000</f>
        <v>1.618964595222223</v>
      </c>
      <c r="W29" s="76">
        <v>1.32</v>
      </c>
      <c r="X29" s="11">
        <f>B29+K29+M29</f>
        <v>871</v>
      </c>
      <c r="Y29" s="1">
        <f>B29+Q29</f>
        <v>848</v>
      </c>
      <c r="Z29" s="104">
        <f>Z35+Z63+Z75+Z104</f>
        <v>136507</v>
      </c>
    </row>
    <row r="30" spans="1:24" ht="31.5" customHeight="1">
      <c r="A30" s="108" t="s">
        <v>30</v>
      </c>
      <c r="B30" s="109"/>
      <c r="C30" s="110"/>
      <c r="D30" s="111"/>
      <c r="E30" s="112"/>
      <c r="F30" s="96"/>
      <c r="G30" s="113"/>
      <c r="H30" s="114"/>
      <c r="I30" s="113" t="s">
        <v>11</v>
      </c>
      <c r="J30" s="96" t="s">
        <v>11</v>
      </c>
      <c r="K30" s="113"/>
      <c r="L30" s="114" t="s">
        <v>11</v>
      </c>
      <c r="M30" s="115"/>
      <c r="N30" s="114" t="s">
        <v>11</v>
      </c>
      <c r="O30" s="113"/>
      <c r="P30" s="96" t="s">
        <v>11</v>
      </c>
      <c r="Q30" s="113"/>
      <c r="R30" s="116"/>
      <c r="S30" s="117"/>
      <c r="T30" s="96"/>
      <c r="U30" s="117"/>
      <c r="V30" s="118"/>
      <c r="W30" s="119"/>
      <c r="X30" s="11" t="s">
        <v>11</v>
      </c>
    </row>
    <row r="31" spans="1:26" ht="31.5" customHeight="1">
      <c r="A31" s="120" t="s">
        <v>20</v>
      </c>
      <c r="B31" s="92">
        <v>7996</v>
      </c>
      <c r="C31" s="93">
        <f>+B31/Z31*1000</f>
        <v>8.370329505830234</v>
      </c>
      <c r="D31" s="94">
        <v>771</v>
      </c>
      <c r="E31" s="95">
        <v>6639</v>
      </c>
      <c r="F31" s="96">
        <f>+E31/Z31*1000</f>
        <v>6.949802099700715</v>
      </c>
      <c r="G31" s="95">
        <v>20</v>
      </c>
      <c r="H31" s="96">
        <f>ROUND(G31/B31*1000,1)</f>
        <v>2.5</v>
      </c>
      <c r="I31" s="97">
        <v>6</v>
      </c>
      <c r="J31" s="98">
        <f>ROUND(I31/B31*1000,1)</f>
        <v>0.8</v>
      </c>
      <c r="K31" s="95">
        <v>106</v>
      </c>
      <c r="L31" s="96">
        <f>ROUND(K31/X31*1000,1)</f>
        <v>13</v>
      </c>
      <c r="M31" s="95">
        <v>81</v>
      </c>
      <c r="N31" s="99">
        <f>ROUND(M31/X31*1000,1)</f>
        <v>9.9</v>
      </c>
      <c r="O31" s="92">
        <v>38</v>
      </c>
      <c r="P31" s="98">
        <f>P51</f>
        <v>4.6</v>
      </c>
      <c r="Q31" s="92">
        <v>33</v>
      </c>
      <c r="R31" s="94">
        <v>5</v>
      </c>
      <c r="S31" s="100">
        <v>5466</v>
      </c>
      <c r="T31" s="98">
        <f>+S31/Z31*1000</f>
        <v>5.721888579148081</v>
      </c>
      <c r="U31" s="100">
        <v>1971</v>
      </c>
      <c r="V31" s="101">
        <f>+U31/Z31*1000</f>
        <v>2.0632715677828153</v>
      </c>
      <c r="W31" s="119">
        <v>1.26</v>
      </c>
      <c r="X31" s="11">
        <f>B31+K31+M31</f>
        <v>8183</v>
      </c>
      <c r="Y31" s="1">
        <f>B31+Q31</f>
        <v>8029</v>
      </c>
      <c r="Z31" s="121">
        <v>955279</v>
      </c>
    </row>
    <row r="32" spans="1:26" ht="31.5" customHeight="1">
      <c r="A32" s="122" t="s">
        <v>31</v>
      </c>
      <c r="B32" s="109">
        <v>346</v>
      </c>
      <c r="C32" s="93">
        <f>+B32/Z32*1000</f>
        <v>4.92176386913229</v>
      </c>
      <c r="D32" s="111">
        <v>26</v>
      </c>
      <c r="E32" s="112">
        <v>883</v>
      </c>
      <c r="F32" s="96">
        <f>+E32/Z32*1000</f>
        <v>12.56045519203414</v>
      </c>
      <c r="G32" s="123">
        <v>1</v>
      </c>
      <c r="H32" s="96">
        <f>ROUND(G32/B32*1000,1)</f>
        <v>2.9</v>
      </c>
      <c r="I32" s="123">
        <v>1</v>
      </c>
      <c r="J32" s="96">
        <f>ROUND(I32/B32*1000,1)</f>
        <v>2.9</v>
      </c>
      <c r="K32" s="113">
        <v>6</v>
      </c>
      <c r="L32" s="96">
        <f>ROUND(K32/X32*1000,1)</f>
        <v>16.9</v>
      </c>
      <c r="M32" s="115">
        <v>4</v>
      </c>
      <c r="N32" s="99">
        <f>ROUND(M32/X32*1000,1)</f>
        <v>11.2</v>
      </c>
      <c r="O32" s="113">
        <v>3</v>
      </c>
      <c r="P32" s="96">
        <f>ROUND(O32/Y32*1000,1)</f>
        <v>8.6</v>
      </c>
      <c r="Q32" s="113">
        <v>2</v>
      </c>
      <c r="R32" s="116">
        <f>O32-Q32</f>
        <v>1</v>
      </c>
      <c r="S32" s="117">
        <v>243</v>
      </c>
      <c r="T32" s="98">
        <f>+S32/Z32*1000</f>
        <v>3.456614509246088</v>
      </c>
      <c r="U32" s="117">
        <v>136</v>
      </c>
      <c r="V32" s="101">
        <f>+U32/Z32*1000</f>
        <v>1.9345661450924607</v>
      </c>
      <c r="W32" s="119">
        <v>1.05</v>
      </c>
      <c r="X32" s="11">
        <f>B32+K32+M32</f>
        <v>356</v>
      </c>
      <c r="Y32" s="1">
        <f>B32+Q32</f>
        <v>348</v>
      </c>
      <c r="Z32" s="121">
        <v>70300</v>
      </c>
    </row>
    <row r="33" spans="1:26" ht="31.5" customHeight="1">
      <c r="A33" s="122" t="s">
        <v>32</v>
      </c>
      <c r="B33" s="109">
        <v>4667</v>
      </c>
      <c r="C33" s="93">
        <f>+B33/Z33*1000</f>
        <v>9.80975342143264</v>
      </c>
      <c r="D33" s="111">
        <v>394</v>
      </c>
      <c r="E33" s="112">
        <v>2954</v>
      </c>
      <c r="F33" s="96">
        <f>+E33/Z33*1000</f>
        <v>6.209130406452115</v>
      </c>
      <c r="G33" s="123">
        <v>12</v>
      </c>
      <c r="H33" s="114">
        <f>ROUND(G33/B33*1000,1)</f>
        <v>2.6</v>
      </c>
      <c r="I33" s="123">
        <v>8</v>
      </c>
      <c r="J33" s="96">
        <f>ROUND(I33/B33*1000,1)</f>
        <v>1.7</v>
      </c>
      <c r="K33" s="113">
        <v>63</v>
      </c>
      <c r="L33" s="114">
        <f>ROUND(K33/X33*1000,1)</f>
        <v>13.2</v>
      </c>
      <c r="M33" s="115">
        <v>52</v>
      </c>
      <c r="N33" s="114">
        <f>ROUND(M33/X33*1000,1)</f>
        <v>10.9</v>
      </c>
      <c r="O33" s="113">
        <v>28</v>
      </c>
      <c r="P33" s="96">
        <f>ROUND(O33/Y33*1000,1)</f>
        <v>6</v>
      </c>
      <c r="Q33" s="113">
        <v>21</v>
      </c>
      <c r="R33" s="116">
        <f>O33-Q33</f>
        <v>7</v>
      </c>
      <c r="S33" s="117">
        <v>3879</v>
      </c>
      <c r="T33" s="98">
        <f>+S33/Z33*1000</f>
        <v>8.153424795743993</v>
      </c>
      <c r="U33" s="117">
        <v>1070</v>
      </c>
      <c r="V33" s="101">
        <f>+U33/Z33*1000</f>
        <v>2.2490756719376312</v>
      </c>
      <c r="W33" s="119">
        <v>1.28</v>
      </c>
      <c r="X33" s="11">
        <f>B33+K33+M33</f>
        <v>4782</v>
      </c>
      <c r="Y33" s="1">
        <f>B33+Q33</f>
        <v>4688</v>
      </c>
      <c r="Z33" s="121">
        <v>475751</v>
      </c>
    </row>
    <row r="34" spans="1:26" ht="31.5" customHeight="1">
      <c r="A34" s="120" t="s">
        <v>33</v>
      </c>
      <c r="B34" s="92">
        <v>5921</v>
      </c>
      <c r="C34" s="93">
        <f>+B34/Z34*1000</f>
        <v>9.867922169909587</v>
      </c>
      <c r="D34" s="94">
        <v>497</v>
      </c>
      <c r="E34" s="97">
        <v>3931</v>
      </c>
      <c r="F34" s="96">
        <f>+E34/Z34*1000</f>
        <v>6.551393691929503</v>
      </c>
      <c r="G34" s="95">
        <v>15</v>
      </c>
      <c r="H34" s="96">
        <f>ROUND(G34/B34*1000,1)</f>
        <v>2.5</v>
      </c>
      <c r="I34" s="97">
        <v>9</v>
      </c>
      <c r="J34" s="98">
        <f>ROUND(I34/B34*1000,1)</f>
        <v>1.5</v>
      </c>
      <c r="K34" s="97">
        <v>71</v>
      </c>
      <c r="L34" s="96">
        <f>ROUND(K34/X34*1000,1)</f>
        <v>11.7</v>
      </c>
      <c r="M34" s="97">
        <v>60</v>
      </c>
      <c r="N34" s="99">
        <f>ROUND(M34/X34*1000,1)</f>
        <v>9.9</v>
      </c>
      <c r="O34" s="97">
        <v>30</v>
      </c>
      <c r="P34" s="98">
        <f>P64</f>
        <v>0</v>
      </c>
      <c r="Q34" s="97">
        <v>26</v>
      </c>
      <c r="R34" s="94">
        <v>4</v>
      </c>
      <c r="S34" s="97">
        <v>3994</v>
      </c>
      <c r="T34" s="98">
        <f>+S34/Z34*1000</f>
        <v>6.6563893171117865</v>
      </c>
      <c r="U34" s="97">
        <v>1142</v>
      </c>
      <c r="V34" s="101">
        <f>+U34/Z34*1000</f>
        <v>1.9032540310820383</v>
      </c>
      <c r="W34" s="119">
        <v>1.35</v>
      </c>
      <c r="X34" s="11">
        <f>B34+K34+M34</f>
        <v>6052</v>
      </c>
      <c r="Y34" s="1">
        <f>B34+Q34</f>
        <v>5947</v>
      </c>
      <c r="Z34" s="121">
        <v>600025</v>
      </c>
    </row>
    <row r="35" spans="1:26" ht="31.5" customHeight="1">
      <c r="A35" s="122" t="s">
        <v>34</v>
      </c>
      <c r="B35" s="109">
        <v>343</v>
      </c>
      <c r="C35" s="93">
        <f>+B35/Z35*1000</f>
        <v>6.946272707021204</v>
      </c>
      <c r="D35" s="111">
        <v>42</v>
      </c>
      <c r="E35" s="124">
        <v>639</v>
      </c>
      <c r="F35" s="96">
        <f>+E35/Z35*1000</f>
        <v>12.940723789465158</v>
      </c>
      <c r="G35" s="123">
        <v>2</v>
      </c>
      <c r="H35" s="96">
        <f>ROUND(G35/B35*1000,1)</f>
        <v>5.8</v>
      </c>
      <c r="I35" s="123">
        <v>2</v>
      </c>
      <c r="J35" s="96">
        <f>ROUND(I35/B35*1000,1)</f>
        <v>5.8</v>
      </c>
      <c r="K35" s="113">
        <v>6</v>
      </c>
      <c r="L35" s="96">
        <f>ROUND(K35/X35*1000,1)</f>
        <v>16.9</v>
      </c>
      <c r="M35" s="115">
        <v>5</v>
      </c>
      <c r="N35" s="99">
        <f>ROUND(M35/X35*1000,1)</f>
        <v>14.1</v>
      </c>
      <c r="O35" s="113">
        <v>3</v>
      </c>
      <c r="P35" s="96">
        <f>ROUND(O35/Y35*1000,1)</f>
        <v>8.7</v>
      </c>
      <c r="Q35" s="113">
        <v>1</v>
      </c>
      <c r="R35" s="116">
        <f>O35-Q35</f>
        <v>2</v>
      </c>
      <c r="S35" s="117">
        <v>230</v>
      </c>
      <c r="T35" s="98">
        <f>+S35/Z35*1000</f>
        <v>4.657850503250369</v>
      </c>
      <c r="U35" s="117">
        <v>93</v>
      </c>
      <c r="V35" s="101">
        <f>+U35/Z35*1000</f>
        <v>1.8833917252273233</v>
      </c>
      <c r="W35" s="119">
        <v>1.41</v>
      </c>
      <c r="X35" s="11">
        <f>B35+K35+M35</f>
        <v>354</v>
      </c>
      <c r="Y35" s="1">
        <f>B35+Q35</f>
        <v>344</v>
      </c>
      <c r="Z35" s="121">
        <v>49379</v>
      </c>
    </row>
    <row r="36" spans="1:26" ht="21.75" customHeight="1">
      <c r="A36" s="122"/>
      <c r="B36" s="109"/>
      <c r="C36" s="110"/>
      <c r="D36" s="111"/>
      <c r="E36" s="124"/>
      <c r="F36" s="96"/>
      <c r="G36" s="123"/>
      <c r="H36" s="114"/>
      <c r="I36" s="123"/>
      <c r="J36" s="96"/>
      <c r="K36" s="113"/>
      <c r="L36" s="114"/>
      <c r="M36" s="115"/>
      <c r="N36" s="114"/>
      <c r="O36" s="113"/>
      <c r="P36" s="96"/>
      <c r="Q36" s="113"/>
      <c r="R36" s="116"/>
      <c r="S36" s="117"/>
      <c r="T36" s="96"/>
      <c r="U36" s="117"/>
      <c r="V36" s="118"/>
      <c r="W36" s="119"/>
      <c r="X36" s="11"/>
      <c r="Z36" s="125"/>
    </row>
    <row r="37" spans="1:26" ht="31.5" customHeight="1">
      <c r="A37" s="120" t="s">
        <v>35</v>
      </c>
      <c r="B37" s="109">
        <v>1045</v>
      </c>
      <c r="C37" s="93">
        <f>+B37/Z37*1000</f>
        <v>8.310073080929774</v>
      </c>
      <c r="D37" s="111">
        <v>109</v>
      </c>
      <c r="E37" s="112">
        <v>1144</v>
      </c>
      <c r="F37" s="96">
        <f>+E37/Z37*1000</f>
        <v>9.097343162281016</v>
      </c>
      <c r="G37" s="123">
        <v>3</v>
      </c>
      <c r="H37" s="114">
        <f>ROUND(G37/B37*1000,1)</f>
        <v>2.9</v>
      </c>
      <c r="I37" s="123">
        <v>3</v>
      </c>
      <c r="J37" s="96">
        <f>ROUND(I37/B37*1000,1)</f>
        <v>2.9</v>
      </c>
      <c r="K37" s="113">
        <v>18</v>
      </c>
      <c r="L37" s="114">
        <f>ROUND(K37/X37*1000,1)</f>
        <v>16.7</v>
      </c>
      <c r="M37" s="115">
        <v>13</v>
      </c>
      <c r="N37" s="114">
        <f>ROUND(M37/X37*1000,1)</f>
        <v>12.1</v>
      </c>
      <c r="O37" s="113">
        <v>8</v>
      </c>
      <c r="P37" s="96">
        <f>ROUND(O37/Y37*1000,1)</f>
        <v>7.6</v>
      </c>
      <c r="Q37" s="113">
        <v>5</v>
      </c>
      <c r="R37" s="116">
        <f>O37-Q37</f>
        <v>3</v>
      </c>
      <c r="S37" s="117">
        <v>733</v>
      </c>
      <c r="T37" s="98">
        <f>+S37/Z37*1000</f>
        <v>5.828979491216769</v>
      </c>
      <c r="U37" s="117">
        <v>299</v>
      </c>
      <c r="V37" s="101">
        <f>+U37/Z37*1000</f>
        <v>2.3777146901416293</v>
      </c>
      <c r="W37" s="119">
        <v>1.37</v>
      </c>
      <c r="X37" s="11">
        <f>B37+K37+M37</f>
        <v>1076</v>
      </c>
      <c r="Y37" s="1">
        <f>B37+Q37</f>
        <v>1050</v>
      </c>
      <c r="Z37" s="121">
        <v>125751</v>
      </c>
    </row>
    <row r="38" spans="1:26" ht="31.5" customHeight="1">
      <c r="A38" s="120" t="s">
        <v>36</v>
      </c>
      <c r="B38" s="109">
        <v>4316</v>
      </c>
      <c r="C38" s="93">
        <f>+B38/Z38*1000</f>
        <v>8.91378249214158</v>
      </c>
      <c r="D38" s="111">
        <v>373</v>
      </c>
      <c r="E38" s="112">
        <v>3410</v>
      </c>
      <c r="F38" s="96">
        <f>+E38/Z38*1000</f>
        <v>7.042631672428819</v>
      </c>
      <c r="G38" s="123">
        <v>13</v>
      </c>
      <c r="H38" s="114">
        <f>ROUND(G38/B38*1000,1)</f>
        <v>3</v>
      </c>
      <c r="I38" s="123">
        <v>7</v>
      </c>
      <c r="J38" s="96">
        <f>ROUND(I38/B38*1000,1)</f>
        <v>1.6</v>
      </c>
      <c r="K38" s="113">
        <v>58</v>
      </c>
      <c r="L38" s="114">
        <f>ROUND(K38/X38*1000,1)</f>
        <v>13.2</v>
      </c>
      <c r="M38" s="115">
        <v>35</v>
      </c>
      <c r="N38" s="114">
        <f>ROUND(M38/X38*1000,1)</f>
        <v>7.9</v>
      </c>
      <c r="O38" s="113">
        <v>23</v>
      </c>
      <c r="P38" s="96">
        <f>ROUND(O38/Y38*1000,1)</f>
        <v>5.3</v>
      </c>
      <c r="Q38" s="113">
        <v>18</v>
      </c>
      <c r="R38" s="116">
        <v>5</v>
      </c>
      <c r="S38" s="117">
        <v>3023</v>
      </c>
      <c r="T38" s="98">
        <f>+S38/Z38*1000</f>
        <v>6.243365262683966</v>
      </c>
      <c r="U38" s="117">
        <v>1019</v>
      </c>
      <c r="V38" s="101">
        <f>+U38/Z38*1000</f>
        <v>2.1045283502067353</v>
      </c>
      <c r="W38" s="119">
        <v>1.29</v>
      </c>
      <c r="X38" s="11">
        <f>B38+K38+M38</f>
        <v>4409</v>
      </c>
      <c r="Y38" s="1">
        <f>B38+Q38</f>
        <v>4334</v>
      </c>
      <c r="Z38" s="121">
        <v>484194</v>
      </c>
    </row>
    <row r="39" spans="1:26" ht="31.5" customHeight="1">
      <c r="A39" s="120" t="s">
        <v>37</v>
      </c>
      <c r="B39" s="92">
        <v>1200</v>
      </c>
      <c r="C39" s="93">
        <f>+B39/Z39*1000</f>
        <v>7.757199650926015</v>
      </c>
      <c r="D39" s="94">
        <v>122</v>
      </c>
      <c r="E39" s="92">
        <v>1196</v>
      </c>
      <c r="F39" s="96">
        <f>+E39/Z39*1000</f>
        <v>7.731342318756262</v>
      </c>
      <c r="G39" s="92">
        <v>1</v>
      </c>
      <c r="H39" s="96">
        <f>ROUND(G39/B39*1000,1)</f>
        <v>0.8</v>
      </c>
      <c r="I39" s="92">
        <v>0</v>
      </c>
      <c r="J39" s="98">
        <f>ROUND(I39/B39*1000,1)</f>
        <v>0</v>
      </c>
      <c r="K39" s="92">
        <v>14</v>
      </c>
      <c r="L39" s="96">
        <f>ROUND(K39/X39*1000,1)</f>
        <v>11.4</v>
      </c>
      <c r="M39" s="92">
        <v>17</v>
      </c>
      <c r="N39" s="99">
        <f>ROUND(M39/X39*1000,1)</f>
        <v>13.8</v>
      </c>
      <c r="O39" s="92">
        <v>4</v>
      </c>
      <c r="P39" s="98">
        <f>ROUND(O39/Y39*1000,1)</f>
        <v>3.3</v>
      </c>
      <c r="Q39" s="92">
        <v>4</v>
      </c>
      <c r="R39" s="106" t="s">
        <v>107</v>
      </c>
      <c r="S39" s="92">
        <v>762</v>
      </c>
      <c r="T39" s="98">
        <f>+S39/Z39*1000</f>
        <v>4.925821778338021</v>
      </c>
      <c r="U39" s="92">
        <v>312</v>
      </c>
      <c r="V39" s="101">
        <f>+U39/Z39*1000</f>
        <v>2.016871909240764</v>
      </c>
      <c r="W39" s="119">
        <v>1.25</v>
      </c>
      <c r="X39" s="126">
        <f>B39+K39+M39</f>
        <v>1231</v>
      </c>
      <c r="Y39" s="1">
        <f>B39+Q39</f>
        <v>1204</v>
      </c>
      <c r="Z39" s="121">
        <v>154695</v>
      </c>
    </row>
    <row r="40" spans="1:26" ht="31.5" customHeight="1">
      <c r="A40" s="120" t="s">
        <v>38</v>
      </c>
      <c r="B40" s="109">
        <v>673</v>
      </c>
      <c r="C40" s="93">
        <f>+B40/Z40*1000</f>
        <v>7.265386317755396</v>
      </c>
      <c r="D40" s="111">
        <v>48</v>
      </c>
      <c r="E40" s="112">
        <v>863</v>
      </c>
      <c r="F40" s="96">
        <f>+E40/Z40*1000</f>
        <v>9.316535501074155</v>
      </c>
      <c r="G40" s="123">
        <v>2</v>
      </c>
      <c r="H40" s="114">
        <f>ROUND(G40/B40*1000,1)</f>
        <v>3</v>
      </c>
      <c r="I40" s="123">
        <v>1</v>
      </c>
      <c r="J40" s="96">
        <f>ROUND(I40/B40*1000,1)</f>
        <v>1.5</v>
      </c>
      <c r="K40" s="113">
        <v>11</v>
      </c>
      <c r="L40" s="114">
        <f>ROUND(K40/X40*1000,1)</f>
        <v>15.9</v>
      </c>
      <c r="M40" s="115">
        <v>9</v>
      </c>
      <c r="N40" s="114">
        <f>ROUND(M40/X40*1000,1)</f>
        <v>13</v>
      </c>
      <c r="O40" s="113">
        <v>4</v>
      </c>
      <c r="P40" s="96">
        <f>ROUND(O40/Y40*1000,1)</f>
        <v>5.9</v>
      </c>
      <c r="Q40" s="113">
        <v>3</v>
      </c>
      <c r="R40" s="116">
        <v>1</v>
      </c>
      <c r="S40" s="117">
        <v>452</v>
      </c>
      <c r="T40" s="98">
        <f>+S40/Z40*1000</f>
        <v>4.879575951895154</v>
      </c>
      <c r="U40" s="117">
        <v>206</v>
      </c>
      <c r="V40" s="101">
        <f>+U40/Z40*1000</f>
        <v>2.2238775355982336</v>
      </c>
      <c r="W40" s="119">
        <v>1.25</v>
      </c>
      <c r="X40" s="11">
        <f>B40+K40+M40</f>
        <v>693</v>
      </c>
      <c r="Y40" s="1">
        <f>B40+Q40</f>
        <v>676</v>
      </c>
      <c r="Z40" s="121">
        <v>92631</v>
      </c>
    </row>
    <row r="41" spans="1:26" ht="31.5" customHeight="1">
      <c r="A41" s="122" t="s">
        <v>39</v>
      </c>
      <c r="B41" s="109">
        <v>1348</v>
      </c>
      <c r="C41" s="93">
        <f>+B41/Z41*1000</f>
        <v>10.58475261674244</v>
      </c>
      <c r="D41" s="111">
        <v>114</v>
      </c>
      <c r="E41" s="124">
        <v>876</v>
      </c>
      <c r="F41" s="96">
        <f>+E41/Z41*1000</f>
        <v>6.878518762808886</v>
      </c>
      <c r="G41" s="123">
        <v>1</v>
      </c>
      <c r="H41" s="114">
        <f>ROUND(G41/B41*1000,1)</f>
        <v>0.7</v>
      </c>
      <c r="I41" s="92">
        <v>0</v>
      </c>
      <c r="J41" s="96">
        <f>ROUND(I41/B41*1000,1)</f>
        <v>0</v>
      </c>
      <c r="K41" s="113">
        <v>20</v>
      </c>
      <c r="L41" s="114">
        <f>ROUND(K41/X41*1000,1)</f>
        <v>14.5</v>
      </c>
      <c r="M41" s="115">
        <v>12</v>
      </c>
      <c r="N41" s="114">
        <f>ROUND(M41/X41*1000,1)</f>
        <v>8.7</v>
      </c>
      <c r="O41" s="113">
        <v>8</v>
      </c>
      <c r="P41" s="96">
        <f>ROUND(O41/Y41*1000,1)</f>
        <v>5.9</v>
      </c>
      <c r="Q41" s="113">
        <v>8</v>
      </c>
      <c r="R41" s="116">
        <f>O41-Q41</f>
        <v>0</v>
      </c>
      <c r="S41" s="117">
        <v>973</v>
      </c>
      <c r="T41" s="98">
        <f>+S41/Z41*1000</f>
        <v>7.640181228553705</v>
      </c>
      <c r="U41" s="117">
        <v>256</v>
      </c>
      <c r="V41" s="101">
        <f>+U41/Z41*1000</f>
        <v>2.010160734336843</v>
      </c>
      <c r="W41" s="119">
        <v>1.4</v>
      </c>
      <c r="X41" s="11">
        <f>B41+K41+M41</f>
        <v>1380</v>
      </c>
      <c r="Y41" s="1">
        <f>B41+Q41</f>
        <v>1356</v>
      </c>
      <c r="Z41" s="121">
        <v>127353</v>
      </c>
    </row>
    <row r="42" spans="1:26" ht="20.25" customHeight="1">
      <c r="A42" s="120"/>
      <c r="B42" s="109"/>
      <c r="C42" s="110"/>
      <c r="D42" s="111"/>
      <c r="E42" s="112"/>
      <c r="F42" s="96"/>
      <c r="G42" s="123"/>
      <c r="H42" s="114"/>
      <c r="I42" s="123"/>
      <c r="J42" s="96" t="s">
        <v>11</v>
      </c>
      <c r="K42" s="113"/>
      <c r="L42" s="114"/>
      <c r="M42" s="115"/>
      <c r="N42" s="114"/>
      <c r="O42" s="113"/>
      <c r="P42" s="96"/>
      <c r="Q42" s="113"/>
      <c r="R42" s="116"/>
      <c r="S42" s="117"/>
      <c r="T42" s="96"/>
      <c r="U42" s="117"/>
      <c r="V42" s="118"/>
      <c r="W42" s="119"/>
      <c r="X42" s="11"/>
      <c r="Z42" s="125"/>
    </row>
    <row r="43" spans="1:26" ht="31.5" customHeight="1">
      <c r="A43" s="122" t="s">
        <v>40</v>
      </c>
      <c r="B43" s="109">
        <v>1213</v>
      </c>
      <c r="C43" s="93">
        <f>+B43/Z43*1000</f>
        <v>7.033882088245356</v>
      </c>
      <c r="D43" s="111">
        <v>100</v>
      </c>
      <c r="E43" s="124">
        <v>1281</v>
      </c>
      <c r="F43" s="96">
        <f>+E43/Z43*1000</f>
        <v>7.42819699508846</v>
      </c>
      <c r="G43" s="123">
        <v>0</v>
      </c>
      <c r="H43" s="96">
        <f>ROUND(G43/B43*1000,1)</f>
        <v>0</v>
      </c>
      <c r="I43" s="123">
        <v>0</v>
      </c>
      <c r="J43" s="96">
        <f>ROUND(I43/B43*1000,1)</f>
        <v>0</v>
      </c>
      <c r="K43" s="113">
        <v>17</v>
      </c>
      <c r="L43" s="114">
        <f>ROUND(K43/X43*1000,1)</f>
        <v>13.6</v>
      </c>
      <c r="M43" s="115">
        <v>23</v>
      </c>
      <c r="N43" s="114">
        <f>ROUND(M43/X43*1000,1)</f>
        <v>18.4</v>
      </c>
      <c r="O43" s="113">
        <v>5</v>
      </c>
      <c r="P43" s="96">
        <f>ROUND(O43/Y43*1000,1)</f>
        <v>4.1</v>
      </c>
      <c r="Q43" s="113">
        <v>5</v>
      </c>
      <c r="R43" s="116">
        <f>O43-Q43</f>
        <v>0</v>
      </c>
      <c r="S43" s="117">
        <v>828</v>
      </c>
      <c r="T43" s="98">
        <f>+S43/Z43*1000</f>
        <v>4.801363865677787</v>
      </c>
      <c r="U43" s="117">
        <v>314</v>
      </c>
      <c r="V43" s="101">
        <f>+U43/Z43*1000</f>
        <v>1.8208070698343297</v>
      </c>
      <c r="W43" s="119">
        <v>1.08</v>
      </c>
      <c r="X43" s="11">
        <f>B43+K43+M43</f>
        <v>1253</v>
      </c>
      <c r="Y43" s="1">
        <f>B43+Q43</f>
        <v>1218</v>
      </c>
      <c r="Z43" s="121">
        <v>172451</v>
      </c>
    </row>
    <row r="44" spans="1:26" ht="31.5" customHeight="1">
      <c r="A44" s="122" t="s">
        <v>41</v>
      </c>
      <c r="B44" s="109">
        <v>460</v>
      </c>
      <c r="C44" s="93">
        <f>+B44/Z44*1000</f>
        <v>7.461355046957876</v>
      </c>
      <c r="D44" s="111">
        <v>37</v>
      </c>
      <c r="E44" s="124">
        <v>493</v>
      </c>
      <c r="F44" s="96">
        <f>+E44/Z44*1000</f>
        <v>7.996626169891811</v>
      </c>
      <c r="G44" s="123">
        <v>0</v>
      </c>
      <c r="H44" s="96">
        <f>ROUND(G44/B44*1000,1)</f>
        <v>0</v>
      </c>
      <c r="I44" s="123">
        <v>0</v>
      </c>
      <c r="J44" s="96">
        <f>ROUND(I44/B44*1000,1)</f>
        <v>0</v>
      </c>
      <c r="K44" s="113">
        <v>4</v>
      </c>
      <c r="L44" s="96">
        <f>ROUND(K44/X44*1000,1)</f>
        <v>8.5</v>
      </c>
      <c r="M44" s="115">
        <v>6</v>
      </c>
      <c r="N44" s="99">
        <f>ROUND(M44/X44*1000,1)</f>
        <v>12.8</v>
      </c>
      <c r="O44" s="113">
        <v>2</v>
      </c>
      <c r="P44" s="96">
        <f>ROUND(O44/Y44*1000,1)</f>
        <v>4.3</v>
      </c>
      <c r="Q44" s="113">
        <v>2</v>
      </c>
      <c r="R44" s="116">
        <f>O44-Q44</f>
        <v>0</v>
      </c>
      <c r="S44" s="117">
        <v>311</v>
      </c>
      <c r="T44" s="98">
        <f>+S44/Z44*1000</f>
        <v>5.044524825225868</v>
      </c>
      <c r="U44" s="117">
        <v>182</v>
      </c>
      <c r="V44" s="101">
        <f>+U44/Z44*1000</f>
        <v>2.952101344665942</v>
      </c>
      <c r="W44" s="119">
        <v>1.34</v>
      </c>
      <c r="X44" s="11">
        <f>B44+K44+M44</f>
        <v>470</v>
      </c>
      <c r="Y44" s="1">
        <f>B44+Q44</f>
        <v>462</v>
      </c>
      <c r="Z44" s="121">
        <v>61651</v>
      </c>
    </row>
    <row r="45" spans="1:26" ht="31.5" customHeight="1">
      <c r="A45" s="122" t="s">
        <v>42</v>
      </c>
      <c r="B45" s="109">
        <v>542</v>
      </c>
      <c r="C45" s="93">
        <f>+B45/Z45*1000</f>
        <v>7.803613850694695</v>
      </c>
      <c r="D45" s="111">
        <v>57</v>
      </c>
      <c r="E45" s="124">
        <v>793</v>
      </c>
      <c r="F45" s="96">
        <f>+E45/Z45*1000</f>
        <v>11.4174645453891</v>
      </c>
      <c r="G45" s="123">
        <v>3</v>
      </c>
      <c r="H45" s="96">
        <f>ROUND(G45/B45*1000,1)</f>
        <v>5.5</v>
      </c>
      <c r="I45" s="123">
        <v>0</v>
      </c>
      <c r="J45" s="99">
        <f>ROUND(I45/B45*1000,1)</f>
        <v>0</v>
      </c>
      <c r="K45" s="113">
        <v>13</v>
      </c>
      <c r="L45" s="96">
        <f>ROUND(K45/X45*1000,1)</f>
        <v>23.2</v>
      </c>
      <c r="M45" s="115">
        <v>6</v>
      </c>
      <c r="N45" s="99">
        <f>ROUND(M45/X45*1000,1)</f>
        <v>10.7</v>
      </c>
      <c r="O45" s="113">
        <v>3</v>
      </c>
      <c r="P45" s="96">
        <f>ROUND(O45/Y45*1000,1)</f>
        <v>5.5</v>
      </c>
      <c r="Q45" s="113">
        <v>3</v>
      </c>
      <c r="R45" s="116">
        <f>O45-Q45</f>
        <v>0</v>
      </c>
      <c r="S45" s="117">
        <v>326</v>
      </c>
      <c r="T45" s="98">
        <f>+S45/Z45*1000</f>
        <v>4.693686559642934</v>
      </c>
      <c r="U45" s="117">
        <v>143</v>
      </c>
      <c r="V45" s="101">
        <f>+U45/Z45*1000</f>
        <v>2.0588870491685265</v>
      </c>
      <c r="W45" s="119">
        <v>1.42</v>
      </c>
      <c r="X45" s="11">
        <f>B45+K45+M45</f>
        <v>561</v>
      </c>
      <c r="Y45" s="1">
        <f>B45+Q45</f>
        <v>545</v>
      </c>
      <c r="Z45" s="121">
        <v>69455</v>
      </c>
    </row>
    <row r="46" spans="1:26" ht="31.5" customHeight="1">
      <c r="A46" s="122" t="s">
        <v>43</v>
      </c>
      <c r="B46" s="109">
        <v>1382</v>
      </c>
      <c r="C46" s="93">
        <f>+B46/Z46*1000</f>
        <v>8.561887828117934</v>
      </c>
      <c r="D46" s="111">
        <v>127</v>
      </c>
      <c r="E46" s="124">
        <v>1025</v>
      </c>
      <c r="F46" s="96">
        <f>+E46/Z46*1000</f>
        <v>6.350170060651869</v>
      </c>
      <c r="G46" s="123">
        <v>0</v>
      </c>
      <c r="H46" s="96">
        <f>ROUND(G46/B46*1000,1)</f>
        <v>0</v>
      </c>
      <c r="I46" s="123">
        <v>0</v>
      </c>
      <c r="J46" s="96">
        <f>ROUND(I46/B46*1000,1)</f>
        <v>0</v>
      </c>
      <c r="K46" s="113">
        <v>20</v>
      </c>
      <c r="L46" s="114">
        <f>ROUND(K46/X46*1000,1)</f>
        <v>14.2</v>
      </c>
      <c r="M46" s="115">
        <v>7</v>
      </c>
      <c r="N46" s="114">
        <f>ROUND(M46/X46*1000,1)</f>
        <v>5</v>
      </c>
      <c r="O46" s="113">
        <v>5</v>
      </c>
      <c r="P46" s="96">
        <f>ROUND(O46/Y46*1000,1)</f>
        <v>3.6</v>
      </c>
      <c r="Q46" s="113">
        <v>5</v>
      </c>
      <c r="R46" s="116">
        <f>O46-Q46</f>
        <v>0</v>
      </c>
      <c r="S46" s="117">
        <v>936</v>
      </c>
      <c r="T46" s="98">
        <f>+S46/Z46*1000</f>
        <v>5.7987894407513645</v>
      </c>
      <c r="U46" s="117">
        <v>249</v>
      </c>
      <c r="V46" s="101">
        <f>+U46/Z46*1000</f>
        <v>1.5426266781486002</v>
      </c>
      <c r="W46" s="119">
        <v>1.22</v>
      </c>
      <c r="X46" s="11">
        <f>B46+K46+M46</f>
        <v>1409</v>
      </c>
      <c r="Y46" s="1">
        <f>B46+Q46</f>
        <v>1387</v>
      </c>
      <c r="Z46" s="121">
        <v>161413</v>
      </c>
    </row>
    <row r="47" spans="1:26" ht="31.5" customHeight="1">
      <c r="A47" s="120" t="s">
        <v>44</v>
      </c>
      <c r="B47" s="92">
        <v>3535</v>
      </c>
      <c r="C47" s="93">
        <f>+B47/Z47*1000</f>
        <v>8.894290041917644</v>
      </c>
      <c r="D47" s="94">
        <v>310</v>
      </c>
      <c r="E47" s="103">
        <v>2578</v>
      </c>
      <c r="F47" s="96">
        <f>+E47/Z47*1000</f>
        <v>6.4864157646573375</v>
      </c>
      <c r="G47" s="92">
        <v>3</v>
      </c>
      <c r="H47" s="96">
        <f>ROUND(G47/B47*1000,1)</f>
        <v>0.8</v>
      </c>
      <c r="I47" s="92">
        <v>2</v>
      </c>
      <c r="J47" s="98">
        <f>ROUND(I47/B47*1000,1)</f>
        <v>0.6</v>
      </c>
      <c r="K47" s="92">
        <v>41</v>
      </c>
      <c r="L47" s="96">
        <f>ROUND(K47/X47*1000,1)</f>
        <v>11.4</v>
      </c>
      <c r="M47" s="95">
        <v>33</v>
      </c>
      <c r="N47" s="99">
        <f>ROUND(M47/X47*1000,1)</f>
        <v>9.1</v>
      </c>
      <c r="O47" s="92">
        <v>13</v>
      </c>
      <c r="P47" s="98">
        <f>ROUND(O47/Y47*1000,1)</f>
        <v>3.7</v>
      </c>
      <c r="Q47" s="92">
        <v>11</v>
      </c>
      <c r="R47" s="94">
        <v>2</v>
      </c>
      <c r="S47" s="100">
        <v>2257</v>
      </c>
      <c r="T47" s="98">
        <f>+S47/Z47*1000</f>
        <v>5.678758875419554</v>
      </c>
      <c r="U47" s="100">
        <v>694</v>
      </c>
      <c r="V47" s="101">
        <f>+U47/Z47*1000</f>
        <v>1.7461491624019363</v>
      </c>
      <c r="W47" s="119">
        <v>1.28</v>
      </c>
      <c r="X47" s="11">
        <f>B47+K47+M47</f>
        <v>3609</v>
      </c>
      <c r="Y47" s="1">
        <f>B47+Q47</f>
        <v>3546</v>
      </c>
      <c r="Z47" s="121">
        <v>397446</v>
      </c>
    </row>
    <row r="48" spans="1:26" ht="24.75" customHeight="1">
      <c r="A48" s="122"/>
      <c r="B48" s="109"/>
      <c r="C48" s="110"/>
      <c r="D48" s="111"/>
      <c r="E48" s="124"/>
      <c r="F48" s="96"/>
      <c r="G48" s="123"/>
      <c r="H48" s="96"/>
      <c r="I48" s="123"/>
      <c r="J48" s="96" t="s">
        <v>11</v>
      </c>
      <c r="K48" s="113"/>
      <c r="L48" s="114"/>
      <c r="M48" s="115"/>
      <c r="N48" s="114"/>
      <c r="O48" s="113"/>
      <c r="P48" s="96" t="s">
        <v>11</v>
      </c>
      <c r="Q48" s="113"/>
      <c r="R48" s="116"/>
      <c r="S48" s="117"/>
      <c r="T48" s="96"/>
      <c r="U48" s="117"/>
      <c r="V48" s="118"/>
      <c r="W48" s="119"/>
      <c r="X48" s="11"/>
      <c r="Z48" s="125"/>
    </row>
    <row r="49" spans="1:26" ht="31.5" customHeight="1">
      <c r="A49" s="122" t="s">
        <v>45</v>
      </c>
      <c r="B49" s="109">
        <v>93</v>
      </c>
      <c r="C49" s="93">
        <f>+B49/Z49*1000</f>
        <v>4.48235974551764</v>
      </c>
      <c r="D49" s="111">
        <v>9</v>
      </c>
      <c r="E49" s="124">
        <v>290</v>
      </c>
      <c r="F49" s="96">
        <f>+E49/Z49*1000</f>
        <v>13.977250819356083</v>
      </c>
      <c r="G49" s="123">
        <v>0</v>
      </c>
      <c r="H49" s="96">
        <f>ROUND(G49/B49*1000,1)</f>
        <v>0</v>
      </c>
      <c r="I49" s="123">
        <v>0</v>
      </c>
      <c r="J49" s="96">
        <f>ROUND(I49/B49*1000,1)</f>
        <v>0</v>
      </c>
      <c r="K49" s="113">
        <v>1</v>
      </c>
      <c r="L49" s="96">
        <f>ROUND(K49/X49*1000,1)</f>
        <v>10.6</v>
      </c>
      <c r="M49" s="123">
        <v>0</v>
      </c>
      <c r="N49" s="96">
        <f>ROUND(M49/F49*1000,1)</f>
        <v>0</v>
      </c>
      <c r="O49" s="113">
        <v>0</v>
      </c>
      <c r="P49" s="96">
        <f>ROUND(O49/Y49*1000,1)</f>
        <v>0</v>
      </c>
      <c r="Q49" s="113">
        <v>0</v>
      </c>
      <c r="R49" s="116">
        <f>O49-Q49</f>
        <v>0</v>
      </c>
      <c r="S49" s="117">
        <v>71</v>
      </c>
      <c r="T49" s="98">
        <f>+S49/Z49*1000</f>
        <v>3.422016579911317</v>
      </c>
      <c r="U49" s="117">
        <v>28</v>
      </c>
      <c r="V49" s="101">
        <f>+U49/Z49*1000</f>
        <v>1.3495276653171389</v>
      </c>
      <c r="W49" s="119">
        <v>1.1</v>
      </c>
      <c r="X49" s="11">
        <f>B49+K49+M49</f>
        <v>94</v>
      </c>
      <c r="Y49" s="1">
        <f>B49+Q49</f>
        <v>93</v>
      </c>
      <c r="Z49" s="121">
        <v>20748</v>
      </c>
    </row>
    <row r="50" spans="1:26" ht="31.5" customHeight="1">
      <c r="A50" s="120" t="s">
        <v>46</v>
      </c>
      <c r="B50" s="109">
        <v>2122</v>
      </c>
      <c r="C50" s="93">
        <f>+B50/Z50*1000</f>
        <v>7.595145120244533</v>
      </c>
      <c r="D50" s="111">
        <v>206</v>
      </c>
      <c r="E50" s="112">
        <v>2328</v>
      </c>
      <c r="F50" s="96">
        <f>+E50/Z50*1000</f>
        <v>8.3324683505793</v>
      </c>
      <c r="G50" s="123">
        <v>7</v>
      </c>
      <c r="H50" s="96">
        <f>ROUND(G50/B50*1000,1)</f>
        <v>3.3</v>
      </c>
      <c r="I50" s="123">
        <v>1</v>
      </c>
      <c r="J50" s="96">
        <f>ROUND(I50/B50*1000,1)</f>
        <v>0.5</v>
      </c>
      <c r="K50" s="113">
        <v>28</v>
      </c>
      <c r="L50" s="114">
        <f>ROUND(K50/X50*1000,1)</f>
        <v>12.8</v>
      </c>
      <c r="M50" s="115">
        <v>34</v>
      </c>
      <c r="N50" s="114">
        <f>ROUND(M50/X50*1000,1)</f>
        <v>15.6</v>
      </c>
      <c r="O50" s="113">
        <v>7</v>
      </c>
      <c r="P50" s="96">
        <f>ROUND(O50/Y50*1000,1)</f>
        <v>3.3</v>
      </c>
      <c r="Q50" s="113">
        <v>6</v>
      </c>
      <c r="R50" s="116">
        <f>O50-Q50</f>
        <v>1</v>
      </c>
      <c r="S50" s="117">
        <v>1533</v>
      </c>
      <c r="T50" s="98">
        <f>+S50/Z50*1000</f>
        <v>5.486973359724256</v>
      </c>
      <c r="U50" s="117">
        <v>633</v>
      </c>
      <c r="V50" s="101">
        <f>+U50/Z50*1000</f>
        <v>2.2656582757374126</v>
      </c>
      <c r="W50" s="119">
        <v>1.27</v>
      </c>
      <c r="X50" s="11">
        <f>B50+K50+M50</f>
        <v>2184</v>
      </c>
      <c r="Y50" s="1">
        <f>B50+Q50</f>
        <v>2128</v>
      </c>
      <c r="Z50" s="121">
        <v>279389</v>
      </c>
    </row>
    <row r="51" spans="1:26" ht="31.5" customHeight="1">
      <c r="A51" s="122" t="s">
        <v>47</v>
      </c>
      <c r="B51" s="109">
        <v>1508</v>
      </c>
      <c r="C51" s="93">
        <f>+B51/Z51*1000</f>
        <v>9.361982157601643</v>
      </c>
      <c r="D51" s="111">
        <v>128</v>
      </c>
      <c r="E51" s="124">
        <v>1095</v>
      </c>
      <c r="F51" s="96">
        <f>+E51/Z51*1000</f>
        <v>6.797991022926923</v>
      </c>
      <c r="G51" s="123">
        <v>5</v>
      </c>
      <c r="H51" s="96">
        <f>ROUND(G51/B51*1000,1)</f>
        <v>3.3</v>
      </c>
      <c r="I51" s="123">
        <v>3</v>
      </c>
      <c r="J51" s="96">
        <f>ROUND(I51/B51*1000,1)</f>
        <v>2</v>
      </c>
      <c r="K51" s="113">
        <v>18</v>
      </c>
      <c r="L51" s="114">
        <f>ROUND(K51/X51*1000,1)</f>
        <v>11.7</v>
      </c>
      <c r="M51" s="115">
        <v>14</v>
      </c>
      <c r="N51" s="114">
        <f>ROUND(M51/X51*1000,1)</f>
        <v>9.1</v>
      </c>
      <c r="O51" s="113">
        <v>7</v>
      </c>
      <c r="P51" s="96">
        <f>ROUND(O51/Y51*1000,1)</f>
        <v>4.6</v>
      </c>
      <c r="Q51" s="113">
        <v>5</v>
      </c>
      <c r="R51" s="116">
        <f>O51-Q51</f>
        <v>2</v>
      </c>
      <c r="S51" s="117">
        <v>978</v>
      </c>
      <c r="T51" s="98">
        <f>+S51/Z51*1000</f>
        <v>6.0716303382854155</v>
      </c>
      <c r="U51" s="117">
        <v>258</v>
      </c>
      <c r="V51" s="101">
        <f>+U51/Z51*1000</f>
        <v>1.6017184327992202</v>
      </c>
      <c r="W51" s="119">
        <v>1.33</v>
      </c>
      <c r="X51" s="11">
        <f>B51+K51+M51</f>
        <v>1540</v>
      </c>
      <c r="Y51" s="1">
        <f>B51+Q51</f>
        <v>1513</v>
      </c>
      <c r="Z51" s="121">
        <v>161077</v>
      </c>
    </row>
    <row r="52" spans="1:26" ht="31.5" customHeight="1">
      <c r="A52" s="122" t="s">
        <v>48</v>
      </c>
      <c r="B52" s="109">
        <v>1830</v>
      </c>
      <c r="C52" s="93">
        <f>+B52/Z52*1000</f>
        <v>9.700040814379383</v>
      </c>
      <c r="D52" s="111">
        <v>171</v>
      </c>
      <c r="E52" s="124">
        <v>1219</v>
      </c>
      <c r="F52" s="96">
        <f>+E52/Z52*1000</f>
        <v>6.461393307501895</v>
      </c>
      <c r="G52" s="123">
        <v>4</v>
      </c>
      <c r="H52" s="96">
        <f>ROUND(G52/B52*1000,1)</f>
        <v>2.2</v>
      </c>
      <c r="I52" s="123">
        <v>3</v>
      </c>
      <c r="J52" s="96">
        <f>ROUND(I52/B52*1000,1)</f>
        <v>1.6</v>
      </c>
      <c r="K52" s="113">
        <v>21</v>
      </c>
      <c r="L52" s="114">
        <f>ROUND(K52/X52*1000,1)</f>
        <v>11.3</v>
      </c>
      <c r="M52" s="115">
        <v>13</v>
      </c>
      <c r="N52" s="114">
        <f>ROUND(M52/X52*1000,1)</f>
        <v>7</v>
      </c>
      <c r="O52" s="113">
        <v>10</v>
      </c>
      <c r="P52" s="96">
        <f>ROUND(O52/Y52*1000,1)</f>
        <v>5.4</v>
      </c>
      <c r="Q52" s="113">
        <v>8</v>
      </c>
      <c r="R52" s="116">
        <f>O52-Q52</f>
        <v>2</v>
      </c>
      <c r="S52" s="117">
        <v>1076</v>
      </c>
      <c r="T52" s="98">
        <f>+S52/Z52*1000</f>
        <v>5.703411976105037</v>
      </c>
      <c r="U52" s="117">
        <v>433</v>
      </c>
      <c r="V52" s="101">
        <f>+U52/Z52*1000</f>
        <v>2.2951462691946842</v>
      </c>
      <c r="W52" s="119">
        <v>1.39</v>
      </c>
      <c r="X52" s="11">
        <f>B52+K52+M52</f>
        <v>1864</v>
      </c>
      <c r="Y52" s="1">
        <f>B52+Q52</f>
        <v>1838</v>
      </c>
      <c r="Z52" s="121">
        <v>188659</v>
      </c>
    </row>
    <row r="53" spans="1:26" ht="31.5" customHeight="1">
      <c r="A53" s="122" t="s">
        <v>49</v>
      </c>
      <c r="B53" s="109">
        <v>1122</v>
      </c>
      <c r="C53" s="93">
        <f>+B53/Z53*1000</f>
        <v>8.32480078351066</v>
      </c>
      <c r="D53" s="111">
        <v>86</v>
      </c>
      <c r="E53" s="124">
        <v>976</v>
      </c>
      <c r="F53" s="96">
        <f>+E53/Z53*1000</f>
        <v>7.241537936458473</v>
      </c>
      <c r="G53" s="123">
        <v>3</v>
      </c>
      <c r="H53" s="96">
        <f>ROUND(G53/B53*1000,1)</f>
        <v>2.7</v>
      </c>
      <c r="I53" s="123">
        <v>3</v>
      </c>
      <c r="J53" s="96">
        <f>ROUND(I53/B53*1000,1)</f>
        <v>2.7</v>
      </c>
      <c r="K53" s="113">
        <v>15</v>
      </c>
      <c r="L53" s="114">
        <f>ROUND(K53/X53*1000,1)</f>
        <v>13.1</v>
      </c>
      <c r="M53" s="115">
        <v>8</v>
      </c>
      <c r="N53" s="114">
        <f>ROUND(M53/X53*1000,1)</f>
        <v>7</v>
      </c>
      <c r="O53" s="113">
        <v>7</v>
      </c>
      <c r="P53" s="96">
        <f>ROUND(O53/Y53*1000,1)</f>
        <v>6.2</v>
      </c>
      <c r="Q53" s="113">
        <v>5</v>
      </c>
      <c r="R53" s="116">
        <f>O53-Q53</f>
        <v>2</v>
      </c>
      <c r="S53" s="117">
        <v>716</v>
      </c>
      <c r="T53" s="98">
        <f>+S53/Z53*1000</f>
        <v>5.312439715680601</v>
      </c>
      <c r="U53" s="117">
        <v>253</v>
      </c>
      <c r="V53" s="101">
        <f>+U53/Z53*1000</f>
        <v>1.8771609609876985</v>
      </c>
      <c r="W53" s="119">
        <v>1.23</v>
      </c>
      <c r="X53" s="11">
        <f>B53+K53+M53</f>
        <v>1145</v>
      </c>
      <c r="Y53" s="1">
        <f>B53+Q53</f>
        <v>1127</v>
      </c>
      <c r="Z53" s="121">
        <v>134778</v>
      </c>
    </row>
    <row r="54" spans="1:26" ht="31.5" customHeight="1" thickBot="1">
      <c r="A54" s="127"/>
      <c r="B54" s="128"/>
      <c r="C54" s="129"/>
      <c r="D54" s="130"/>
      <c r="E54" s="131"/>
      <c r="F54" s="132"/>
      <c r="G54" s="133"/>
      <c r="H54" s="132"/>
      <c r="I54" s="133"/>
      <c r="J54" s="132" t="s">
        <v>11</v>
      </c>
      <c r="K54" s="134"/>
      <c r="L54" s="135"/>
      <c r="M54" s="136"/>
      <c r="N54" s="135"/>
      <c r="O54" s="134"/>
      <c r="P54" s="132"/>
      <c r="Q54" s="134"/>
      <c r="R54" s="137"/>
      <c r="S54" s="138"/>
      <c r="T54" s="132"/>
      <c r="U54" s="138"/>
      <c r="V54" s="139"/>
      <c r="W54" s="140"/>
      <c r="X54" s="11"/>
      <c r="Z54" s="125"/>
    </row>
    <row r="55" spans="1:26" ht="31.5" customHeight="1">
      <c r="A55" s="141" t="s">
        <v>108</v>
      </c>
      <c r="B55" s="142"/>
      <c r="C55" s="143"/>
      <c r="D55" s="142"/>
      <c r="E55" s="144"/>
      <c r="F55" s="143"/>
      <c r="G55" s="145"/>
      <c r="H55" s="143"/>
      <c r="I55" s="145"/>
      <c r="J55" s="143"/>
      <c r="K55" s="145"/>
      <c r="L55" s="143"/>
      <c r="M55" s="145"/>
      <c r="N55" s="143"/>
      <c r="O55" s="145"/>
      <c r="P55" s="143"/>
      <c r="Q55" s="145"/>
      <c r="R55" s="145"/>
      <c r="S55" s="142"/>
      <c r="T55" s="143"/>
      <c r="U55" s="142"/>
      <c r="V55" s="143"/>
      <c r="W55" s="146"/>
      <c r="X55" s="11"/>
      <c r="Z55" s="125"/>
    </row>
    <row r="56" spans="1:26" ht="31.5" customHeight="1">
      <c r="A56" s="141" t="s">
        <v>109</v>
      </c>
      <c r="B56" s="142"/>
      <c r="C56" s="143"/>
      <c r="D56" s="142"/>
      <c r="E56" s="144"/>
      <c r="F56" s="143"/>
      <c r="G56" s="145"/>
      <c r="H56" s="143"/>
      <c r="I56" s="145"/>
      <c r="J56" s="143"/>
      <c r="K56" s="145"/>
      <c r="L56" s="143"/>
      <c r="M56" s="145"/>
      <c r="N56" s="143"/>
      <c r="O56" s="145"/>
      <c r="P56" s="143"/>
      <c r="Q56" s="145"/>
      <c r="R56" s="145"/>
      <c r="S56" s="142"/>
      <c r="T56" s="143"/>
      <c r="U56" s="142"/>
      <c r="V56" s="143"/>
      <c r="W56" s="146"/>
      <c r="X56" s="11"/>
      <c r="Z56" s="125"/>
    </row>
    <row r="57" spans="1:26" ht="31.5" customHeight="1">
      <c r="A57" s="141"/>
      <c r="B57" s="142"/>
      <c r="C57" s="143"/>
      <c r="D57" s="142"/>
      <c r="E57" s="144"/>
      <c r="F57" s="143"/>
      <c r="G57" s="145"/>
      <c r="H57" s="143"/>
      <c r="I57" s="145"/>
      <c r="J57" s="143"/>
      <c r="K57" s="145"/>
      <c r="L57" s="143"/>
      <c r="M57" s="145"/>
      <c r="N57" s="143"/>
      <c r="O57" s="145"/>
      <c r="P57" s="143"/>
      <c r="Q57" s="145"/>
      <c r="R57" s="145"/>
      <c r="S57" s="142"/>
      <c r="T57" s="143"/>
      <c r="U57" s="142"/>
      <c r="V57" s="143"/>
      <c r="W57" s="146"/>
      <c r="X57" s="11"/>
      <c r="Z57" s="125"/>
    </row>
    <row r="58" spans="1:26" ht="31.5" customHeight="1" thickBot="1">
      <c r="A58" s="6" t="s">
        <v>50</v>
      </c>
      <c r="B58" s="7"/>
      <c r="C58" s="147"/>
      <c r="D58" s="7"/>
      <c r="E58" s="9"/>
      <c r="F58" s="147"/>
      <c r="G58" s="8"/>
      <c r="H58" s="147"/>
      <c r="I58" s="8"/>
      <c r="J58" s="147"/>
      <c r="K58" s="8"/>
      <c r="L58" s="147"/>
      <c r="M58" s="8"/>
      <c r="N58" s="147"/>
      <c r="O58" s="8"/>
      <c r="P58" s="147"/>
      <c r="Q58" s="8"/>
      <c r="R58" s="8"/>
      <c r="S58" s="7"/>
      <c r="T58" s="147"/>
      <c r="U58" s="7"/>
      <c r="V58" s="147"/>
      <c r="W58" s="10" t="s">
        <v>110</v>
      </c>
      <c r="X58" s="11"/>
      <c r="Z58" s="125"/>
    </row>
    <row r="59" spans="1:24" ht="27" customHeight="1">
      <c r="A59" s="12" t="s">
        <v>0</v>
      </c>
      <c r="B59" s="13" t="s">
        <v>79</v>
      </c>
      <c r="C59" s="14"/>
      <c r="D59" s="15"/>
      <c r="E59" s="16" t="s">
        <v>111</v>
      </c>
      <c r="F59" s="17"/>
      <c r="G59" s="18" t="s">
        <v>81</v>
      </c>
      <c r="H59" s="19"/>
      <c r="I59" s="18" t="s">
        <v>82</v>
      </c>
      <c r="J59" s="19"/>
      <c r="K59" s="20" t="s">
        <v>83</v>
      </c>
      <c r="L59" s="21"/>
      <c r="M59" s="22" t="s">
        <v>84</v>
      </c>
      <c r="N59" s="23"/>
      <c r="O59" s="24"/>
      <c r="P59" s="22" t="s">
        <v>1</v>
      </c>
      <c r="Q59" s="22"/>
      <c r="R59" s="22"/>
      <c r="S59" s="13" t="s">
        <v>85</v>
      </c>
      <c r="T59" s="15"/>
      <c r="U59" s="13" t="s">
        <v>86</v>
      </c>
      <c r="V59" s="15"/>
      <c r="W59" s="25"/>
      <c r="X59" s="11"/>
    </row>
    <row r="60" spans="1:24" ht="17.25" customHeight="1">
      <c r="A60" s="26" t="s">
        <v>2</v>
      </c>
      <c r="B60" s="27"/>
      <c r="C60" s="28"/>
      <c r="D60" s="29"/>
      <c r="E60" s="30"/>
      <c r="F60" s="31"/>
      <c r="G60" s="32" t="s">
        <v>3</v>
      </c>
      <c r="H60" s="33"/>
      <c r="I60" s="32" t="s">
        <v>4</v>
      </c>
      <c r="J60" s="33"/>
      <c r="K60" s="34" t="s">
        <v>87</v>
      </c>
      <c r="L60" s="35"/>
      <c r="M60" s="34" t="s">
        <v>88</v>
      </c>
      <c r="N60" s="35"/>
      <c r="O60" s="34" t="s">
        <v>89</v>
      </c>
      <c r="P60" s="35"/>
      <c r="Q60" s="36" t="s">
        <v>5</v>
      </c>
      <c r="R60" s="37" t="s">
        <v>6</v>
      </c>
      <c r="S60" s="27"/>
      <c r="T60" s="29"/>
      <c r="U60" s="27"/>
      <c r="V60" s="29"/>
      <c r="W60" s="38" t="s">
        <v>90</v>
      </c>
      <c r="X60" s="11"/>
    </row>
    <row r="61" spans="1:24" ht="24.75" customHeight="1">
      <c r="A61" s="39" t="s">
        <v>7</v>
      </c>
      <c r="B61" s="40" t="s">
        <v>91</v>
      </c>
      <c r="C61" s="41" t="s">
        <v>8</v>
      </c>
      <c r="D61" s="42" t="s">
        <v>9</v>
      </c>
      <c r="E61" s="40" t="s">
        <v>91</v>
      </c>
      <c r="F61" s="41" t="s">
        <v>8</v>
      </c>
      <c r="G61" s="40" t="s">
        <v>91</v>
      </c>
      <c r="H61" s="41" t="s">
        <v>8</v>
      </c>
      <c r="I61" s="40" t="s">
        <v>91</v>
      </c>
      <c r="J61" s="41" t="s">
        <v>8</v>
      </c>
      <c r="K61" s="40" t="s">
        <v>91</v>
      </c>
      <c r="L61" s="43" t="s">
        <v>8</v>
      </c>
      <c r="M61" s="40" t="s">
        <v>91</v>
      </c>
      <c r="N61" s="41" t="s">
        <v>8</v>
      </c>
      <c r="O61" s="40" t="s">
        <v>91</v>
      </c>
      <c r="P61" s="41" t="s">
        <v>8</v>
      </c>
      <c r="Q61" s="44" t="s">
        <v>10</v>
      </c>
      <c r="R61" s="45" t="s">
        <v>92</v>
      </c>
      <c r="S61" s="40" t="s">
        <v>91</v>
      </c>
      <c r="T61" s="46" t="s">
        <v>8</v>
      </c>
      <c r="U61" s="40" t="s">
        <v>91</v>
      </c>
      <c r="V61" s="47" t="s">
        <v>8</v>
      </c>
      <c r="W61" s="38" t="s">
        <v>93</v>
      </c>
      <c r="X61" s="11"/>
    </row>
    <row r="62" spans="1:29" ht="17.25" customHeight="1">
      <c r="A62" s="48" t="s">
        <v>11</v>
      </c>
      <c r="B62" s="49"/>
      <c r="C62" s="50" t="s">
        <v>12</v>
      </c>
      <c r="D62" s="51" t="s">
        <v>13</v>
      </c>
      <c r="E62" s="49"/>
      <c r="F62" s="50" t="s">
        <v>12</v>
      </c>
      <c r="G62" s="49"/>
      <c r="H62" s="52" t="s">
        <v>14</v>
      </c>
      <c r="I62" s="49"/>
      <c r="J62" s="50" t="s">
        <v>14</v>
      </c>
      <c r="K62" s="49"/>
      <c r="L62" s="53" t="s">
        <v>15</v>
      </c>
      <c r="M62" s="49"/>
      <c r="N62" s="52" t="s">
        <v>15</v>
      </c>
      <c r="O62" s="49"/>
      <c r="P62" s="52" t="s">
        <v>15</v>
      </c>
      <c r="Q62" s="54" t="s">
        <v>94</v>
      </c>
      <c r="R62" s="54" t="s">
        <v>95</v>
      </c>
      <c r="S62" s="49"/>
      <c r="T62" s="50" t="s">
        <v>12</v>
      </c>
      <c r="U62" s="49"/>
      <c r="V62" s="55" t="s">
        <v>12</v>
      </c>
      <c r="W62" s="56"/>
      <c r="X62" s="11"/>
      <c r="Z62" s="57" t="s">
        <v>96</v>
      </c>
      <c r="AC62" s="58" t="s">
        <v>97</v>
      </c>
    </row>
    <row r="63" spans="1:26" ht="31.5" customHeight="1">
      <c r="A63" s="122" t="s">
        <v>51</v>
      </c>
      <c r="B63" s="109">
        <v>260</v>
      </c>
      <c r="C63" s="93">
        <f>+B63/Z63*1000</f>
        <v>7.311791670181951</v>
      </c>
      <c r="D63" s="111">
        <v>31</v>
      </c>
      <c r="E63" s="124">
        <v>534</v>
      </c>
      <c r="F63" s="96">
        <f>+E63/Z63*1000</f>
        <v>15.017295199527545</v>
      </c>
      <c r="G63" s="123">
        <v>1</v>
      </c>
      <c r="H63" s="96">
        <f>ROUND(G63/B63*1000,1)</f>
        <v>3.8</v>
      </c>
      <c r="I63" s="123">
        <v>0</v>
      </c>
      <c r="J63" s="96">
        <f>ROUND(I63/B63*1000,1)</f>
        <v>0</v>
      </c>
      <c r="K63" s="113">
        <v>2</v>
      </c>
      <c r="L63" s="96">
        <f>ROUND(K63/X63*1000,1)</f>
        <v>7.5</v>
      </c>
      <c r="M63" s="115">
        <v>5</v>
      </c>
      <c r="N63" s="99">
        <f>ROUND(M63/X63*1000,1)</f>
        <v>18.7</v>
      </c>
      <c r="O63" s="113">
        <v>0</v>
      </c>
      <c r="P63" s="96">
        <f>ROUND(O63/Y63*1000,1)</f>
        <v>0</v>
      </c>
      <c r="Q63" s="113">
        <v>0</v>
      </c>
      <c r="R63" s="116">
        <f>O63-Q63</f>
        <v>0</v>
      </c>
      <c r="S63" s="117">
        <v>175</v>
      </c>
      <c r="T63" s="98">
        <f>+S63/Z63*1000</f>
        <v>4.921398239545544</v>
      </c>
      <c r="U63" s="117">
        <v>58</v>
      </c>
      <c r="V63" s="101">
        <f>+U63/Z63*1000</f>
        <v>1.631091987963666</v>
      </c>
      <c r="W63" s="119">
        <v>1.34</v>
      </c>
      <c r="X63" s="11">
        <f>B63+K63+M63</f>
        <v>267</v>
      </c>
      <c r="Y63" s="1">
        <f>B63+Q63</f>
        <v>260</v>
      </c>
      <c r="Z63" s="121">
        <v>35559</v>
      </c>
    </row>
    <row r="64" spans="1:26" ht="31.5" customHeight="1">
      <c r="A64" s="122" t="s">
        <v>112</v>
      </c>
      <c r="B64" s="109">
        <v>887</v>
      </c>
      <c r="C64" s="93">
        <f>+B64/Z64*1000</f>
        <v>8.356021139697225</v>
      </c>
      <c r="D64" s="111">
        <v>82</v>
      </c>
      <c r="E64" s="124">
        <v>781</v>
      </c>
      <c r="F64" s="96">
        <f>+E64/Z64*1000</f>
        <v>7.357443641604884</v>
      </c>
      <c r="G64" s="123">
        <v>2</v>
      </c>
      <c r="H64" s="96">
        <f>ROUND(G64/B64*1000,1)</f>
        <v>2.3</v>
      </c>
      <c r="I64" s="123">
        <v>1</v>
      </c>
      <c r="J64" s="96">
        <f>ROUND(I64/B64*1000,1)</f>
        <v>1.1</v>
      </c>
      <c r="K64" s="113">
        <v>2</v>
      </c>
      <c r="L64" s="114">
        <f>ROUND(K64/X64*1000,1)</f>
        <v>2.2</v>
      </c>
      <c r="M64" s="115">
        <v>7</v>
      </c>
      <c r="N64" s="114">
        <f>ROUND(M64/X64*1000,1)</f>
        <v>7.8</v>
      </c>
      <c r="O64" s="113">
        <v>0</v>
      </c>
      <c r="P64" s="96">
        <f>ROUND(O64/Y64*1000,1)</f>
        <v>0</v>
      </c>
      <c r="Q64" s="113">
        <v>0</v>
      </c>
      <c r="R64" s="116">
        <f>O64-Q64</f>
        <v>0</v>
      </c>
      <c r="S64" s="117">
        <v>609</v>
      </c>
      <c r="T64" s="98">
        <f>+S64/Z64*1000</f>
        <v>5.737110342813539</v>
      </c>
      <c r="U64" s="117">
        <v>224</v>
      </c>
      <c r="V64" s="101">
        <f>+U64/Z64*1000</f>
        <v>2.110201505402681</v>
      </c>
      <c r="W64" s="119">
        <v>1.24</v>
      </c>
      <c r="X64" s="11">
        <f>B64+K64+M64</f>
        <v>896</v>
      </c>
      <c r="Y64" s="1">
        <f>B64+Q64</f>
        <v>887</v>
      </c>
      <c r="Z64" s="121">
        <v>106151</v>
      </c>
    </row>
    <row r="65" spans="1:26" ht="31.5" customHeight="1">
      <c r="A65" s="120" t="s">
        <v>52</v>
      </c>
      <c r="B65" s="109">
        <v>662</v>
      </c>
      <c r="C65" s="93">
        <f>+B65/Z65*1000</f>
        <v>7.437951529723717</v>
      </c>
      <c r="D65" s="111">
        <v>65</v>
      </c>
      <c r="E65" s="112">
        <v>788</v>
      </c>
      <c r="F65" s="96">
        <f>+E65/Z65*1000</f>
        <v>8.853634147163579</v>
      </c>
      <c r="G65" s="123">
        <v>4</v>
      </c>
      <c r="H65" s="96">
        <f>ROUND(G65/B65*1000,1)</f>
        <v>6</v>
      </c>
      <c r="I65" s="123">
        <v>2</v>
      </c>
      <c r="J65" s="96">
        <f>ROUND(I65/B65*1000,1)</f>
        <v>3</v>
      </c>
      <c r="K65" s="113">
        <v>2</v>
      </c>
      <c r="L65" s="114">
        <f>ROUND(K65/X65*1000,1)</f>
        <v>3</v>
      </c>
      <c r="M65" s="115">
        <v>11</v>
      </c>
      <c r="N65" s="114">
        <f>ROUND(M65/X65*1000,1)</f>
        <v>16.3</v>
      </c>
      <c r="O65" s="113">
        <v>2</v>
      </c>
      <c r="P65" s="96">
        <f>ROUND(O65/Y65*1000,1)</f>
        <v>3</v>
      </c>
      <c r="Q65" s="123" t="s">
        <v>107</v>
      </c>
      <c r="R65" s="116">
        <f>O65-Q65</f>
        <v>2</v>
      </c>
      <c r="S65" s="117">
        <v>477</v>
      </c>
      <c r="T65" s="98">
        <f>+S65/Z65*1000</f>
        <v>5.359369908879476</v>
      </c>
      <c r="U65" s="117">
        <v>221</v>
      </c>
      <c r="V65" s="101">
        <f>+U65/Z65*1000</f>
        <v>2.4830623686842017</v>
      </c>
      <c r="W65" s="119">
        <v>1.33</v>
      </c>
      <c r="X65" s="11">
        <f>B65+K65+M65</f>
        <v>675</v>
      </c>
      <c r="Y65" s="1">
        <f>B65+Q65</f>
        <v>662</v>
      </c>
      <c r="Z65" s="121">
        <v>89003</v>
      </c>
    </row>
    <row r="66" spans="1:26" ht="31.5" customHeight="1">
      <c r="A66" s="120" t="s">
        <v>53</v>
      </c>
      <c r="B66" s="109">
        <v>250</v>
      </c>
      <c r="C66" s="93">
        <f>+B66/Z66*1000</f>
        <v>5.187044836815569</v>
      </c>
      <c r="D66" s="111">
        <v>33</v>
      </c>
      <c r="E66" s="112">
        <v>599</v>
      </c>
      <c r="F66" s="96">
        <f>+E66/Z66*1000</f>
        <v>12.428159429010105</v>
      </c>
      <c r="G66" s="123">
        <v>0</v>
      </c>
      <c r="H66" s="96">
        <f>ROUND(G66/B66*1000,1)</f>
        <v>0</v>
      </c>
      <c r="I66" s="123">
        <v>0</v>
      </c>
      <c r="J66" s="96">
        <f>ROUND(I66/B66*1000,1)</f>
        <v>0</v>
      </c>
      <c r="K66" s="113">
        <v>2</v>
      </c>
      <c r="L66" s="114">
        <f>ROUND(K66/X66*1000,1)</f>
        <v>7.9</v>
      </c>
      <c r="M66" s="115">
        <v>2</v>
      </c>
      <c r="N66" s="114">
        <f>ROUND(M66/X66*1000,1)</f>
        <v>7.9</v>
      </c>
      <c r="O66" s="113">
        <v>1</v>
      </c>
      <c r="P66" s="96">
        <f>ROUND(O66/Y66*1000,1)</f>
        <v>4</v>
      </c>
      <c r="Q66" s="113">
        <v>1</v>
      </c>
      <c r="R66" s="116">
        <f>O66-Q66</f>
        <v>0</v>
      </c>
      <c r="S66" s="117">
        <v>198</v>
      </c>
      <c r="T66" s="98">
        <f>+S66/Z66*1000</f>
        <v>4.108139510757931</v>
      </c>
      <c r="U66" s="117">
        <v>81</v>
      </c>
      <c r="V66" s="101">
        <f>+U66/Z66*1000</f>
        <v>1.6806025271282445</v>
      </c>
      <c r="W66" s="119">
        <v>1.05</v>
      </c>
      <c r="X66" s="11">
        <f>B66+K66+M66</f>
        <v>254</v>
      </c>
      <c r="Y66" s="1">
        <f>B66+Q66</f>
        <v>251</v>
      </c>
      <c r="Z66" s="121">
        <v>48197</v>
      </c>
    </row>
    <row r="67" spans="1:26" ht="31.5" customHeight="1">
      <c r="A67" s="122" t="s">
        <v>54</v>
      </c>
      <c r="B67" s="109">
        <v>1621</v>
      </c>
      <c r="C67" s="93">
        <f>+B67/Z67*1000</f>
        <v>9.873490196556155</v>
      </c>
      <c r="D67" s="111">
        <v>182</v>
      </c>
      <c r="E67" s="124">
        <v>759</v>
      </c>
      <c r="F67" s="96">
        <f>+E67/Z67*1000</f>
        <v>4.623059259214141</v>
      </c>
      <c r="G67" s="123">
        <v>7</v>
      </c>
      <c r="H67" s="148">
        <f>ROUND(G67/B67*1000,1)</f>
        <v>4.3</v>
      </c>
      <c r="I67" s="123">
        <v>7</v>
      </c>
      <c r="J67" s="96">
        <f>ROUND(I67/B67*1000,1)</f>
        <v>4.3</v>
      </c>
      <c r="K67" s="113">
        <v>16</v>
      </c>
      <c r="L67" s="114">
        <f>ROUND(K67/X67*1000,1)</f>
        <v>9.7</v>
      </c>
      <c r="M67" s="115">
        <v>17</v>
      </c>
      <c r="N67" s="114">
        <f>ROUND(M67/X67*1000,1)</f>
        <v>10.3</v>
      </c>
      <c r="O67" s="113">
        <v>12</v>
      </c>
      <c r="P67" s="96">
        <f>ROUND(O67/Y67*1000,1)</f>
        <v>7.4</v>
      </c>
      <c r="Q67" s="113">
        <v>6</v>
      </c>
      <c r="R67" s="116">
        <f>O67-Q67</f>
        <v>6</v>
      </c>
      <c r="S67" s="117">
        <v>1191</v>
      </c>
      <c r="T67" s="98">
        <f>+S67/Z67*1000</f>
        <v>7.2543657150514385</v>
      </c>
      <c r="U67" s="117">
        <v>340</v>
      </c>
      <c r="V67" s="101">
        <f>+U67/Z67*1000</f>
        <v>2.070935636538614</v>
      </c>
      <c r="W67" s="119">
        <v>1.13</v>
      </c>
      <c r="X67" s="11">
        <f>B67+K67+M67</f>
        <v>1654</v>
      </c>
      <c r="Y67" s="1">
        <f>B67+Q67</f>
        <v>1627</v>
      </c>
      <c r="Z67" s="121">
        <v>164177</v>
      </c>
    </row>
    <row r="68" spans="1:26" ht="24" customHeight="1">
      <c r="A68" s="120"/>
      <c r="B68" s="109"/>
      <c r="C68" s="110"/>
      <c r="D68" s="111"/>
      <c r="E68" s="112"/>
      <c r="F68" s="96"/>
      <c r="G68" s="123"/>
      <c r="H68" s="96"/>
      <c r="I68" s="123"/>
      <c r="J68" s="96" t="s">
        <v>11</v>
      </c>
      <c r="K68" s="113"/>
      <c r="L68" s="114"/>
      <c r="M68" s="115"/>
      <c r="N68" s="114"/>
      <c r="O68" s="113"/>
      <c r="P68" s="96"/>
      <c r="Q68" s="113"/>
      <c r="R68" s="116"/>
      <c r="S68" s="117"/>
      <c r="T68" s="96"/>
      <c r="U68" s="117"/>
      <c r="V68" s="118"/>
      <c r="W68" s="149"/>
      <c r="X68" s="11"/>
      <c r="Z68" s="125"/>
    </row>
    <row r="69" spans="1:26" ht="31.5" customHeight="1">
      <c r="A69" s="122" t="s">
        <v>55</v>
      </c>
      <c r="B69" s="109">
        <v>657</v>
      </c>
      <c r="C69" s="93">
        <f aca="true" t="shared" si="0" ref="C69:C78">+B69/Z69*1000</f>
        <v>7.591338710050147</v>
      </c>
      <c r="D69" s="111">
        <v>66</v>
      </c>
      <c r="E69" s="124">
        <v>642</v>
      </c>
      <c r="F69" s="96">
        <f aca="true" t="shared" si="1" ref="F69:F78">+E69/Z69*1000</f>
        <v>7.4180204746608736</v>
      </c>
      <c r="G69" s="123">
        <v>3</v>
      </c>
      <c r="H69" s="96">
        <f aca="true" t="shared" si="2" ref="H69:H74">ROUND(G69/B69*1000,1)</f>
        <v>4.6</v>
      </c>
      <c r="I69" s="123">
        <v>3</v>
      </c>
      <c r="J69" s="96">
        <f aca="true" t="shared" si="3" ref="J69:J78">ROUND(I69/B69*1000,1)</f>
        <v>4.6</v>
      </c>
      <c r="K69" s="113">
        <v>10</v>
      </c>
      <c r="L69" s="114">
        <f aca="true" t="shared" si="4" ref="L69:L78">ROUND(K69/X69*1000,1)</f>
        <v>14.9</v>
      </c>
      <c r="M69" s="115">
        <v>5</v>
      </c>
      <c r="N69" s="114">
        <f aca="true" t="shared" si="5" ref="N69:N78">ROUND(M69/X69*1000,1)</f>
        <v>7.4</v>
      </c>
      <c r="O69" s="113">
        <v>3</v>
      </c>
      <c r="P69" s="96">
        <f aca="true" t="shared" si="6" ref="P69:P78">ROUND(O69/Y69*1000,1)</f>
        <v>4.6</v>
      </c>
      <c r="Q69" s="113">
        <v>1</v>
      </c>
      <c r="R69" s="116">
        <f aca="true" t="shared" si="7" ref="R69:R78">O69-Q69</f>
        <v>2</v>
      </c>
      <c r="S69" s="117">
        <v>419</v>
      </c>
      <c r="T69" s="98">
        <f aca="true" t="shared" si="8" ref="T69:T78">+S69/Z69*1000</f>
        <v>4.841356041873686</v>
      </c>
      <c r="U69" s="117">
        <v>167</v>
      </c>
      <c r="V69" s="101">
        <f aca="true" t="shared" si="9" ref="V69:V78">+U69/Z69*1000</f>
        <v>1.9296096873339035</v>
      </c>
      <c r="W69" s="119">
        <v>1.17</v>
      </c>
      <c r="X69" s="11">
        <f aca="true" t="shared" si="10" ref="X69:X78">B69+K69+M69</f>
        <v>672</v>
      </c>
      <c r="Y69" s="1">
        <f aca="true" t="shared" si="11" ref="Y69:Y78">B69+Q69</f>
        <v>658</v>
      </c>
      <c r="Z69" s="121">
        <v>86546</v>
      </c>
    </row>
    <row r="70" spans="1:26" ht="31.5" customHeight="1">
      <c r="A70" s="120" t="s">
        <v>56</v>
      </c>
      <c r="B70" s="109">
        <v>517</v>
      </c>
      <c r="C70" s="93">
        <f t="shared" si="0"/>
        <v>8.659096238234014</v>
      </c>
      <c r="D70" s="111">
        <v>53</v>
      </c>
      <c r="E70" s="112">
        <v>488</v>
      </c>
      <c r="F70" s="96">
        <f t="shared" si="1"/>
        <v>8.173382909590327</v>
      </c>
      <c r="G70" s="123">
        <v>2</v>
      </c>
      <c r="H70" s="96">
        <f t="shared" si="2"/>
        <v>3.9</v>
      </c>
      <c r="I70" s="123">
        <v>1</v>
      </c>
      <c r="J70" s="96">
        <f t="shared" si="3"/>
        <v>1.9</v>
      </c>
      <c r="K70" s="113">
        <v>3</v>
      </c>
      <c r="L70" s="114">
        <f t="shared" si="4"/>
        <v>5.7</v>
      </c>
      <c r="M70" s="115">
        <v>8</v>
      </c>
      <c r="N70" s="114">
        <f t="shared" si="5"/>
        <v>15.2</v>
      </c>
      <c r="O70" s="113">
        <v>0</v>
      </c>
      <c r="P70" s="96">
        <f t="shared" si="6"/>
        <v>0</v>
      </c>
      <c r="Q70" s="113">
        <v>0</v>
      </c>
      <c r="R70" s="116">
        <f t="shared" si="7"/>
        <v>0</v>
      </c>
      <c r="S70" s="117">
        <v>314</v>
      </c>
      <c r="T70" s="98">
        <f t="shared" si="8"/>
        <v>5.259102937728201</v>
      </c>
      <c r="U70" s="117">
        <v>121</v>
      </c>
      <c r="V70" s="101">
        <f t="shared" si="9"/>
        <v>2.0265969919271094</v>
      </c>
      <c r="W70" s="119">
        <v>1.37</v>
      </c>
      <c r="X70" s="11">
        <f t="shared" si="10"/>
        <v>528</v>
      </c>
      <c r="Y70" s="1">
        <f t="shared" si="11"/>
        <v>517</v>
      </c>
      <c r="Z70" s="121">
        <v>59706</v>
      </c>
    </row>
    <row r="71" spans="1:26" ht="31.5" customHeight="1">
      <c r="A71" s="120" t="s">
        <v>57</v>
      </c>
      <c r="B71" s="150">
        <v>483</v>
      </c>
      <c r="C71" s="151">
        <f t="shared" si="0"/>
        <v>6.436738719049015</v>
      </c>
      <c r="D71" s="111">
        <v>58</v>
      </c>
      <c r="E71" s="152">
        <v>628</v>
      </c>
      <c r="F71" s="96">
        <f t="shared" si="1"/>
        <v>8.369092992883605</v>
      </c>
      <c r="G71" s="123">
        <v>0</v>
      </c>
      <c r="H71" s="96">
        <f t="shared" si="2"/>
        <v>0</v>
      </c>
      <c r="I71" s="123">
        <v>0</v>
      </c>
      <c r="J71" s="96">
        <f t="shared" si="3"/>
        <v>0</v>
      </c>
      <c r="K71" s="153">
        <v>8</v>
      </c>
      <c r="L71" s="114">
        <f t="shared" si="4"/>
        <v>16.1</v>
      </c>
      <c r="M71" s="115">
        <v>7</v>
      </c>
      <c r="N71" s="114">
        <f t="shared" si="5"/>
        <v>14.1</v>
      </c>
      <c r="O71" s="153">
        <v>1</v>
      </c>
      <c r="P71" s="96">
        <f t="shared" si="6"/>
        <v>2.1</v>
      </c>
      <c r="Q71" s="153">
        <v>1</v>
      </c>
      <c r="R71" s="116">
        <f t="shared" si="7"/>
        <v>0</v>
      </c>
      <c r="S71" s="154">
        <v>349</v>
      </c>
      <c r="T71" s="98">
        <f t="shared" si="8"/>
        <v>4.650976838401877</v>
      </c>
      <c r="U71" s="155">
        <v>216</v>
      </c>
      <c r="V71" s="101">
        <f t="shared" si="9"/>
        <v>2.8785415389535967</v>
      </c>
      <c r="W71" s="119">
        <v>1.12</v>
      </c>
      <c r="X71" s="11">
        <f t="shared" si="10"/>
        <v>498</v>
      </c>
      <c r="Y71" s="1">
        <f t="shared" si="11"/>
        <v>484</v>
      </c>
      <c r="Z71" s="121">
        <v>75038</v>
      </c>
    </row>
    <row r="72" spans="1:26" ht="31.5" customHeight="1">
      <c r="A72" s="122" t="s">
        <v>58</v>
      </c>
      <c r="B72" s="156">
        <v>514</v>
      </c>
      <c r="C72" s="151">
        <f t="shared" si="0"/>
        <v>8.009224632261281</v>
      </c>
      <c r="D72" s="111">
        <v>42</v>
      </c>
      <c r="E72" s="157">
        <v>378</v>
      </c>
      <c r="F72" s="96">
        <f t="shared" si="1"/>
        <v>5.890052356020942</v>
      </c>
      <c r="G72" s="158">
        <v>2</v>
      </c>
      <c r="H72" s="96">
        <f t="shared" si="2"/>
        <v>3.9</v>
      </c>
      <c r="I72" s="158">
        <v>1</v>
      </c>
      <c r="J72" s="96">
        <f t="shared" si="3"/>
        <v>1.9</v>
      </c>
      <c r="K72" s="153">
        <v>7</v>
      </c>
      <c r="L72" s="114">
        <f t="shared" si="4"/>
        <v>13.3</v>
      </c>
      <c r="M72" s="153">
        <v>7</v>
      </c>
      <c r="N72" s="96">
        <f t="shared" si="5"/>
        <v>13.3</v>
      </c>
      <c r="O72" s="153">
        <v>3</v>
      </c>
      <c r="P72" s="96">
        <f t="shared" si="6"/>
        <v>5.8</v>
      </c>
      <c r="Q72" s="153">
        <v>3</v>
      </c>
      <c r="R72" s="116">
        <f t="shared" si="7"/>
        <v>0</v>
      </c>
      <c r="S72" s="156">
        <v>273</v>
      </c>
      <c r="T72" s="98">
        <f t="shared" si="8"/>
        <v>4.2539267015706805</v>
      </c>
      <c r="U72" s="156">
        <v>105</v>
      </c>
      <c r="V72" s="101">
        <f t="shared" si="9"/>
        <v>1.6361256544502618</v>
      </c>
      <c r="W72" s="119">
        <v>1.27</v>
      </c>
      <c r="X72" s="11">
        <f t="shared" si="10"/>
        <v>528</v>
      </c>
      <c r="Y72" s="1">
        <f t="shared" si="11"/>
        <v>517</v>
      </c>
      <c r="Z72" s="121">
        <v>64176</v>
      </c>
    </row>
    <row r="73" spans="1:26" ht="31.5" customHeight="1">
      <c r="A73" s="122" t="s">
        <v>113</v>
      </c>
      <c r="B73" s="156">
        <v>594</v>
      </c>
      <c r="C73" s="151">
        <f t="shared" si="0"/>
        <v>9.99612944482776</v>
      </c>
      <c r="D73" s="111">
        <v>53</v>
      </c>
      <c r="E73" s="157">
        <v>343</v>
      </c>
      <c r="F73" s="96">
        <f t="shared" si="1"/>
        <v>5.772175756861822</v>
      </c>
      <c r="G73" s="158">
        <v>0</v>
      </c>
      <c r="H73" s="96">
        <f t="shared" si="2"/>
        <v>0</v>
      </c>
      <c r="I73" s="158">
        <v>0</v>
      </c>
      <c r="J73" s="96">
        <f t="shared" si="3"/>
        <v>0</v>
      </c>
      <c r="K73" s="153">
        <v>5</v>
      </c>
      <c r="L73" s="114">
        <f t="shared" si="4"/>
        <v>8.3</v>
      </c>
      <c r="M73" s="153">
        <v>5</v>
      </c>
      <c r="N73" s="96">
        <f t="shared" si="5"/>
        <v>8.3</v>
      </c>
      <c r="O73" s="153">
        <v>2</v>
      </c>
      <c r="P73" s="96">
        <f t="shared" si="6"/>
        <v>3.4</v>
      </c>
      <c r="Q73" s="153">
        <v>2</v>
      </c>
      <c r="R73" s="116">
        <f t="shared" si="7"/>
        <v>0</v>
      </c>
      <c r="S73" s="156">
        <v>262</v>
      </c>
      <c r="T73" s="98">
        <f t="shared" si="8"/>
        <v>4.40906719620349</v>
      </c>
      <c r="U73" s="156">
        <v>115</v>
      </c>
      <c r="V73" s="101">
        <f t="shared" si="9"/>
        <v>1.9352775861198526</v>
      </c>
      <c r="W73" s="119">
        <v>1.43</v>
      </c>
      <c r="X73" s="11">
        <f t="shared" si="10"/>
        <v>604</v>
      </c>
      <c r="Y73" s="1">
        <f t="shared" si="11"/>
        <v>596</v>
      </c>
      <c r="Z73" s="121">
        <v>59423</v>
      </c>
    </row>
    <row r="74" spans="1:26" ht="31.5" customHeight="1">
      <c r="A74" s="122" t="s">
        <v>114</v>
      </c>
      <c r="B74" s="109">
        <v>407</v>
      </c>
      <c r="C74" s="93">
        <f t="shared" si="0"/>
        <v>7.899691387977718</v>
      </c>
      <c r="D74" s="111">
        <v>48</v>
      </c>
      <c r="E74" s="124">
        <v>378</v>
      </c>
      <c r="F74" s="96">
        <f t="shared" si="1"/>
        <v>7.336814114632868</v>
      </c>
      <c r="G74" s="113">
        <v>2</v>
      </c>
      <c r="H74" s="96">
        <f t="shared" si="2"/>
        <v>4.9</v>
      </c>
      <c r="I74" s="113">
        <v>2</v>
      </c>
      <c r="J74" s="96">
        <f t="shared" si="3"/>
        <v>4.9</v>
      </c>
      <c r="K74" s="113">
        <v>9</v>
      </c>
      <c r="L74" s="114">
        <f t="shared" si="4"/>
        <v>21.3</v>
      </c>
      <c r="M74" s="115">
        <v>7</v>
      </c>
      <c r="N74" s="96">
        <f t="shared" si="5"/>
        <v>16.5</v>
      </c>
      <c r="O74" s="113">
        <v>8</v>
      </c>
      <c r="P74" s="96">
        <f t="shared" si="6"/>
        <v>19.4</v>
      </c>
      <c r="Q74" s="113">
        <v>6</v>
      </c>
      <c r="R74" s="116">
        <f t="shared" si="7"/>
        <v>2</v>
      </c>
      <c r="S74" s="109">
        <v>349</v>
      </c>
      <c r="T74" s="98">
        <f t="shared" si="8"/>
        <v>6.773936841288019</v>
      </c>
      <c r="U74" s="109">
        <v>118</v>
      </c>
      <c r="V74" s="101">
        <f t="shared" si="9"/>
        <v>2.2903282156790437</v>
      </c>
      <c r="W74" s="119">
        <v>1.26</v>
      </c>
      <c r="X74" s="11">
        <f t="shared" si="10"/>
        <v>423</v>
      </c>
      <c r="Y74" s="1">
        <f t="shared" si="11"/>
        <v>413</v>
      </c>
      <c r="Z74" s="121">
        <v>51521</v>
      </c>
    </row>
    <row r="75" spans="1:26" ht="31.5" customHeight="1">
      <c r="A75" s="122" t="s">
        <v>115</v>
      </c>
      <c r="B75" s="109">
        <v>211</v>
      </c>
      <c r="C75" s="93">
        <f t="shared" si="0"/>
        <v>4.963187730811751</v>
      </c>
      <c r="D75" s="111">
        <v>24</v>
      </c>
      <c r="E75" s="124">
        <v>737</v>
      </c>
      <c r="F75" s="96">
        <f t="shared" si="1"/>
        <v>17.335873732740573</v>
      </c>
      <c r="G75" s="113">
        <v>1</v>
      </c>
      <c r="H75" s="99">
        <v>0</v>
      </c>
      <c r="I75" s="113">
        <v>1</v>
      </c>
      <c r="J75" s="99">
        <f t="shared" si="3"/>
        <v>4.7</v>
      </c>
      <c r="K75" s="113">
        <v>2</v>
      </c>
      <c r="L75" s="96">
        <f t="shared" si="4"/>
        <v>9.2</v>
      </c>
      <c r="M75" s="115">
        <v>4</v>
      </c>
      <c r="N75" s="159">
        <f t="shared" si="5"/>
        <v>18.4</v>
      </c>
      <c r="O75" s="115">
        <v>1</v>
      </c>
      <c r="P75" s="96">
        <f t="shared" si="6"/>
        <v>4.7</v>
      </c>
      <c r="Q75" s="113">
        <v>0</v>
      </c>
      <c r="R75" s="116">
        <f t="shared" si="7"/>
        <v>1</v>
      </c>
      <c r="S75" s="109">
        <v>137</v>
      </c>
      <c r="T75" s="98">
        <f t="shared" si="8"/>
        <v>3.2225436925175828</v>
      </c>
      <c r="U75" s="109">
        <v>56</v>
      </c>
      <c r="V75" s="101">
        <f t="shared" si="9"/>
        <v>1.3172441370874792</v>
      </c>
      <c r="W75" s="160">
        <v>1.3</v>
      </c>
      <c r="X75" s="11">
        <f t="shared" si="10"/>
        <v>217</v>
      </c>
      <c r="Y75" s="1">
        <f t="shared" si="11"/>
        <v>211</v>
      </c>
      <c r="Z75" s="121">
        <v>42513</v>
      </c>
    </row>
    <row r="76" spans="1:26" ht="31.5" customHeight="1">
      <c r="A76" s="122" t="s">
        <v>116</v>
      </c>
      <c r="B76" s="109">
        <v>268</v>
      </c>
      <c r="C76" s="93">
        <f t="shared" si="0"/>
        <v>6.598872282274149</v>
      </c>
      <c r="D76" s="111">
        <v>28</v>
      </c>
      <c r="E76" s="124">
        <v>495</v>
      </c>
      <c r="F76" s="96">
        <f t="shared" si="1"/>
        <v>12.188215595991432</v>
      </c>
      <c r="G76" s="113">
        <v>1</v>
      </c>
      <c r="H76" s="96">
        <f>ROUND(G76/B76*1000,1)</f>
        <v>3.7</v>
      </c>
      <c r="I76" s="113">
        <v>0</v>
      </c>
      <c r="J76" s="96">
        <f t="shared" si="3"/>
        <v>0</v>
      </c>
      <c r="K76" s="113">
        <v>7</v>
      </c>
      <c r="L76" s="96">
        <f t="shared" si="4"/>
        <v>25.4</v>
      </c>
      <c r="M76" s="115">
        <v>1</v>
      </c>
      <c r="N76" s="99">
        <f t="shared" si="5"/>
        <v>3.6</v>
      </c>
      <c r="O76" s="113">
        <v>3</v>
      </c>
      <c r="P76" s="96">
        <f t="shared" si="6"/>
        <v>11.1</v>
      </c>
      <c r="Q76" s="113">
        <v>3</v>
      </c>
      <c r="R76" s="116">
        <f t="shared" si="7"/>
        <v>0</v>
      </c>
      <c r="S76" s="117">
        <v>152</v>
      </c>
      <c r="T76" s="98">
        <f t="shared" si="8"/>
        <v>3.742643980991308</v>
      </c>
      <c r="U76" s="117">
        <v>67</v>
      </c>
      <c r="V76" s="101">
        <f t="shared" si="9"/>
        <v>1.6497180705685373</v>
      </c>
      <c r="W76" s="119">
        <v>1.3</v>
      </c>
      <c r="X76" s="11">
        <f t="shared" si="10"/>
        <v>276</v>
      </c>
      <c r="Y76" s="1">
        <f t="shared" si="11"/>
        <v>271</v>
      </c>
      <c r="Z76" s="121">
        <v>40613</v>
      </c>
    </row>
    <row r="77" spans="1:26" ht="31.5" customHeight="1">
      <c r="A77" s="122" t="s">
        <v>117</v>
      </c>
      <c r="B77" s="109">
        <v>540</v>
      </c>
      <c r="C77" s="93">
        <f t="shared" si="0"/>
        <v>6.485240073979776</v>
      </c>
      <c r="D77" s="111">
        <v>53</v>
      </c>
      <c r="E77" s="124">
        <v>999</v>
      </c>
      <c r="F77" s="96">
        <f t="shared" si="1"/>
        <v>11.997694136862584</v>
      </c>
      <c r="G77" s="113">
        <v>5</v>
      </c>
      <c r="H77" s="96">
        <f>ROUND(G77/B77*1000,1)</f>
        <v>9.3</v>
      </c>
      <c r="I77" s="113">
        <v>1</v>
      </c>
      <c r="J77" s="96">
        <f t="shared" si="3"/>
        <v>1.9</v>
      </c>
      <c r="K77" s="113">
        <v>14</v>
      </c>
      <c r="L77" s="114">
        <f t="shared" si="4"/>
        <v>25.1</v>
      </c>
      <c r="M77" s="115">
        <v>3</v>
      </c>
      <c r="N77" s="114">
        <f t="shared" si="5"/>
        <v>5.4</v>
      </c>
      <c r="O77" s="113">
        <v>5</v>
      </c>
      <c r="P77" s="96">
        <f t="shared" si="6"/>
        <v>9.2</v>
      </c>
      <c r="Q77" s="113">
        <v>4</v>
      </c>
      <c r="R77" s="116">
        <f t="shared" si="7"/>
        <v>1</v>
      </c>
      <c r="S77" s="117">
        <v>359</v>
      </c>
      <c r="T77" s="98">
        <f t="shared" si="8"/>
        <v>4.311483678812481</v>
      </c>
      <c r="U77" s="117">
        <v>163</v>
      </c>
      <c r="V77" s="101">
        <f t="shared" si="9"/>
        <v>1.957581726034636</v>
      </c>
      <c r="W77" s="119">
        <v>1.27</v>
      </c>
      <c r="X77" s="11">
        <f t="shared" si="10"/>
        <v>557</v>
      </c>
      <c r="Y77" s="1">
        <f t="shared" si="11"/>
        <v>544</v>
      </c>
      <c r="Z77" s="121">
        <v>83266</v>
      </c>
    </row>
    <row r="78" spans="1:26" ht="31.5" customHeight="1">
      <c r="A78" s="120" t="s">
        <v>118</v>
      </c>
      <c r="B78" s="109">
        <v>326</v>
      </c>
      <c r="C78" s="93">
        <f t="shared" si="0"/>
        <v>5.767665687696826</v>
      </c>
      <c r="D78" s="111">
        <v>28</v>
      </c>
      <c r="E78" s="112">
        <v>683</v>
      </c>
      <c r="F78" s="96">
        <f t="shared" si="1"/>
        <v>12.083790382505926</v>
      </c>
      <c r="G78" s="113">
        <v>2</v>
      </c>
      <c r="H78" s="96">
        <f>ROUND(G78/B78*1000,1)</f>
        <v>6.1</v>
      </c>
      <c r="I78" s="113">
        <v>1</v>
      </c>
      <c r="J78" s="96">
        <f t="shared" si="3"/>
        <v>3.1</v>
      </c>
      <c r="K78" s="113">
        <v>7</v>
      </c>
      <c r="L78" s="96">
        <f t="shared" si="4"/>
        <v>20.9</v>
      </c>
      <c r="M78" s="115">
        <v>2</v>
      </c>
      <c r="N78" s="96">
        <f t="shared" si="5"/>
        <v>6</v>
      </c>
      <c r="O78" s="113">
        <v>2</v>
      </c>
      <c r="P78" s="96">
        <f t="shared" si="6"/>
        <v>6.1</v>
      </c>
      <c r="Q78" s="113">
        <v>2</v>
      </c>
      <c r="R78" s="116">
        <f t="shared" si="7"/>
        <v>0</v>
      </c>
      <c r="S78" s="109">
        <v>245</v>
      </c>
      <c r="T78" s="98">
        <f t="shared" si="8"/>
        <v>4.33459537879056</v>
      </c>
      <c r="U78" s="109">
        <v>139</v>
      </c>
      <c r="V78" s="101">
        <f t="shared" si="9"/>
        <v>2.459219418987297</v>
      </c>
      <c r="W78" s="119">
        <v>1.09</v>
      </c>
      <c r="X78" s="11">
        <f t="shared" si="10"/>
        <v>335</v>
      </c>
      <c r="Y78" s="1">
        <f t="shared" si="11"/>
        <v>328</v>
      </c>
      <c r="Z78" s="121">
        <v>56522</v>
      </c>
    </row>
    <row r="79" spans="1:26" ht="24" customHeight="1">
      <c r="A79" s="122"/>
      <c r="B79" s="109"/>
      <c r="C79" s="110"/>
      <c r="D79" s="111"/>
      <c r="E79" s="124"/>
      <c r="F79" s="96"/>
      <c r="G79" s="113"/>
      <c r="H79" s="96" t="s">
        <v>11</v>
      </c>
      <c r="I79" s="113"/>
      <c r="J79" s="96"/>
      <c r="K79" s="113"/>
      <c r="L79" s="114"/>
      <c r="M79" s="115"/>
      <c r="N79" s="96" t="s">
        <v>11</v>
      </c>
      <c r="O79" s="113"/>
      <c r="P79" s="96" t="s">
        <v>11</v>
      </c>
      <c r="Q79" s="113"/>
      <c r="R79" s="116"/>
      <c r="S79" s="109"/>
      <c r="T79" s="96"/>
      <c r="U79" s="109"/>
      <c r="V79" s="118"/>
      <c r="W79" s="119"/>
      <c r="X79" s="11"/>
      <c r="Z79" s="125"/>
    </row>
    <row r="80" spans="1:26" ht="31.5" customHeight="1">
      <c r="A80" s="120" t="s">
        <v>119</v>
      </c>
      <c r="B80" s="109">
        <v>271</v>
      </c>
      <c r="C80" s="93">
        <f>+B80/Z80*1000</f>
        <v>6.587423126473663</v>
      </c>
      <c r="D80" s="111">
        <v>31</v>
      </c>
      <c r="E80" s="112">
        <v>528</v>
      </c>
      <c r="F80" s="96">
        <f>+E80/Z80*1000</f>
        <v>12.834536571136878</v>
      </c>
      <c r="G80" s="113">
        <v>1</v>
      </c>
      <c r="H80" s="96">
        <f>ROUND(G80/B80*1000,1)</f>
        <v>3.7</v>
      </c>
      <c r="I80" s="113">
        <v>1</v>
      </c>
      <c r="J80" s="99">
        <f>ROUND(I80/B80*1000,1)</f>
        <v>3.7</v>
      </c>
      <c r="K80" s="113">
        <v>2</v>
      </c>
      <c r="L80" s="96">
        <f>ROUND(K80/X80*1000,1)</f>
        <v>7.2</v>
      </c>
      <c r="M80" s="115">
        <v>4</v>
      </c>
      <c r="N80" s="96">
        <f>ROUND(M80/X80*1000,1)</f>
        <v>14.4</v>
      </c>
      <c r="O80" s="153">
        <v>3</v>
      </c>
      <c r="P80" s="96">
        <f>ROUND(O80/Y80*1000,1)</f>
        <v>11</v>
      </c>
      <c r="Q80" s="113">
        <v>2</v>
      </c>
      <c r="R80" s="116">
        <f>O80-Q80</f>
        <v>1</v>
      </c>
      <c r="S80" s="109">
        <v>164</v>
      </c>
      <c r="T80" s="98">
        <f>+S80/Z80*1000</f>
        <v>3.9864848440652425</v>
      </c>
      <c r="U80" s="109">
        <v>56</v>
      </c>
      <c r="V80" s="101">
        <f>+U80/Z80*1000</f>
        <v>1.36123872724179</v>
      </c>
      <c r="W80" s="160">
        <v>1.4</v>
      </c>
      <c r="X80" s="11">
        <f>B80+K80+M80</f>
        <v>277</v>
      </c>
      <c r="Y80" s="1">
        <f>B80+Q80</f>
        <v>273</v>
      </c>
      <c r="Z80" s="121">
        <v>41139</v>
      </c>
    </row>
    <row r="81" spans="1:26" ht="31.5" customHeight="1">
      <c r="A81" s="120" t="s">
        <v>59</v>
      </c>
      <c r="B81" s="109">
        <v>152</v>
      </c>
      <c r="C81" s="93">
        <f>+B81/Z81*1000</f>
        <v>7.163391300249776</v>
      </c>
      <c r="D81" s="111">
        <v>22</v>
      </c>
      <c r="E81" s="112">
        <v>180</v>
      </c>
      <c r="F81" s="96">
        <f>+E81/Z81*1000</f>
        <v>8.482963381874734</v>
      </c>
      <c r="G81" s="113">
        <v>1</v>
      </c>
      <c r="H81" s="96">
        <f>ROUND(G81/B81*1000,1)</f>
        <v>6.6</v>
      </c>
      <c r="I81" s="113">
        <v>1</v>
      </c>
      <c r="J81" s="96">
        <f>ROUND(I81/B81*1000,1)</f>
        <v>6.6</v>
      </c>
      <c r="K81" s="113">
        <v>0</v>
      </c>
      <c r="L81" s="96">
        <f>ROUND(K81/X81*1000,1)</f>
        <v>0</v>
      </c>
      <c r="M81" s="115">
        <v>2</v>
      </c>
      <c r="N81" s="96">
        <f>ROUND(M81/X81*1000,1)</f>
        <v>13</v>
      </c>
      <c r="O81" s="113">
        <v>0</v>
      </c>
      <c r="P81" s="96">
        <f>ROUND(O81/Y81*1000,1)</f>
        <v>0</v>
      </c>
      <c r="Q81" s="113">
        <v>0</v>
      </c>
      <c r="R81" s="116">
        <f>O81-Q81</f>
        <v>0</v>
      </c>
      <c r="S81" s="109">
        <v>93</v>
      </c>
      <c r="T81" s="98">
        <f>+S81/Z81*1000</f>
        <v>4.382864413968613</v>
      </c>
      <c r="U81" s="109">
        <v>35</v>
      </c>
      <c r="V81" s="101">
        <f>+U81/Z81*1000</f>
        <v>1.6494651020311986</v>
      </c>
      <c r="W81" s="119">
        <v>1.05</v>
      </c>
      <c r="X81" s="11">
        <f>B81+K81+M81</f>
        <v>154</v>
      </c>
      <c r="Y81" s="1">
        <f>B81+Q81</f>
        <v>152</v>
      </c>
      <c r="Z81" s="121">
        <v>21219</v>
      </c>
    </row>
    <row r="82" spans="1:26" ht="31.5" customHeight="1">
      <c r="A82" s="120" t="s">
        <v>60</v>
      </c>
      <c r="B82" s="109">
        <v>92</v>
      </c>
      <c r="C82" s="93">
        <f>+B82/Z82*1000</f>
        <v>6.674889356453603</v>
      </c>
      <c r="D82" s="111">
        <v>11</v>
      </c>
      <c r="E82" s="112">
        <v>108</v>
      </c>
      <c r="F82" s="96">
        <f>+E82/Z82*1000</f>
        <v>7.835739679315099</v>
      </c>
      <c r="G82" s="113">
        <v>0</v>
      </c>
      <c r="H82" s="99">
        <v>0</v>
      </c>
      <c r="I82" s="113">
        <v>0</v>
      </c>
      <c r="J82" s="96">
        <f>ROUND(I82/B82*1000,1)</f>
        <v>0</v>
      </c>
      <c r="K82" s="113">
        <v>1</v>
      </c>
      <c r="L82" s="96">
        <f>ROUND(K82/X82*1000,1)</f>
        <v>10.8</v>
      </c>
      <c r="M82" s="115">
        <v>0</v>
      </c>
      <c r="N82" s="99">
        <f>ROUND(M82/X82*1000,1)</f>
        <v>0</v>
      </c>
      <c r="O82" s="113">
        <v>1</v>
      </c>
      <c r="P82" s="99">
        <v>0</v>
      </c>
      <c r="Q82" s="113">
        <v>1</v>
      </c>
      <c r="R82" s="116">
        <f>O82-Q82</f>
        <v>0</v>
      </c>
      <c r="S82" s="109">
        <v>42</v>
      </c>
      <c r="T82" s="98">
        <f>+S82/Z82*1000</f>
        <v>3.047232097511427</v>
      </c>
      <c r="U82" s="109">
        <v>15</v>
      </c>
      <c r="V82" s="101">
        <f>+U82/Z82*1000</f>
        <v>1.0882971776826524</v>
      </c>
      <c r="W82" s="119">
        <v>1.21</v>
      </c>
      <c r="X82" s="11">
        <f>B82+K82+M82</f>
        <v>93</v>
      </c>
      <c r="Y82" s="1">
        <f>B82+Q82</f>
        <v>93</v>
      </c>
      <c r="Z82" s="121">
        <v>13783</v>
      </c>
    </row>
    <row r="83" spans="1:26" ht="31.5" customHeight="1">
      <c r="A83" s="120" t="s">
        <v>61</v>
      </c>
      <c r="B83" s="109">
        <v>62</v>
      </c>
      <c r="C83" s="93">
        <f>+B83/Z83*1000</f>
        <v>6.856131814663276</v>
      </c>
      <c r="D83" s="111">
        <v>6</v>
      </c>
      <c r="E83" s="112">
        <v>52</v>
      </c>
      <c r="F83" s="96">
        <f>+E83/Z83*1000</f>
        <v>5.750304102620811</v>
      </c>
      <c r="G83" s="113">
        <v>0</v>
      </c>
      <c r="H83" s="96">
        <v>0</v>
      </c>
      <c r="I83" s="113">
        <v>0</v>
      </c>
      <c r="J83" s="96">
        <f>ROUND(I83/B83*1000,1)</f>
        <v>0</v>
      </c>
      <c r="K83" s="113">
        <v>0</v>
      </c>
      <c r="L83" s="96">
        <f>ROUND(K83/X83*1000,1)</f>
        <v>0</v>
      </c>
      <c r="M83" s="115">
        <v>3</v>
      </c>
      <c r="N83" s="99">
        <f>ROUND(M83/X83*1000,1)</f>
        <v>46.2</v>
      </c>
      <c r="O83" s="113">
        <v>0</v>
      </c>
      <c r="P83" s="96">
        <f>ROUND(O83/Y83*1000,1)</f>
        <v>0</v>
      </c>
      <c r="Q83" s="113">
        <v>0</v>
      </c>
      <c r="R83" s="116">
        <f>O83-Q83</f>
        <v>0</v>
      </c>
      <c r="S83" s="109">
        <v>26</v>
      </c>
      <c r="T83" s="98">
        <f>+S83/Z83*1000</f>
        <v>2.8751520513104056</v>
      </c>
      <c r="U83" s="109">
        <v>8</v>
      </c>
      <c r="V83" s="101">
        <f>+U83/Z83*1000</f>
        <v>0.884662169633971</v>
      </c>
      <c r="W83" s="119">
        <v>1.21</v>
      </c>
      <c r="X83" s="11">
        <f>B83+K83+M83</f>
        <v>65</v>
      </c>
      <c r="Y83" s="1">
        <f>B83+Q83</f>
        <v>62</v>
      </c>
      <c r="Z83" s="121">
        <v>9043</v>
      </c>
    </row>
    <row r="84" spans="1:26" ht="31.5" customHeight="1">
      <c r="A84" s="120" t="s">
        <v>62</v>
      </c>
      <c r="B84" s="109">
        <v>121</v>
      </c>
      <c r="C84" s="93">
        <f>+B84/Z84*1000</f>
        <v>5.28153644696639</v>
      </c>
      <c r="D84" s="111">
        <v>7</v>
      </c>
      <c r="E84" s="112">
        <v>201</v>
      </c>
      <c r="F84" s="96">
        <f>+E84/Z84*1000</f>
        <v>8.773461370580533</v>
      </c>
      <c r="G84" s="113">
        <v>0</v>
      </c>
      <c r="H84" s="96">
        <f>ROUND(G84/B84*1000,1)</f>
        <v>0</v>
      </c>
      <c r="I84" s="113">
        <v>0</v>
      </c>
      <c r="J84" s="96">
        <f>ROUND(I84/B84*1000,1)</f>
        <v>0</v>
      </c>
      <c r="K84" s="113">
        <v>4</v>
      </c>
      <c r="L84" s="96">
        <f>ROUND(K84/X84*1000,1)</f>
        <v>32</v>
      </c>
      <c r="M84" s="115">
        <v>0</v>
      </c>
      <c r="N84" s="99">
        <f>ROUND(M84/X84*1000,1)</f>
        <v>0</v>
      </c>
      <c r="O84" s="113">
        <v>0</v>
      </c>
      <c r="P84" s="96">
        <f>ROUND(O84/Y84*1000,1)</f>
        <v>0</v>
      </c>
      <c r="Q84" s="113">
        <v>0</v>
      </c>
      <c r="R84" s="116">
        <f>O84-Q84</f>
        <v>0</v>
      </c>
      <c r="S84" s="109">
        <v>84</v>
      </c>
      <c r="T84" s="98">
        <f>+S84/Z84*1000</f>
        <v>3.6665211697948497</v>
      </c>
      <c r="U84" s="109">
        <v>42</v>
      </c>
      <c r="V84" s="101">
        <f>+U84/Z84*1000</f>
        <v>1.8332605848974248</v>
      </c>
      <c r="W84" s="119">
        <v>0.92</v>
      </c>
      <c r="X84" s="11">
        <f>B84+K84+M84</f>
        <v>125</v>
      </c>
      <c r="Y84" s="1">
        <f>B84+Q84</f>
        <v>121</v>
      </c>
      <c r="Z84" s="121">
        <v>22910</v>
      </c>
    </row>
    <row r="85" spans="1:26" ht="31.5" customHeight="1">
      <c r="A85" s="122"/>
      <c r="B85" s="109"/>
      <c r="C85" s="110"/>
      <c r="D85" s="111"/>
      <c r="E85" s="124"/>
      <c r="F85" s="96"/>
      <c r="G85" s="113"/>
      <c r="H85" s="96" t="s">
        <v>11</v>
      </c>
      <c r="I85" s="113"/>
      <c r="J85" s="96"/>
      <c r="K85" s="113"/>
      <c r="L85" s="114"/>
      <c r="M85" s="115"/>
      <c r="N85" s="96" t="s">
        <v>11</v>
      </c>
      <c r="O85" s="113"/>
      <c r="P85" s="96" t="s">
        <v>11</v>
      </c>
      <c r="Q85" s="113"/>
      <c r="R85" s="116"/>
      <c r="S85" s="109"/>
      <c r="T85" s="96"/>
      <c r="U85" s="109"/>
      <c r="V85" s="118"/>
      <c r="W85" s="119"/>
      <c r="X85" s="11"/>
      <c r="Z85" s="125"/>
    </row>
    <row r="86" spans="1:26" ht="31.5" customHeight="1">
      <c r="A86" s="122" t="s">
        <v>63</v>
      </c>
      <c r="B86" s="109">
        <v>23</v>
      </c>
      <c r="C86" s="93">
        <f>+B86/Z86*1000</f>
        <v>3.478523895946763</v>
      </c>
      <c r="D86" s="111">
        <v>2</v>
      </c>
      <c r="E86" s="124">
        <v>77</v>
      </c>
      <c r="F86" s="96">
        <f>+E86/Z86*1000</f>
        <v>11.645493042952207</v>
      </c>
      <c r="G86" s="113">
        <v>0</v>
      </c>
      <c r="H86" s="96">
        <f>ROUND(G86/B86*1000,1)</f>
        <v>0</v>
      </c>
      <c r="I86" s="113">
        <v>0</v>
      </c>
      <c r="J86" s="96">
        <f>ROUND(I86/B86*1000,1)</f>
        <v>0</v>
      </c>
      <c r="K86" s="113">
        <v>0</v>
      </c>
      <c r="L86" s="96">
        <f>ROUND(K86/X86*1000,1)</f>
        <v>0</v>
      </c>
      <c r="M86" s="115">
        <v>0</v>
      </c>
      <c r="N86" s="96">
        <f>ROUND(M86/X86*1000,1)</f>
        <v>0</v>
      </c>
      <c r="O86" s="113">
        <v>0</v>
      </c>
      <c r="P86" s="96">
        <f>ROUND(O86/Y86*1000,1)</f>
        <v>0</v>
      </c>
      <c r="Q86" s="113">
        <v>0</v>
      </c>
      <c r="R86" s="116">
        <f>O86-Q86</f>
        <v>0</v>
      </c>
      <c r="S86" s="109">
        <v>21</v>
      </c>
      <c r="T86" s="98">
        <f>+S86/Z86*1000</f>
        <v>3.176043557168784</v>
      </c>
      <c r="U86" s="109">
        <v>8</v>
      </c>
      <c r="V86" s="101">
        <f>+U86/Z86*1000</f>
        <v>1.209921355111918</v>
      </c>
      <c r="W86" s="119">
        <v>0.74</v>
      </c>
      <c r="X86" s="11">
        <f>B86+K86+M86</f>
        <v>23</v>
      </c>
      <c r="Y86" s="1">
        <f>B86+Q86</f>
        <v>23</v>
      </c>
      <c r="Z86" s="121">
        <v>6612</v>
      </c>
    </row>
    <row r="87" spans="1:26" ht="31.5" customHeight="1">
      <c r="A87" s="122" t="s">
        <v>64</v>
      </c>
      <c r="B87" s="109">
        <v>81</v>
      </c>
      <c r="C87" s="93">
        <f>+B87/Z87*1000</f>
        <v>5.021698698078115</v>
      </c>
      <c r="D87" s="111">
        <v>3</v>
      </c>
      <c r="E87" s="124">
        <v>223</v>
      </c>
      <c r="F87" s="96">
        <f>+E87/Z87*1000</f>
        <v>13.825170489770613</v>
      </c>
      <c r="G87" s="113">
        <v>0</v>
      </c>
      <c r="H87" s="96">
        <f>ROUND(G87/B87*1000,1)</f>
        <v>0</v>
      </c>
      <c r="I87" s="113">
        <v>0</v>
      </c>
      <c r="J87" s="96">
        <f>ROUND(I87/B87*1000,1)</f>
        <v>0</v>
      </c>
      <c r="K87" s="113">
        <v>2</v>
      </c>
      <c r="L87" s="96">
        <f>ROUND(K87/X87*1000,1)</f>
        <v>24.1</v>
      </c>
      <c r="M87" s="161" t="s">
        <v>102</v>
      </c>
      <c r="N87" s="96">
        <f>ROUND(M87/X87*1000,1)</f>
        <v>0</v>
      </c>
      <c r="O87" s="113">
        <v>1</v>
      </c>
      <c r="P87" s="96">
        <f>ROUND(O87/Y87*1000,1)</f>
        <v>12.2</v>
      </c>
      <c r="Q87" s="113">
        <v>1</v>
      </c>
      <c r="R87" s="116">
        <f>O87-Q87</f>
        <v>0</v>
      </c>
      <c r="S87" s="109">
        <v>83</v>
      </c>
      <c r="T87" s="98">
        <f>+S87/Z87*1000</f>
        <v>5.145691258524488</v>
      </c>
      <c r="U87" s="109">
        <v>31</v>
      </c>
      <c r="V87" s="101">
        <f>+U87/Z87*1000</f>
        <v>1.921884686918785</v>
      </c>
      <c r="W87" s="119">
        <v>1.12</v>
      </c>
      <c r="X87" s="11">
        <f>B87+K87+M87</f>
        <v>83</v>
      </c>
      <c r="Y87" s="1">
        <f>B87+Q87</f>
        <v>82</v>
      </c>
      <c r="Z87" s="121">
        <v>16130</v>
      </c>
    </row>
    <row r="88" spans="1:26" ht="31.5" customHeight="1">
      <c r="A88" s="122" t="s">
        <v>65</v>
      </c>
      <c r="B88" s="109">
        <v>81</v>
      </c>
      <c r="C88" s="93">
        <f>+B88/Z88*1000</f>
        <v>5.294117647058823</v>
      </c>
      <c r="D88" s="111">
        <v>9</v>
      </c>
      <c r="E88" s="124">
        <v>188</v>
      </c>
      <c r="F88" s="96">
        <f>+E88/Z88*1000</f>
        <v>12.287581699346406</v>
      </c>
      <c r="G88" s="113">
        <v>0</v>
      </c>
      <c r="H88" s="96">
        <f>ROUND(G88/B88*1000,1)</f>
        <v>0</v>
      </c>
      <c r="I88" s="113">
        <v>0</v>
      </c>
      <c r="J88" s="96">
        <f>ROUND(I88/B88*1000,1)</f>
        <v>0</v>
      </c>
      <c r="K88" s="113">
        <v>1</v>
      </c>
      <c r="L88" s="96">
        <f>ROUND(K88/X88*1000,1)</f>
        <v>12</v>
      </c>
      <c r="M88" s="115">
        <v>1</v>
      </c>
      <c r="N88" s="96">
        <f>ROUND(M88/X88*1000,1)</f>
        <v>12</v>
      </c>
      <c r="O88" s="113">
        <v>0</v>
      </c>
      <c r="P88" s="96">
        <f>ROUND(O88/Y88*1000,1)</f>
        <v>0</v>
      </c>
      <c r="Q88" s="113">
        <v>0</v>
      </c>
      <c r="R88" s="116">
        <f>O88-Q88</f>
        <v>0</v>
      </c>
      <c r="S88" s="109">
        <v>49</v>
      </c>
      <c r="T88" s="98">
        <f>+S88/Z88*1000</f>
        <v>3.2026143790849675</v>
      </c>
      <c r="U88" s="109">
        <v>23</v>
      </c>
      <c r="V88" s="101">
        <f>+U88/Z88*1000</f>
        <v>1.5032679738562091</v>
      </c>
      <c r="W88" s="119">
        <v>1.1</v>
      </c>
      <c r="X88" s="11">
        <f>B88+K88+M88</f>
        <v>83</v>
      </c>
      <c r="Y88" s="1">
        <f>B88+Q88</f>
        <v>81</v>
      </c>
      <c r="Z88" s="121">
        <v>15300</v>
      </c>
    </row>
    <row r="89" spans="1:26" ht="31.5" customHeight="1">
      <c r="A89" s="162" t="s">
        <v>66</v>
      </c>
      <c r="B89" s="109">
        <v>334</v>
      </c>
      <c r="C89" s="93">
        <f>+B89/Z89*1000</f>
        <v>6.660949683904034</v>
      </c>
      <c r="D89" s="111">
        <v>37</v>
      </c>
      <c r="E89" s="124">
        <v>447</v>
      </c>
      <c r="F89" s="96">
        <f>+E89/Z89*1000</f>
        <v>8.914504517081147</v>
      </c>
      <c r="G89" s="113">
        <v>1</v>
      </c>
      <c r="H89" s="96">
        <f>ROUND(G89/B89*1000,1)</f>
        <v>3</v>
      </c>
      <c r="I89" s="113">
        <v>0</v>
      </c>
      <c r="J89" s="96">
        <f>ROUND(I89/B89*1000,1)</f>
        <v>0</v>
      </c>
      <c r="K89" s="113">
        <v>5</v>
      </c>
      <c r="L89" s="96">
        <f>ROUND(K89/X89*1000,1)</f>
        <v>14.5</v>
      </c>
      <c r="M89" s="115">
        <v>6</v>
      </c>
      <c r="N89" s="96">
        <f>ROUND(M89/X89*1000,1)</f>
        <v>17.4</v>
      </c>
      <c r="O89" s="113">
        <v>1</v>
      </c>
      <c r="P89" s="96">
        <f>ROUND(O89/Y89*1000,1)</f>
        <v>3</v>
      </c>
      <c r="Q89" s="113">
        <v>1</v>
      </c>
      <c r="R89" s="116">
        <f>O89-Q89</f>
        <v>0</v>
      </c>
      <c r="S89" s="109">
        <v>206</v>
      </c>
      <c r="T89" s="98">
        <f>+S89/Z89*1000</f>
        <v>4.108250403845004</v>
      </c>
      <c r="U89" s="109">
        <v>105</v>
      </c>
      <c r="V89" s="101">
        <f>+U89/Z89*1000</f>
        <v>2.094011128173424</v>
      </c>
      <c r="W89" s="119">
        <v>1.19</v>
      </c>
      <c r="X89" s="11">
        <f>B89+K89+M89</f>
        <v>345</v>
      </c>
      <c r="Y89" s="1">
        <f>B89+Q89</f>
        <v>335</v>
      </c>
      <c r="Z89" s="121">
        <v>50143</v>
      </c>
    </row>
    <row r="90" spans="1:26" ht="31.5" customHeight="1">
      <c r="A90" s="162" t="s">
        <v>67</v>
      </c>
      <c r="B90" s="109">
        <v>101</v>
      </c>
      <c r="C90" s="93">
        <f>+B90/Z90*1000</f>
        <v>5.626740947075209</v>
      </c>
      <c r="D90" s="111">
        <v>6</v>
      </c>
      <c r="E90" s="124">
        <v>253</v>
      </c>
      <c r="F90" s="96">
        <f>+E90/Z90*1000</f>
        <v>14.094707520891365</v>
      </c>
      <c r="G90" s="113">
        <v>1</v>
      </c>
      <c r="H90" s="96">
        <f>ROUND(G90/B90*1000,1)</f>
        <v>9.9</v>
      </c>
      <c r="I90" s="113">
        <v>1</v>
      </c>
      <c r="J90" s="96">
        <f>ROUND(I90/B90*1000,1)</f>
        <v>9.9</v>
      </c>
      <c r="K90" s="113">
        <v>0</v>
      </c>
      <c r="L90" s="96">
        <f>ROUND(K90/X90*1000,1)</f>
        <v>0</v>
      </c>
      <c r="M90" s="115">
        <v>0</v>
      </c>
      <c r="N90" s="96">
        <f>ROUND(M90/X90*1000,1)</f>
        <v>0</v>
      </c>
      <c r="O90" s="113">
        <v>1</v>
      </c>
      <c r="P90" s="96">
        <f>ROUND(O90/Y90*1000,1)</f>
        <v>9.9</v>
      </c>
      <c r="Q90" s="113">
        <v>0</v>
      </c>
      <c r="R90" s="116">
        <f>O90-Q90</f>
        <v>1</v>
      </c>
      <c r="S90" s="109">
        <v>72</v>
      </c>
      <c r="T90" s="98">
        <f>+S90/Z90*1000</f>
        <v>4.011142061281337</v>
      </c>
      <c r="U90" s="109">
        <v>47</v>
      </c>
      <c r="V90" s="101">
        <f>+U90/Z90*1000</f>
        <v>2.618384401114206</v>
      </c>
      <c r="W90" s="119">
        <v>1.11</v>
      </c>
      <c r="X90" s="11">
        <f>B90+K90+M90</f>
        <v>101</v>
      </c>
      <c r="Y90" s="1">
        <f>B90+Q90</f>
        <v>101</v>
      </c>
      <c r="Z90" s="121">
        <v>17950</v>
      </c>
    </row>
    <row r="91" spans="1:26" ht="31.5" customHeight="1">
      <c r="A91" s="120"/>
      <c r="B91" s="109"/>
      <c r="C91" s="93"/>
      <c r="D91" s="111"/>
      <c r="E91" s="112"/>
      <c r="F91" s="96"/>
      <c r="G91" s="113"/>
      <c r="H91" s="96"/>
      <c r="I91" s="113"/>
      <c r="J91" s="96"/>
      <c r="K91" s="113"/>
      <c r="L91" s="96"/>
      <c r="M91" s="115"/>
      <c r="N91" s="96"/>
      <c r="O91" s="113"/>
      <c r="P91" s="96"/>
      <c r="Q91" s="113"/>
      <c r="R91" s="116"/>
      <c r="S91" s="109"/>
      <c r="T91" s="98"/>
      <c r="U91" s="109"/>
      <c r="V91" s="101"/>
      <c r="W91" s="119"/>
      <c r="X91" s="11"/>
      <c r="Z91" s="163"/>
    </row>
    <row r="92" spans="1:26" ht="31.5" customHeight="1">
      <c r="A92" s="120" t="s">
        <v>68</v>
      </c>
      <c r="B92" s="109">
        <v>45</v>
      </c>
      <c r="C92" s="93">
        <f>+B92/Z92*1000</f>
        <v>5.584512285927029</v>
      </c>
      <c r="D92" s="111">
        <v>6</v>
      </c>
      <c r="E92" s="112">
        <v>111</v>
      </c>
      <c r="F92" s="96">
        <f>+E92/Z92*1000</f>
        <v>13.775130305286671</v>
      </c>
      <c r="G92" s="113">
        <v>2</v>
      </c>
      <c r="H92" s="96">
        <f>ROUND(G92/B92*1000,1)</f>
        <v>44.4</v>
      </c>
      <c r="I92" s="123" t="s">
        <v>102</v>
      </c>
      <c r="J92" s="99">
        <f>ROUND(I92/B92*1000,1)</f>
        <v>0</v>
      </c>
      <c r="K92" s="113">
        <v>0</v>
      </c>
      <c r="L92" s="96">
        <f>ROUND(K92/X92*1000,1)</f>
        <v>0</v>
      </c>
      <c r="M92" s="115">
        <v>0</v>
      </c>
      <c r="N92" s="96">
        <f>ROUND(M92/X92*1000,1)</f>
        <v>0</v>
      </c>
      <c r="O92" s="113">
        <v>0</v>
      </c>
      <c r="P92" s="96">
        <f>ROUND(O92/Y92*1000,1)</f>
        <v>0</v>
      </c>
      <c r="Q92" s="113">
        <v>0</v>
      </c>
      <c r="R92" s="116">
        <f>O92-Q92</f>
        <v>0</v>
      </c>
      <c r="S92" s="109">
        <v>36</v>
      </c>
      <c r="T92" s="98">
        <f>+S92/Z92*1000</f>
        <v>4.467609828741623</v>
      </c>
      <c r="U92" s="109">
        <v>18</v>
      </c>
      <c r="V92" s="101">
        <f>+U92/Z92*1000</f>
        <v>2.2338049143708116</v>
      </c>
      <c r="W92" s="119">
        <v>1.2</v>
      </c>
      <c r="X92" s="11">
        <f>B92+K92+M92</f>
        <v>45</v>
      </c>
      <c r="Y92" s="1">
        <f>B92+Q92</f>
        <v>45</v>
      </c>
      <c r="Z92" s="121">
        <v>8058</v>
      </c>
    </row>
    <row r="93" spans="1:26" ht="31.5" customHeight="1">
      <c r="A93" s="122" t="s">
        <v>120</v>
      </c>
      <c r="B93" s="109">
        <v>160</v>
      </c>
      <c r="C93" s="93">
        <f>+B93/Z93*1000</f>
        <v>6.368919672000637</v>
      </c>
      <c r="D93" s="111">
        <v>14</v>
      </c>
      <c r="E93" s="124">
        <v>333</v>
      </c>
      <c r="F93" s="96">
        <f>+E93/Z93*1000</f>
        <v>13.255314067351325</v>
      </c>
      <c r="G93" s="113">
        <v>1</v>
      </c>
      <c r="H93" s="96">
        <f>ROUND(G93/B93*1000,1)</f>
        <v>6.3</v>
      </c>
      <c r="I93" s="123" t="s">
        <v>102</v>
      </c>
      <c r="J93" s="99">
        <f>ROUND(I93/B93*1000,1)</f>
        <v>0</v>
      </c>
      <c r="K93" s="113">
        <v>5</v>
      </c>
      <c r="L93" s="96">
        <f>ROUND(K93/X93*1000,1)</f>
        <v>30.1</v>
      </c>
      <c r="M93" s="115">
        <v>1</v>
      </c>
      <c r="N93" s="96">
        <f>ROUND(M93/X93*1000,1)</f>
        <v>6</v>
      </c>
      <c r="O93" s="113">
        <v>3</v>
      </c>
      <c r="P93" s="96">
        <f>ROUND(O93/Y93*1000,1)</f>
        <v>18.4</v>
      </c>
      <c r="Q93" s="113">
        <v>3</v>
      </c>
      <c r="R93" s="116">
        <f>O93-Q93</f>
        <v>0</v>
      </c>
      <c r="S93" s="109">
        <v>114</v>
      </c>
      <c r="T93" s="98">
        <f>+S93/Z93*1000</f>
        <v>4.537855266300453</v>
      </c>
      <c r="U93" s="109">
        <v>48</v>
      </c>
      <c r="V93" s="101">
        <f>+U93/Z93*1000</f>
        <v>1.910675901600191</v>
      </c>
      <c r="W93" s="119">
        <v>1.23</v>
      </c>
      <c r="X93" s="11">
        <f>B93+K93+M93</f>
        <v>166</v>
      </c>
      <c r="Y93" s="1">
        <f>B93+Q93</f>
        <v>163</v>
      </c>
      <c r="Z93" s="121">
        <v>25122</v>
      </c>
    </row>
    <row r="94" spans="1:26" ht="31.5" customHeight="1">
      <c r="A94" s="120" t="s">
        <v>69</v>
      </c>
      <c r="B94" s="109">
        <v>81</v>
      </c>
      <c r="C94" s="93">
        <f>+B94/Z94*1000</f>
        <v>6.744941294029478</v>
      </c>
      <c r="D94" s="111">
        <v>8</v>
      </c>
      <c r="E94" s="112">
        <v>157</v>
      </c>
      <c r="F94" s="96">
        <f>+E94/Z94*1000</f>
        <v>13.07352818719294</v>
      </c>
      <c r="G94" s="113">
        <v>0</v>
      </c>
      <c r="H94" s="96">
        <f>ROUND(G94/B94*1000,1)</f>
        <v>0</v>
      </c>
      <c r="I94" s="113">
        <v>0</v>
      </c>
      <c r="J94" s="99">
        <f>ROUND(I94/B94*1000,1)</f>
        <v>0</v>
      </c>
      <c r="K94" s="113">
        <v>2</v>
      </c>
      <c r="L94" s="96">
        <f>ROUND(K94/X94*1000,1)</f>
        <v>24.1</v>
      </c>
      <c r="M94" s="161" t="s">
        <v>102</v>
      </c>
      <c r="N94" s="96">
        <f>ROUND(M94/X94*1000,1)</f>
        <v>0</v>
      </c>
      <c r="O94" s="153">
        <v>2</v>
      </c>
      <c r="P94" s="96">
        <f>ROUND(O94/Y94*1000,1)</f>
        <v>24.1</v>
      </c>
      <c r="Q94" s="113">
        <v>2</v>
      </c>
      <c r="R94" s="116">
        <f>O94-Q94</f>
        <v>0</v>
      </c>
      <c r="S94" s="109">
        <v>64</v>
      </c>
      <c r="T94" s="98">
        <f>+S94/Z94*1000</f>
        <v>5.3293363310850195</v>
      </c>
      <c r="U94" s="109">
        <v>31</v>
      </c>
      <c r="V94" s="101">
        <f>+U94/Z94*1000</f>
        <v>2.5813972853693063</v>
      </c>
      <c r="W94" s="119">
        <v>1.16</v>
      </c>
      <c r="X94" s="11">
        <f>B94+K94+M94</f>
        <v>83</v>
      </c>
      <c r="Y94" s="1">
        <f>B94+Q94</f>
        <v>83</v>
      </c>
      <c r="Z94" s="121">
        <v>12009</v>
      </c>
    </row>
    <row r="95" spans="1:26" ht="31.5" customHeight="1">
      <c r="A95" s="120" t="s">
        <v>70</v>
      </c>
      <c r="B95" s="109">
        <v>39</v>
      </c>
      <c r="C95" s="93">
        <f>+B95/Z95*1000</f>
        <v>5.23911875335841</v>
      </c>
      <c r="D95" s="111">
        <v>6</v>
      </c>
      <c r="E95" s="112">
        <v>92</v>
      </c>
      <c r="F95" s="96">
        <f>+E95/Z95*1000</f>
        <v>12.358946802794197</v>
      </c>
      <c r="G95" s="113">
        <v>0</v>
      </c>
      <c r="H95" s="96">
        <f>ROUND(G95/B95*1000,1)</f>
        <v>0</v>
      </c>
      <c r="I95" s="113">
        <v>0</v>
      </c>
      <c r="J95" s="99">
        <f>ROUND(I95/B95*1000,1)</f>
        <v>0</v>
      </c>
      <c r="K95" s="113">
        <v>0</v>
      </c>
      <c r="L95" s="96">
        <f>ROUND(K95/X95*1000,1)</f>
        <v>0</v>
      </c>
      <c r="M95" s="115">
        <v>0</v>
      </c>
      <c r="N95" s="96">
        <f>ROUND(M95/X95*1000,1)</f>
        <v>0</v>
      </c>
      <c r="O95" s="153">
        <v>0</v>
      </c>
      <c r="P95" s="96">
        <f>ROUND(O95/Y95*1000,1)</f>
        <v>0</v>
      </c>
      <c r="Q95" s="113">
        <v>0</v>
      </c>
      <c r="R95" s="116">
        <f>O95-Q95</f>
        <v>0</v>
      </c>
      <c r="S95" s="109">
        <v>20</v>
      </c>
      <c r="T95" s="98">
        <f>+S95/Z95*1000</f>
        <v>2.686727565824825</v>
      </c>
      <c r="U95" s="109">
        <v>15</v>
      </c>
      <c r="V95" s="101">
        <f>+U95/Z95*1000</f>
        <v>2.015045674368619</v>
      </c>
      <c r="W95" s="119">
        <v>1.02</v>
      </c>
      <c r="X95" s="11">
        <f>B95+K95+M95</f>
        <v>39</v>
      </c>
      <c r="Y95" s="1">
        <f>B95+Q95</f>
        <v>39</v>
      </c>
      <c r="Z95" s="121">
        <v>7444</v>
      </c>
    </row>
    <row r="96" spans="1:26" ht="31.5" customHeight="1">
      <c r="A96" s="122" t="s">
        <v>71</v>
      </c>
      <c r="B96" s="109">
        <v>99</v>
      </c>
      <c r="C96" s="93">
        <f>+B96/Z96*1000</f>
        <v>6.818651422274261</v>
      </c>
      <c r="D96" s="111">
        <v>11</v>
      </c>
      <c r="E96" s="124">
        <v>170</v>
      </c>
      <c r="F96" s="96">
        <f>+E96/Z96*1000</f>
        <v>11.708795371582065</v>
      </c>
      <c r="G96" s="113">
        <v>0</v>
      </c>
      <c r="H96" s="96">
        <f>ROUND(G96/B96*1000,1)</f>
        <v>0</v>
      </c>
      <c r="I96" s="113">
        <v>0</v>
      </c>
      <c r="J96" s="99">
        <f>ROUND(I96/B96*1000,1)</f>
        <v>0</v>
      </c>
      <c r="K96" s="113">
        <v>2</v>
      </c>
      <c r="L96" s="96">
        <f>ROUND(K96/X96*1000,1)</f>
        <v>19.8</v>
      </c>
      <c r="M96" s="161" t="s">
        <v>102</v>
      </c>
      <c r="N96" s="96">
        <f>ROUND(M96/X96*1000,1)</f>
        <v>0</v>
      </c>
      <c r="O96" s="158" t="s">
        <v>102</v>
      </c>
      <c r="P96" s="96">
        <f>ROUND(O96/Y96*1000,1)</f>
        <v>0</v>
      </c>
      <c r="Q96" s="123" t="s">
        <v>102</v>
      </c>
      <c r="R96" s="116">
        <f>O96-Q96</f>
        <v>0</v>
      </c>
      <c r="S96" s="109">
        <v>80</v>
      </c>
      <c r="T96" s="98">
        <f>+S96/Z96*1000</f>
        <v>5.510021351332736</v>
      </c>
      <c r="U96" s="109">
        <v>28</v>
      </c>
      <c r="V96" s="101">
        <f>+U96/Z96*1000</f>
        <v>1.9285074729664577</v>
      </c>
      <c r="W96" s="119">
        <v>1.23</v>
      </c>
      <c r="X96" s="11">
        <f>B96+K96+M96</f>
        <v>101</v>
      </c>
      <c r="Y96" s="1">
        <f>B96+Q96</f>
        <v>99</v>
      </c>
      <c r="Z96" s="121">
        <v>14519</v>
      </c>
    </row>
    <row r="97" spans="1:26" ht="31.5" customHeight="1">
      <c r="A97" s="120"/>
      <c r="B97" s="109"/>
      <c r="C97" s="93"/>
      <c r="D97" s="111"/>
      <c r="E97" s="112"/>
      <c r="F97" s="96"/>
      <c r="G97" s="113"/>
      <c r="H97" s="99"/>
      <c r="I97" s="113"/>
      <c r="J97" s="99"/>
      <c r="K97" s="113"/>
      <c r="L97" s="96"/>
      <c r="M97" s="115"/>
      <c r="N97" s="96"/>
      <c r="O97" s="153"/>
      <c r="P97" s="96"/>
      <c r="Q97" s="113"/>
      <c r="R97" s="116"/>
      <c r="S97" s="109"/>
      <c r="T97" s="98"/>
      <c r="U97" s="109"/>
      <c r="V97" s="101"/>
      <c r="W97" s="119"/>
      <c r="X97" s="11"/>
      <c r="Z97" s="163"/>
    </row>
    <row r="98" spans="1:26" ht="31.5" customHeight="1">
      <c r="A98" s="120" t="s">
        <v>72</v>
      </c>
      <c r="B98" s="109">
        <v>55</v>
      </c>
      <c r="C98" s="93">
        <f>+B98/Z98*1000</f>
        <v>4.459941615309764</v>
      </c>
      <c r="D98" s="111">
        <v>3</v>
      </c>
      <c r="E98" s="112">
        <v>165</v>
      </c>
      <c r="F98" s="96">
        <f>+E98/Z98*1000</f>
        <v>13.37982484592929</v>
      </c>
      <c r="G98" s="113">
        <v>1</v>
      </c>
      <c r="H98" s="96">
        <f>ROUND(G98/B98*1000,1)</f>
        <v>18.2</v>
      </c>
      <c r="I98" s="113">
        <v>0</v>
      </c>
      <c r="J98" s="99">
        <f>ROUND(I98/B98*1000,1)</f>
        <v>0</v>
      </c>
      <c r="K98" s="123" t="s">
        <v>102</v>
      </c>
      <c r="L98" s="96">
        <f>ROUND(K98/X98*1000,1)</f>
        <v>0</v>
      </c>
      <c r="M98" s="115">
        <v>2</v>
      </c>
      <c r="N98" s="96">
        <f>ROUND(M98/X98*1000,1)</f>
        <v>35.1</v>
      </c>
      <c r="O98" s="153">
        <v>0</v>
      </c>
      <c r="P98" s="96">
        <f>ROUND(O98/Y98*1000,1)</f>
        <v>0</v>
      </c>
      <c r="Q98" s="113">
        <v>0</v>
      </c>
      <c r="R98" s="116">
        <f>O98-Q98</f>
        <v>0</v>
      </c>
      <c r="S98" s="109">
        <v>53</v>
      </c>
      <c r="T98" s="98">
        <f>+S98/Z98*1000</f>
        <v>4.29776192020759</v>
      </c>
      <c r="U98" s="109">
        <v>28</v>
      </c>
      <c r="V98" s="101">
        <f>+U98/Z98*1000</f>
        <v>2.2705157314304247</v>
      </c>
      <c r="W98" s="119">
        <v>0.88</v>
      </c>
      <c r="X98" s="11">
        <f>B98+K98+M98</f>
        <v>57</v>
      </c>
      <c r="Y98" s="1">
        <f>B98+Q98</f>
        <v>55</v>
      </c>
      <c r="Z98" s="121">
        <v>12332</v>
      </c>
    </row>
    <row r="99" spans="1:26" ht="31.5" customHeight="1">
      <c r="A99" s="120" t="s">
        <v>73</v>
      </c>
      <c r="B99" s="109">
        <v>34</v>
      </c>
      <c r="C99" s="93">
        <f>+B99/Z99*1000</f>
        <v>4.162076141510589</v>
      </c>
      <c r="D99" s="164" t="s">
        <v>102</v>
      </c>
      <c r="E99" s="112">
        <v>98</v>
      </c>
      <c r="F99" s="96">
        <f>+E99/Z99*1000</f>
        <v>11.996572407883463</v>
      </c>
      <c r="G99" s="113">
        <v>0</v>
      </c>
      <c r="H99" s="96">
        <v>0</v>
      </c>
      <c r="I99" s="113">
        <v>0</v>
      </c>
      <c r="J99" s="99">
        <f>ROUND(I99/B99*1000,1)</f>
        <v>0</v>
      </c>
      <c r="K99" s="123" t="s">
        <v>102</v>
      </c>
      <c r="L99" s="96">
        <f>ROUND(K99/X99*1000,1)</f>
        <v>0</v>
      </c>
      <c r="M99" s="115">
        <v>2</v>
      </c>
      <c r="N99" s="96">
        <f>ROUND(M99/X99*1000,1)</f>
        <v>55.6</v>
      </c>
      <c r="O99" s="153">
        <v>0</v>
      </c>
      <c r="P99" s="96">
        <f>ROUND(O99/Y99*1000,1)</f>
        <v>0</v>
      </c>
      <c r="Q99" s="113">
        <v>0</v>
      </c>
      <c r="R99" s="116">
        <f>O99-Q99</f>
        <v>0</v>
      </c>
      <c r="S99" s="109">
        <v>31</v>
      </c>
      <c r="T99" s="98">
        <f>+S99/Z99*1000</f>
        <v>3.7948341290243603</v>
      </c>
      <c r="U99" s="109">
        <v>17</v>
      </c>
      <c r="V99" s="101">
        <f>+U99/Z99*1000</f>
        <v>2.0810380707552945</v>
      </c>
      <c r="W99" s="119">
        <v>0.88</v>
      </c>
      <c r="X99" s="11">
        <f>B99+K99+M99</f>
        <v>36</v>
      </c>
      <c r="Y99" s="1">
        <f>B99+Q99</f>
        <v>34</v>
      </c>
      <c r="Z99" s="121">
        <v>8169</v>
      </c>
    </row>
    <row r="100" spans="1:26" ht="31.5" customHeight="1">
      <c r="A100" s="120" t="s">
        <v>74</v>
      </c>
      <c r="B100" s="109">
        <v>42</v>
      </c>
      <c r="C100" s="93">
        <f>+B100/Z100*1000</f>
        <v>4.5528455284552845</v>
      </c>
      <c r="D100" s="111">
        <v>7</v>
      </c>
      <c r="E100" s="112">
        <v>139</v>
      </c>
      <c r="F100" s="96">
        <f>+E100/Z100*1000</f>
        <v>15.067750677506776</v>
      </c>
      <c r="G100" s="113">
        <v>1</v>
      </c>
      <c r="H100" s="99">
        <v>0</v>
      </c>
      <c r="I100" s="113">
        <v>1</v>
      </c>
      <c r="J100" s="99">
        <f>ROUND(I100/B100*1000,1)</f>
        <v>23.8</v>
      </c>
      <c r="K100" s="113">
        <v>1</v>
      </c>
      <c r="L100" s="96">
        <f>ROUND(K100/X100*1000,1)</f>
        <v>23.3</v>
      </c>
      <c r="M100" s="115">
        <v>0</v>
      </c>
      <c r="N100" s="96">
        <f>ROUND(M100/X100*1000,1)</f>
        <v>0</v>
      </c>
      <c r="O100" s="153">
        <v>1</v>
      </c>
      <c r="P100" s="96">
        <f>ROUND(O100/Y100*1000,1)</f>
        <v>23.8</v>
      </c>
      <c r="Q100" s="113">
        <v>0</v>
      </c>
      <c r="R100" s="116">
        <f>O100-Q100</f>
        <v>1</v>
      </c>
      <c r="S100" s="109">
        <v>41</v>
      </c>
      <c r="T100" s="98">
        <f>+S100/Z100*1000</f>
        <v>4.444444444444445</v>
      </c>
      <c r="U100" s="109">
        <v>16</v>
      </c>
      <c r="V100" s="101">
        <f>+U100/Z100*1000</f>
        <v>1.7344173441734418</v>
      </c>
      <c r="W100" s="160">
        <v>0.97</v>
      </c>
      <c r="X100" s="11">
        <f>B100+K100+M100</f>
        <v>43</v>
      </c>
      <c r="Y100" s="1">
        <f>B100+Q100</f>
        <v>42</v>
      </c>
      <c r="Z100" s="121">
        <v>9225</v>
      </c>
    </row>
    <row r="101" spans="1:26" ht="31.5" customHeight="1">
      <c r="A101" s="120" t="s">
        <v>75</v>
      </c>
      <c r="B101" s="109">
        <v>39</v>
      </c>
      <c r="C101" s="93">
        <f>+B101/Z101*1000</f>
        <v>3.564247852312192</v>
      </c>
      <c r="D101" s="111">
        <v>2</v>
      </c>
      <c r="E101" s="112">
        <v>160</v>
      </c>
      <c r="F101" s="96">
        <f>+E101/Z101*1000</f>
        <v>14.622555291537196</v>
      </c>
      <c r="G101" s="113">
        <v>1</v>
      </c>
      <c r="H101" s="99">
        <v>0</v>
      </c>
      <c r="I101" s="113">
        <v>0</v>
      </c>
      <c r="J101" s="99">
        <f>ROUND(I101/B101*1000,1)</f>
        <v>0</v>
      </c>
      <c r="K101" s="113">
        <v>1</v>
      </c>
      <c r="L101" s="96">
        <f>ROUND(K101/X101*1000,1)</f>
        <v>25</v>
      </c>
      <c r="M101" s="161" t="s">
        <v>102</v>
      </c>
      <c r="N101" s="99">
        <f>ROUND(M101/X101*1000,1)</f>
        <v>0</v>
      </c>
      <c r="O101" s="153">
        <v>1</v>
      </c>
      <c r="P101" s="99">
        <f>ROUND(O101/Y101*1000,1)</f>
        <v>25</v>
      </c>
      <c r="Q101" s="113">
        <v>1</v>
      </c>
      <c r="R101" s="116">
        <f>O101-Q101</f>
        <v>0</v>
      </c>
      <c r="S101" s="109">
        <v>40</v>
      </c>
      <c r="T101" s="98">
        <f>+S101/Z101*1000</f>
        <v>3.655638822884299</v>
      </c>
      <c r="U101" s="109">
        <v>15</v>
      </c>
      <c r="V101" s="101">
        <f>+U101/Z101*1000</f>
        <v>1.3708645585816122</v>
      </c>
      <c r="W101" s="160">
        <v>0.83</v>
      </c>
      <c r="X101" s="11">
        <f>B101+K101+M101</f>
        <v>40</v>
      </c>
      <c r="Y101" s="1">
        <f>B101+Q101</f>
        <v>40</v>
      </c>
      <c r="Z101" s="121">
        <v>10942</v>
      </c>
    </row>
    <row r="102" spans="1:26" ht="31.5" customHeight="1">
      <c r="A102" s="120" t="s">
        <v>121</v>
      </c>
      <c r="B102" s="156">
        <v>35</v>
      </c>
      <c r="C102" s="151">
        <f>+B102/Z102*1000</f>
        <v>4.486029223276083</v>
      </c>
      <c r="D102" s="111">
        <v>5</v>
      </c>
      <c r="E102" s="152">
        <v>116</v>
      </c>
      <c r="F102" s="96">
        <f>+E102/Z102*1000</f>
        <v>14.867982568572161</v>
      </c>
      <c r="G102" s="153">
        <v>0</v>
      </c>
      <c r="H102" s="99">
        <f>ROUND(G102/B102*1000,1)</f>
        <v>0</v>
      </c>
      <c r="I102" s="153">
        <v>0</v>
      </c>
      <c r="J102" s="99">
        <f>ROUND(I102/B102*1000,1)</f>
        <v>0</v>
      </c>
      <c r="K102" s="153">
        <v>0</v>
      </c>
      <c r="L102" s="96">
        <f>ROUND(K102/X102*1000,1)</f>
        <v>0</v>
      </c>
      <c r="M102" s="161" t="s">
        <v>122</v>
      </c>
      <c r="N102" s="159">
        <f>ROUND(M102/X102*1000,1)</f>
        <v>0</v>
      </c>
      <c r="O102" s="115">
        <v>0</v>
      </c>
      <c r="P102" s="96">
        <f>ROUND(O102/Y102*1000,1)</f>
        <v>0</v>
      </c>
      <c r="Q102" s="153">
        <v>0</v>
      </c>
      <c r="R102" s="116">
        <f>O102-Q102</f>
        <v>0</v>
      </c>
      <c r="S102" s="156">
        <v>29</v>
      </c>
      <c r="T102" s="98">
        <f>+S102/Z102*1000</f>
        <v>3.7169956421430403</v>
      </c>
      <c r="U102" s="156">
        <v>12</v>
      </c>
      <c r="V102" s="101">
        <f>+U102/Z102*1000</f>
        <v>1.5380671622660858</v>
      </c>
      <c r="W102" s="160">
        <v>1.2</v>
      </c>
      <c r="X102" s="11">
        <f>B102+K102+M102</f>
        <v>35</v>
      </c>
      <c r="Y102" s="1">
        <f>B102+Q102</f>
        <v>35</v>
      </c>
      <c r="Z102" s="121">
        <v>7802</v>
      </c>
    </row>
    <row r="103" spans="1:26" ht="31.5" customHeight="1">
      <c r="A103" s="120"/>
      <c r="B103" s="156"/>
      <c r="C103" s="151"/>
      <c r="D103" s="111"/>
      <c r="E103" s="152"/>
      <c r="F103" s="96"/>
      <c r="G103" s="153"/>
      <c r="H103" s="99"/>
      <c r="I103" s="153"/>
      <c r="J103" s="99"/>
      <c r="K103" s="153"/>
      <c r="L103" s="96"/>
      <c r="M103" s="115"/>
      <c r="N103" s="159"/>
      <c r="O103" s="115"/>
      <c r="P103" s="96"/>
      <c r="Q103" s="153"/>
      <c r="R103" s="116"/>
      <c r="S103" s="156"/>
      <c r="T103" s="98"/>
      <c r="U103" s="156"/>
      <c r="V103" s="101"/>
      <c r="W103" s="160"/>
      <c r="X103" s="11"/>
      <c r="Z103" s="163"/>
    </row>
    <row r="104" spans="1:26" ht="31.5" customHeight="1" thickBot="1">
      <c r="A104" s="165" t="s">
        <v>76</v>
      </c>
      <c r="B104" s="166">
        <v>33</v>
      </c>
      <c r="C104" s="167">
        <f>+B104/Z104*1000</f>
        <v>3.6439929328621905</v>
      </c>
      <c r="D104" s="168">
        <v>4</v>
      </c>
      <c r="E104" s="169">
        <v>176</v>
      </c>
      <c r="F104" s="170">
        <f>+E104/Z104*1000</f>
        <v>19.434628975265017</v>
      </c>
      <c r="G104" s="171" t="s">
        <v>122</v>
      </c>
      <c r="H104" s="172">
        <v>0</v>
      </c>
      <c r="I104" s="171" t="s">
        <v>122</v>
      </c>
      <c r="J104" s="172">
        <f>ROUND(I104/B104*1000,1)</f>
        <v>0</v>
      </c>
      <c r="K104" s="173">
        <v>0</v>
      </c>
      <c r="L104" s="170">
        <f>ROUND(K104/X104*1000,1)</f>
        <v>0</v>
      </c>
      <c r="M104" s="174">
        <v>0</v>
      </c>
      <c r="N104" s="175">
        <f>ROUND(M104/X104*1000,1)</f>
        <v>0</v>
      </c>
      <c r="O104" s="176" t="s">
        <v>122</v>
      </c>
      <c r="P104" s="170">
        <f>ROUND(O104/Y104*1000,1)</f>
        <v>0</v>
      </c>
      <c r="Q104" s="173">
        <v>0</v>
      </c>
      <c r="R104" s="177">
        <f>O104-Q104</f>
        <v>0</v>
      </c>
      <c r="S104" s="166">
        <v>25</v>
      </c>
      <c r="T104" s="178">
        <f>+S104/Z104*1000</f>
        <v>2.760600706713781</v>
      </c>
      <c r="U104" s="166">
        <v>14</v>
      </c>
      <c r="V104" s="179">
        <f>+U104/Z104*1000</f>
        <v>1.5459363957597172</v>
      </c>
      <c r="W104" s="180">
        <v>0.92</v>
      </c>
      <c r="X104" s="11">
        <f>B104+K104+M104</f>
        <v>33</v>
      </c>
      <c r="Y104" s="1">
        <f>B104+Q104</f>
        <v>33</v>
      </c>
      <c r="Z104" s="121">
        <v>9056</v>
      </c>
    </row>
    <row r="105" spans="1:26" ht="31.5" customHeight="1">
      <c r="A105" s="141" t="s">
        <v>108</v>
      </c>
      <c r="B105" s="142"/>
      <c r="C105" s="143"/>
      <c r="D105" s="142"/>
      <c r="E105" s="144"/>
      <c r="F105" s="143"/>
      <c r="G105" s="145"/>
      <c r="H105" s="143"/>
      <c r="I105" s="145"/>
      <c r="J105" s="143"/>
      <c r="K105" s="145"/>
      <c r="L105" s="143"/>
      <c r="M105" s="145"/>
      <c r="N105" s="143"/>
      <c r="O105" s="145"/>
      <c r="P105" s="143"/>
      <c r="Q105" s="145"/>
      <c r="R105" s="145"/>
      <c r="S105" s="142"/>
      <c r="T105" s="143"/>
      <c r="U105" s="142"/>
      <c r="V105" s="143"/>
      <c r="W105" s="146"/>
      <c r="X105" s="11"/>
      <c r="Z105" s="125"/>
    </row>
    <row r="106" spans="1:26" ht="31.5" customHeight="1">
      <c r="A106" s="141" t="s">
        <v>109</v>
      </c>
      <c r="B106" s="142"/>
      <c r="C106" s="143"/>
      <c r="D106" s="142"/>
      <c r="E106" s="144"/>
      <c r="F106" s="143"/>
      <c r="G106" s="145"/>
      <c r="H106" s="143"/>
      <c r="I106" s="145"/>
      <c r="J106" s="143"/>
      <c r="K106" s="145"/>
      <c r="L106" s="143"/>
      <c r="M106" s="145"/>
      <c r="N106" s="143"/>
      <c r="O106" s="145"/>
      <c r="P106" s="143"/>
      <c r="Q106" s="145"/>
      <c r="R106" s="145"/>
      <c r="S106" s="142"/>
      <c r="T106" s="143"/>
      <c r="U106" s="142"/>
      <c r="V106" s="143"/>
      <c r="W106" s="146"/>
      <c r="X106" s="11"/>
      <c r="Z106" s="125"/>
    </row>
    <row r="107" spans="1:24" ht="31.5" customHeight="1">
      <c r="A107" s="181"/>
      <c r="B107" s="182"/>
      <c r="C107" s="183"/>
      <c r="D107" s="182"/>
      <c r="E107" s="184"/>
      <c r="F107" s="183"/>
      <c r="G107" s="183"/>
      <c r="H107" s="183"/>
      <c r="I107" s="183"/>
      <c r="K107" s="183"/>
      <c r="L107" s="146" t="s">
        <v>0</v>
      </c>
      <c r="M107" s="183"/>
      <c r="N107" s="146" t="s">
        <v>0</v>
      </c>
      <c r="O107" s="183"/>
      <c r="P107" s="146" t="s">
        <v>0</v>
      </c>
      <c r="Q107" s="183"/>
      <c r="R107" s="183"/>
      <c r="S107" s="182"/>
      <c r="T107" s="146" t="s">
        <v>11</v>
      </c>
      <c r="U107" s="182"/>
      <c r="V107" s="146" t="s">
        <v>11</v>
      </c>
      <c r="X107" s="11"/>
    </row>
    <row r="108" spans="1:24" ht="31.5" customHeight="1">
      <c r="A108" s="183"/>
      <c r="B108" s="182"/>
      <c r="C108" s="183"/>
      <c r="D108" s="182"/>
      <c r="E108" s="184"/>
      <c r="F108" s="183"/>
      <c r="G108" s="183"/>
      <c r="H108" s="183"/>
      <c r="I108" s="183"/>
      <c r="J108" s="146" t="s">
        <v>0</v>
      </c>
      <c r="K108" s="183"/>
      <c r="L108" s="146"/>
      <c r="M108" s="183"/>
      <c r="N108" s="146"/>
      <c r="O108" s="183"/>
      <c r="P108" s="146"/>
      <c r="Q108" s="183"/>
      <c r="R108" s="183"/>
      <c r="S108" s="182"/>
      <c r="T108" s="146"/>
      <c r="U108" s="182"/>
      <c r="V108" s="146"/>
      <c r="X108" s="11"/>
    </row>
    <row r="109" ht="31.5" customHeight="1">
      <c r="J109" s="146"/>
    </row>
  </sheetData>
  <mergeCells count="40">
    <mergeCell ref="B59:D60"/>
    <mergeCell ref="E59:F60"/>
    <mergeCell ref="G59:H59"/>
    <mergeCell ref="I59:J59"/>
    <mergeCell ref="G60:H60"/>
    <mergeCell ref="I60:J60"/>
    <mergeCell ref="U5:U6"/>
    <mergeCell ref="K5:K6"/>
    <mergeCell ref="M5:M6"/>
    <mergeCell ref="O5:O6"/>
    <mergeCell ref="S5:S6"/>
    <mergeCell ref="B5:B6"/>
    <mergeCell ref="E5:E6"/>
    <mergeCell ref="G5:G6"/>
    <mergeCell ref="I5:I6"/>
    <mergeCell ref="S3:T4"/>
    <mergeCell ref="U3:V4"/>
    <mergeCell ref="G4:H4"/>
    <mergeCell ref="I4:J4"/>
    <mergeCell ref="K4:L4"/>
    <mergeCell ref="M4:N4"/>
    <mergeCell ref="O4:P4"/>
    <mergeCell ref="B3:D4"/>
    <mergeCell ref="E3:F4"/>
    <mergeCell ref="G3:H3"/>
    <mergeCell ref="I3:J3"/>
    <mergeCell ref="B61:B62"/>
    <mergeCell ref="E61:E62"/>
    <mergeCell ref="G61:G62"/>
    <mergeCell ref="I61:I62"/>
    <mergeCell ref="S61:S62"/>
    <mergeCell ref="U61:U62"/>
    <mergeCell ref="K60:L60"/>
    <mergeCell ref="M60:N60"/>
    <mergeCell ref="O60:P60"/>
    <mergeCell ref="K61:K62"/>
    <mergeCell ref="M61:M62"/>
    <mergeCell ref="O61:O62"/>
    <mergeCell ref="S59:T60"/>
    <mergeCell ref="U59:V60"/>
  </mergeCells>
  <printOptions/>
  <pageMargins left="0.71" right="0.21" top="0.5" bottom="0.4" header="0.37" footer="0.3"/>
  <pageSetup horizontalDpi="600" verticalDpi="600" orientation="landscape" paperSize="9" scale="3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2010-09-02T09:39:06Z</dcterms:created>
  <dcterms:modified xsi:type="dcterms:W3CDTF">2010-09-02T09:39:45Z</dcterms:modified>
  <cp:category/>
  <cp:version/>
  <cp:contentType/>
  <cp:contentStatus/>
</cp:coreProperties>
</file>