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5165" windowHeight="4140" tabRatio="150" activeTab="0"/>
  </bookViews>
  <sheets>
    <sheet name="表１０" sheetId="1" r:id="rId1"/>
  </sheets>
  <definedNames>
    <definedName name="_xlnm.Print_Area" localSheetId="0">'表１０'!$A$1:$W$132</definedName>
  </definedNames>
  <calcPr fullCalcOnLoad="1"/>
</workbook>
</file>

<file path=xl/sharedStrings.xml><?xml version="1.0" encoding="utf-8"?>
<sst xmlns="http://schemas.openxmlformats.org/spreadsheetml/2006/main" count="250" uniqueCount="138">
  <si>
    <t>　</t>
  </si>
  <si>
    <t xml:space="preserve"> </t>
  </si>
  <si>
    <t>周　産　期　死　亡</t>
  </si>
  <si>
    <t>保健所</t>
  </si>
  <si>
    <t>（１歳未満再掲）</t>
  </si>
  <si>
    <t>(生後4週未満再掲)</t>
  </si>
  <si>
    <t>総</t>
  </si>
  <si>
    <t>数</t>
  </si>
  <si>
    <t>後期死産</t>
  </si>
  <si>
    <t>早期新生児死亡</t>
  </si>
  <si>
    <t>市町村</t>
  </si>
  <si>
    <t>率</t>
  </si>
  <si>
    <t>2,500g未満</t>
  </si>
  <si>
    <t>(妊娠満</t>
  </si>
  <si>
    <t>（生後</t>
  </si>
  <si>
    <t>(人口千対)</t>
  </si>
  <si>
    <t>（再掲）</t>
  </si>
  <si>
    <t>(出生千対)</t>
  </si>
  <si>
    <t>(出産千対)</t>
  </si>
  <si>
    <t xml:space="preserve"> 22週以後)</t>
  </si>
  <si>
    <t>１週未満)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</si>
  <si>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</si>
  <si>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</si>
  <si>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</si>
  <si>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</si>
  <si>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</si>
  <si>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</si>
  <si>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</si>
  <si>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</si>
  <si>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市原</t>
  </si>
  <si>
    <t>木更津</t>
  </si>
  <si>
    <t>柏</t>
  </si>
  <si>
    <t>習志野</t>
  </si>
  <si>
    <t>香取</t>
  </si>
  <si>
    <t>海匝</t>
  </si>
  <si>
    <t>山武</t>
  </si>
  <si>
    <t>安房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</si>
  <si>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</si>
  <si>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</si>
  <si>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</si>
  <si>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</si>
  <si>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</si>
  <si>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</si>
  <si>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</si>
  <si>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</si>
  <si>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</si>
  <si>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</si>
  <si>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</si>
  <si>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</si>
  <si>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</si>
  <si>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</si>
  <si>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</si>
  <si>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</si>
  <si>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</si>
  <si>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</si>
  <si>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</si>
  <si>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</si>
  <si>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</si>
  <si>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</si>
  <si>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</si>
  <si>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</si>
  <si>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</si>
  <si>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</si>
  <si>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</si>
  <si>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</si>
  <si>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袖ケ浦市</t>
  </si>
  <si>
    <t>八街市</t>
  </si>
  <si>
    <t>（２－２）</t>
  </si>
  <si>
    <t>印西市</t>
  </si>
  <si>
    <t>沼南町</t>
  </si>
  <si>
    <t>酒々井町</t>
  </si>
  <si>
    <t>印旛村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</si>
  <si>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</si>
  <si>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</si>
  <si>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</si>
  <si>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</si>
  <si>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</si>
  <si>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</si>
  <si>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</si>
  <si>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</si>
  <si>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</si>
  <si>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</si>
  <si>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</si>
  <si>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</si>
  <si>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</si>
  <si>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</si>
  <si>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</si>
  <si>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</si>
  <si>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</si>
  <si>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</si>
  <si>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</si>
  <si>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</si>
  <si>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</si>
  <si>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</si>
  <si>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</si>
  <si>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</si>
  <si>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</si>
  <si>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</si>
  <si>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</si>
  <si>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</si>
  <si>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</si>
  <si>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</si>
  <si>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</si>
  <si>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</si>
  <si>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</si>
  <si>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</si>
  <si>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</si>
  <si>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</si>
  <si>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</si>
  <si>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</si>
  <si>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</si>
  <si>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</si>
  <si>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</si>
  <si>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</si>
  <si>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</si>
  <si>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出　　　　生</t>
  </si>
  <si>
    <t>乳児死亡</t>
  </si>
  <si>
    <t xml:space="preserve"> 新生児死亡</t>
  </si>
  <si>
    <t>死　　亡</t>
  </si>
  <si>
    <t>自然死産</t>
  </si>
  <si>
    <t>人工死産</t>
  </si>
  <si>
    <t>死</t>
  </si>
  <si>
    <t>　　　産</t>
  </si>
  <si>
    <t>婚　　　姻</t>
  </si>
  <si>
    <t>離　　　婚</t>
  </si>
  <si>
    <t>実　数</t>
  </si>
  <si>
    <t>合計特殊</t>
  </si>
  <si>
    <t>出 生 率</t>
  </si>
  <si>
    <t>　表１０　人口動態総覧、保健所・市町村別</t>
  </si>
  <si>
    <t>（２－１）</t>
  </si>
  <si>
    <t>船橋市</t>
  </si>
  <si>
    <t>印旛</t>
  </si>
  <si>
    <t>夷隅</t>
  </si>
  <si>
    <t>長生</t>
  </si>
  <si>
    <t>冨里市</t>
  </si>
  <si>
    <t>白井市</t>
  </si>
  <si>
    <t>注１）県計の率は、平成１6年厚生労働省大臣官房統計情報部「人口動態統計」による。</t>
  </si>
  <si>
    <t>平成16年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</si>
</sst>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</numFmts>
  <fonts count="18">
    <font>
      <sz val="14"/>
      <name val="ＭＳ 明朝"/>
      <family val="1"/>
    </font>
    <font>
      <sz val="11"/>
      <name val="ＭＳ Ｐゴシック"/>
      <family val="3"/>
    </font>
    <font>
      <sz val="16"/>
      <name val=""/>
      <family val="1"/>
    </font>
    <font>
      <sz val="14"/>
      <name val=""/>
      <family val="1"/>
    </font>
    <font>
      <sz val="20"/>
      <name val=""/>
      <family val="1"/>
    </font>
    <font>
      <sz val="20"/>
      <color indexed="8"/>
      <name val=""/>
      <family val="1"/>
    </font>
    <font>
      <sz val="18"/>
      <name val=""/>
      <family val="1"/>
    </font>
    <font>
      <sz val="16"/>
      <color indexed="8"/>
      <name val=""/>
      <family val="1"/>
    </font>
    <font>
      <sz val="14"/>
      <color indexed="8"/>
      <name val=""/>
      <family val="1"/>
    </font>
    <font>
      <sz val="7"/>
      <name val="ＭＳ Ｐ明朝"/>
      <family val="1"/>
    </font>
    <font>
      <sz val="20"/>
      <name val="ＭＳ 明朝"/>
      <family val="1"/>
    </font>
    <font>
      <b/>
      <sz val="20"/>
      <name val="ＭＳ ゴシック"/>
      <family val="3"/>
    </font>
    <font>
      <b/>
      <sz val="20"/>
      <color indexed="8"/>
      <name val="ＭＳ ゴシック"/>
      <family val="3"/>
    </font>
    <font>
      <sz val="20"/>
      <name val="ＭＳ ゴシック"/>
      <family val="3"/>
    </font>
    <font>
      <sz val="24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b/>
      <sz val="24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</cellStyleXfs>
  <cellXfs count="159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/>
    </xf>
    <xf numFmtId="0" fontId="6" fillId="0" borderId="6" xfId="0" applyFont="1" applyBorder="1" applyAlignment="1">
      <alignment vertic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Continuous" wrapText="1"/>
    </xf>
    <xf numFmtId="0" fontId="4" fillId="0" borderId="0" xfId="0" applyFont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37" fontId="4" fillId="0" borderId="8" xfId="0" applyNumberFormat="1" applyFont="1" applyBorder="1" applyAlignment="1" applyProtection="1">
      <alignment horizontal="left" wrapText="1"/>
      <protection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Continuous" wrapText="1"/>
    </xf>
    <xf numFmtId="0" fontId="4" fillId="0" borderId="6" xfId="0" applyFont="1" applyBorder="1" applyAlignment="1">
      <alignment horizontal="centerContinuous" vertical="center" wrapText="1"/>
    </xf>
    <xf numFmtId="37" fontId="4" fillId="0" borderId="6" xfId="0" applyNumberFormat="1" applyFont="1" applyBorder="1" applyAlignment="1" applyProtection="1">
      <alignment vertical="center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Continuous" vertical="top" wrapText="1"/>
    </xf>
    <xf numFmtId="176" fontId="4" fillId="0" borderId="10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37" fontId="4" fillId="0" borderId="11" xfId="0" applyNumberFormat="1" applyFont="1" applyBorder="1" applyAlignment="1" applyProtection="1">
      <alignment/>
      <protection/>
    </xf>
    <xf numFmtId="176" fontId="4" fillId="0" borderId="12" xfId="0" applyNumberFormat="1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37" fontId="7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4" fillId="0" borderId="3" xfId="0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distributed" vertical="center"/>
    </xf>
    <xf numFmtId="2" fontId="4" fillId="0" borderId="10" xfId="0" applyNumberFormat="1" applyFont="1" applyBorder="1" applyAlignment="1" applyProtection="1">
      <alignment horizontal="distributed" vertical="center"/>
      <protection/>
    </xf>
    <xf numFmtId="0" fontId="4" fillId="0" borderId="12" xfId="0" applyFont="1" applyBorder="1" applyAlignment="1">
      <alignment horizontal="distributed" vertical="center"/>
    </xf>
    <xf numFmtId="2" fontId="10" fillId="0" borderId="10" xfId="0" applyNumberFormat="1" applyFont="1" applyBorder="1" applyAlignment="1" applyProtection="1">
      <alignment/>
      <protection/>
    </xf>
    <xf numFmtId="0" fontId="4" fillId="0" borderId="2" xfId="0" applyFont="1" applyBorder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Alignment="1" applyProtection="1">
      <alignment/>
      <protection/>
    </xf>
    <xf numFmtId="177" fontId="4" fillId="0" borderId="11" xfId="0" applyNumberFormat="1" applyFont="1" applyBorder="1" applyAlignment="1" applyProtection="1">
      <alignment/>
      <protection/>
    </xf>
    <xf numFmtId="177" fontId="4" fillId="0" borderId="10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/>
    </xf>
    <xf numFmtId="177" fontId="4" fillId="0" borderId="12" xfId="0" applyNumberFormat="1" applyFont="1" applyBorder="1" applyAlignment="1" applyProtection="1">
      <alignment/>
      <protection/>
    </xf>
    <xf numFmtId="177" fontId="5" fillId="0" borderId="11" xfId="0" applyNumberFormat="1" applyFont="1" applyBorder="1" applyAlignment="1" applyProtection="1">
      <alignment/>
      <protection/>
    </xf>
    <xf numFmtId="177" fontId="4" fillId="0" borderId="0" xfId="0" applyNumberFormat="1" applyFont="1" applyAlignment="1">
      <alignment/>
    </xf>
    <xf numFmtId="177" fontId="4" fillId="0" borderId="11" xfId="0" applyNumberFormat="1" applyFont="1" applyBorder="1" applyAlignment="1">
      <alignment/>
    </xf>
    <xf numFmtId="177" fontId="4" fillId="0" borderId="8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2" fontId="10" fillId="0" borderId="10" xfId="0" applyNumberFormat="1" applyFont="1" applyBorder="1" applyAlignment="1" applyProtection="1">
      <alignment vertical="center"/>
      <protection/>
    </xf>
    <xf numFmtId="2" fontId="10" fillId="0" borderId="12" xfId="0" applyNumberFormat="1" applyFont="1" applyBorder="1" applyAlignment="1" applyProtection="1">
      <alignment vertical="center"/>
      <protection/>
    </xf>
    <xf numFmtId="176" fontId="4" fillId="0" borderId="15" xfId="0" applyNumberFormat="1" applyFont="1" applyBorder="1" applyAlignment="1" applyProtection="1">
      <alignment/>
      <protection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Continuous" vertical="center" wrapText="1"/>
    </xf>
    <xf numFmtId="4" fontId="4" fillId="0" borderId="10" xfId="0" applyNumberFormat="1" applyFont="1" applyBorder="1" applyAlignment="1" applyProtection="1">
      <alignment/>
      <protection/>
    </xf>
    <xf numFmtId="4" fontId="13" fillId="0" borderId="10" xfId="0" applyNumberFormat="1" applyFont="1" applyBorder="1" applyAlignment="1" applyProtection="1">
      <alignment/>
      <protection/>
    </xf>
    <xf numFmtId="177" fontId="4" fillId="0" borderId="0" xfId="0" applyNumberFormat="1" applyFont="1" applyBorder="1" applyAlignment="1">
      <alignment/>
    </xf>
    <xf numFmtId="0" fontId="11" fillId="0" borderId="10" xfId="0" applyFont="1" applyFill="1" applyBorder="1" applyAlignment="1">
      <alignment horizontal="distributed" vertical="center"/>
    </xf>
    <xf numFmtId="177" fontId="11" fillId="0" borderId="0" xfId="0" applyNumberFormat="1" applyFont="1" applyFill="1" applyAlignment="1" applyProtection="1">
      <alignment/>
      <protection/>
    </xf>
    <xf numFmtId="176" fontId="11" fillId="0" borderId="0" xfId="0" applyNumberFormat="1" applyFont="1" applyFill="1" applyAlignment="1" applyProtection="1">
      <alignment/>
      <protection/>
    </xf>
    <xf numFmtId="177" fontId="11" fillId="0" borderId="10" xfId="0" applyNumberFormat="1" applyFont="1" applyFill="1" applyBorder="1" applyAlignment="1" applyProtection="1">
      <alignment/>
      <protection/>
    </xf>
    <xf numFmtId="177" fontId="12" fillId="0" borderId="0" xfId="0" applyNumberFormat="1" applyFont="1" applyFill="1" applyAlignment="1" applyProtection="1">
      <alignment/>
      <protection/>
    </xf>
    <xf numFmtId="176" fontId="11" fillId="0" borderId="10" xfId="0" applyNumberFormat="1" applyFont="1" applyFill="1" applyBorder="1" applyAlignment="1" applyProtection="1">
      <alignment/>
      <protection/>
    </xf>
    <xf numFmtId="177" fontId="11" fillId="0" borderId="0" xfId="0" applyNumberFormat="1" applyFont="1" applyFill="1" applyAlignment="1">
      <alignment/>
    </xf>
    <xf numFmtId="177" fontId="11" fillId="0" borderId="8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/>
    </xf>
    <xf numFmtId="37" fontId="11" fillId="0" borderId="0" xfId="0" applyNumberFormat="1" applyFont="1" applyFill="1" applyAlignment="1" applyProtection="1">
      <alignment/>
      <protection/>
    </xf>
    <xf numFmtId="4" fontId="11" fillId="0" borderId="10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 applyProtection="1">
      <alignment/>
      <protection/>
    </xf>
    <xf numFmtId="176" fontId="4" fillId="0" borderId="0" xfId="0" applyNumberFormat="1" applyFont="1" applyFill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 locked="0"/>
    </xf>
    <xf numFmtId="176" fontId="4" fillId="0" borderId="10" xfId="0" applyNumberFormat="1" applyFont="1" applyFill="1" applyBorder="1" applyAlignment="1" applyProtection="1">
      <alignment/>
      <protection/>
    </xf>
    <xf numFmtId="176" fontId="4" fillId="0" borderId="10" xfId="0" applyNumberFormat="1" applyFont="1" applyFill="1" applyBorder="1" applyAlignment="1" applyProtection="1">
      <alignment/>
      <protection/>
    </xf>
    <xf numFmtId="177" fontId="4" fillId="0" borderId="8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Alignment="1">
      <alignment/>
    </xf>
    <xf numFmtId="177" fontId="4" fillId="0" borderId="10" xfId="0" applyNumberFormat="1" applyFont="1" applyFill="1" applyBorder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 applyProtection="1">
      <alignment/>
      <protection/>
    </xf>
    <xf numFmtId="4" fontId="13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37" fontId="14" fillId="0" borderId="0" xfId="0" applyNumberFormat="1" applyFont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 applyProtection="1">
      <alignment/>
      <protection/>
    </xf>
    <xf numFmtId="177" fontId="11" fillId="0" borderId="0" xfId="0" applyNumberFormat="1" applyFont="1" applyFill="1" applyBorder="1" applyAlignment="1">
      <alignment/>
    </xf>
    <xf numFmtId="177" fontId="4" fillId="0" borderId="0" xfId="0" applyNumberFormat="1" applyFont="1" applyAlignment="1">
      <alignment horizontal="right"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2" xfId="0" applyNumberFormat="1" applyFont="1" applyBorder="1" applyAlignment="1" applyProtection="1">
      <alignment/>
      <protection/>
    </xf>
    <xf numFmtId="37" fontId="17" fillId="0" borderId="0" xfId="0" applyNumberFormat="1" applyFont="1" applyAlignment="1" applyProtection="1">
      <alignment/>
      <protection/>
    </xf>
    <xf numFmtId="176" fontId="4" fillId="0" borderId="18" xfId="0" applyNumberFormat="1" applyFont="1" applyBorder="1" applyAlignment="1" applyProtection="1">
      <alignment/>
      <protection/>
    </xf>
    <xf numFmtId="176" fontId="4" fillId="0" borderId="19" xfId="0" applyNumberFormat="1" applyFont="1" applyBorder="1" applyAlignment="1" applyProtection="1">
      <alignment horizontal="center"/>
      <protection/>
    </xf>
    <xf numFmtId="176" fontId="4" fillId="0" borderId="20" xfId="0" applyNumberFormat="1" applyFont="1" applyBorder="1" applyAlignment="1" applyProtection="1">
      <alignment/>
      <protection/>
    </xf>
    <xf numFmtId="4" fontId="4" fillId="0" borderId="19" xfId="0" applyNumberFormat="1" applyFont="1" applyFill="1" applyBorder="1" applyAlignment="1" applyProtection="1">
      <alignment/>
      <protection/>
    </xf>
    <xf numFmtId="4" fontId="4" fillId="0" borderId="19" xfId="0" applyNumberFormat="1" applyFont="1" applyFill="1" applyBorder="1" applyAlignment="1" applyProtection="1">
      <alignment/>
      <protection/>
    </xf>
    <xf numFmtId="4" fontId="4" fillId="0" borderId="19" xfId="0" applyNumberFormat="1" applyFont="1" applyBorder="1" applyAlignment="1" applyProtection="1">
      <alignment/>
      <protection/>
    </xf>
    <xf numFmtId="4" fontId="2" fillId="0" borderId="19" xfId="0" applyNumberFormat="1" applyFont="1" applyBorder="1" applyAlignment="1" applyProtection="1">
      <alignment/>
      <protection/>
    </xf>
    <xf numFmtId="4" fontId="4" fillId="0" borderId="19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3" fontId="13" fillId="0" borderId="22" xfId="0" applyNumberFormat="1" applyFont="1" applyBorder="1" applyAlignment="1">
      <alignment/>
    </xf>
    <xf numFmtId="0" fontId="10" fillId="0" borderId="0" xfId="0" applyFont="1" applyAlignment="1">
      <alignment/>
    </xf>
    <xf numFmtId="3" fontId="13" fillId="0" borderId="23" xfId="0" applyNumberFormat="1" applyFont="1" applyBorder="1" applyAlignment="1">
      <alignment/>
    </xf>
    <xf numFmtId="177" fontId="10" fillId="0" borderId="0" xfId="0" applyNumberFormat="1" applyFont="1" applyAlignment="1">
      <alignment/>
    </xf>
    <xf numFmtId="176" fontId="11" fillId="0" borderId="15" xfId="0" applyNumberFormat="1" applyFont="1" applyFill="1" applyBorder="1" applyAlignment="1" applyProtection="1">
      <alignment/>
      <protection/>
    </xf>
    <xf numFmtId="177" fontId="11" fillId="0" borderId="15" xfId="0" applyNumberFormat="1" applyFont="1" applyFill="1" applyBorder="1" applyAlignment="1" applyProtection="1">
      <alignment/>
      <protection/>
    </xf>
    <xf numFmtId="177" fontId="4" fillId="0" borderId="14" xfId="0" applyNumberFormat="1" applyFont="1" applyBorder="1" applyAlignment="1" applyProtection="1">
      <alignment/>
      <protection/>
    </xf>
    <xf numFmtId="176" fontId="4" fillId="0" borderId="11" xfId="0" applyNumberFormat="1" applyFont="1" applyFill="1" applyBorder="1" applyAlignment="1" applyProtection="1">
      <alignment/>
      <protection/>
    </xf>
    <xf numFmtId="177" fontId="5" fillId="0" borderId="14" xfId="0" applyNumberFormat="1" applyFont="1" applyBorder="1" applyAlignment="1" applyProtection="1">
      <alignment/>
      <protection/>
    </xf>
    <xf numFmtId="176" fontId="4" fillId="0" borderId="12" xfId="0" applyNumberFormat="1" applyFont="1" applyFill="1" applyBorder="1" applyAlignment="1" applyProtection="1">
      <alignment/>
      <protection/>
    </xf>
    <xf numFmtId="4" fontId="13" fillId="0" borderId="12" xfId="0" applyNumberFormat="1" applyFont="1" applyFill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/>
      <protection/>
    </xf>
    <xf numFmtId="4" fontId="4" fillId="0" borderId="21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  <xf numFmtId="180" fontId="4" fillId="0" borderId="10" xfId="0" applyNumberFormat="1" applyFont="1" applyBorder="1" applyAlignment="1">
      <alignment/>
    </xf>
    <xf numFmtId="180" fontId="4" fillId="0" borderId="12" xfId="0" applyNumberFormat="1" applyFont="1" applyBorder="1" applyAlignment="1">
      <alignment/>
    </xf>
    <xf numFmtId="180" fontId="4" fillId="0" borderId="15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>
      <alignment/>
    </xf>
    <xf numFmtId="180" fontId="4" fillId="0" borderId="11" xfId="0" applyNumberFormat="1" applyFont="1" applyBorder="1" applyAlignment="1" applyProtection="1">
      <alignment/>
      <protection/>
    </xf>
    <xf numFmtId="180" fontId="4" fillId="0" borderId="12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/>
      <protection/>
    </xf>
    <xf numFmtId="180" fontId="4" fillId="0" borderId="10" xfId="0" applyNumberFormat="1" applyFont="1" applyFill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/>
      <protection/>
    </xf>
    <xf numFmtId="180" fontId="4" fillId="0" borderId="10" xfId="0" applyNumberFormat="1" applyFont="1" applyFill="1" applyBorder="1" applyAlignment="1" applyProtection="1">
      <alignment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9" xfId="0" applyNumberFormat="1" applyFont="1" applyBorder="1" applyAlignment="1" applyProtection="1">
      <alignment horizontal="center" vertical="center"/>
      <protection/>
    </xf>
    <xf numFmtId="37" fontId="4" fillId="0" borderId="24" xfId="0" applyNumberFormat="1" applyFont="1" applyBorder="1" applyAlignment="1" applyProtection="1">
      <alignment horizontal="center" vertical="center"/>
      <protection/>
    </xf>
    <xf numFmtId="37" fontId="4" fillId="0" borderId="1" xfId="0" applyNumberFormat="1" applyFont="1" applyBorder="1" applyAlignment="1" applyProtection="1">
      <alignment horizontal="center" vertical="center"/>
      <protection/>
    </xf>
    <xf numFmtId="37" fontId="4" fillId="0" borderId="25" xfId="0" applyNumberFormat="1" applyFont="1" applyBorder="1" applyAlignment="1" applyProtection="1">
      <alignment horizontal="center" vertical="center"/>
      <protection/>
    </xf>
    <xf numFmtId="37" fontId="4" fillId="0" borderId="6" xfId="0" applyNumberFormat="1" applyFont="1" applyBorder="1" applyAlignment="1" applyProtection="1">
      <alignment horizontal="center" vertical="center"/>
      <protection/>
    </xf>
    <xf numFmtId="37" fontId="4" fillId="0" borderId="5" xfId="0" applyNumberFormat="1" applyFont="1" applyBorder="1" applyAlignment="1" applyProtection="1">
      <alignment horizontal="center" vertical="center"/>
      <protection/>
    </xf>
    <xf numFmtId="37" fontId="4" fillId="0" borderId="7" xfId="0" applyNumberFormat="1" applyFont="1" applyBorder="1" applyAlignment="1" applyProtection="1">
      <alignment horizontal="center" vertical="center"/>
      <protection/>
    </xf>
    <xf numFmtId="37" fontId="5" fillId="0" borderId="24" xfId="0" applyNumberFormat="1" applyFont="1" applyBorder="1" applyAlignment="1" applyProtection="1">
      <alignment horizontal="center" vertical="center"/>
      <protection/>
    </xf>
    <xf numFmtId="37" fontId="5" fillId="0" borderId="25" xfId="0" applyNumberFormat="1" applyFont="1" applyBorder="1" applyAlignment="1" applyProtection="1">
      <alignment horizontal="center" vertical="center"/>
      <protection/>
    </xf>
    <xf numFmtId="37" fontId="5" fillId="0" borderId="6" xfId="0" applyNumberFormat="1" applyFont="1" applyBorder="1" applyAlignment="1" applyProtection="1">
      <alignment horizontal="center" vertical="center"/>
      <protection/>
    </xf>
    <xf numFmtId="37" fontId="5" fillId="0" borderId="7" xfId="0" applyNumberFormat="1" applyFont="1" applyBorder="1" applyAlignment="1" applyProtection="1">
      <alignment horizontal="center" vertical="center"/>
      <protection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133"/>
  <sheetViews>
    <sheetView tabSelected="1" defaultGridColor="0" view="pageBreakPreview" zoomScale="50" zoomScaleNormal="50" zoomScaleSheetLayoutView="50" colorId="22" workbookViewId="0" topLeftCell="A1">
      <pane xSplit="1" ySplit="10" topLeftCell="Q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W8" sqref="W8"/>
    </sheetView>
  </sheetViews>
  <sheetFormatPr defaultColWidth="10.66015625" defaultRowHeight="18"/>
  <cols>
    <col min="1" max="1" width="14.91015625" style="0" customWidth="1"/>
    <col min="2" max="2" width="13.66015625" style="1" customWidth="1"/>
    <col min="3" max="3" width="8.66015625" style="0" customWidth="1"/>
    <col min="4" max="4" width="12.66015625" style="1" customWidth="1"/>
    <col min="5" max="5" width="13.66015625" style="35" customWidth="1"/>
    <col min="6" max="6" width="8.66015625" style="0" customWidth="1"/>
    <col min="7" max="7" width="12.66015625" style="0" customWidth="1"/>
    <col min="8" max="8" width="8.66015625" style="0" customWidth="1"/>
    <col min="9" max="9" width="12.66015625" style="0" customWidth="1"/>
    <col min="10" max="10" width="8.66015625" style="0" customWidth="1"/>
    <col min="11" max="11" width="13.66015625" style="0" customWidth="1"/>
    <col min="12" max="12" width="8.66015625" style="0" customWidth="1"/>
    <col min="13" max="13" width="13.66015625" style="0" customWidth="1"/>
    <col min="14" max="14" width="8.66015625" style="0" customWidth="1"/>
    <col min="15" max="15" width="13.66015625" style="0" customWidth="1"/>
    <col min="16" max="16" width="8.66015625" style="0" customWidth="1"/>
    <col min="17" max="18" width="12.66015625" style="0" customWidth="1"/>
    <col min="19" max="19" width="15.66015625" style="1" customWidth="1"/>
    <col min="20" max="20" width="8.66015625" style="0" customWidth="1"/>
    <col min="21" max="21" width="15.66015625" style="1" customWidth="1"/>
    <col min="22" max="22" width="10.5" style="0" customWidth="1"/>
    <col min="23" max="23" width="14" style="0" customWidth="1"/>
    <col min="24" max="24" width="12" style="0" hidden="1" customWidth="1"/>
    <col min="25" max="25" width="12.58203125" style="0" hidden="1" customWidth="1"/>
    <col min="26" max="26" width="17.08203125" style="0" hidden="1" customWidth="1"/>
  </cols>
  <sheetData>
    <row r="1" spans="2:4" ht="30.75" customHeight="1">
      <c r="B1" s="109"/>
      <c r="D1" s="100" t="s">
        <v>128</v>
      </c>
    </row>
    <row r="2" spans="1:24" ht="24.75" thickBot="1">
      <c r="A2" s="5" t="s">
        <v>129</v>
      </c>
      <c r="B2" s="6"/>
      <c r="C2" s="5"/>
      <c r="D2" s="6"/>
      <c r="E2" s="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5"/>
      <c r="U2" s="6"/>
      <c r="V2" s="5" t="s">
        <v>0</v>
      </c>
      <c r="W2" s="132" t="s">
        <v>137</v>
      </c>
      <c r="X2" s="4"/>
    </row>
    <row r="3" spans="1:24" ht="27" customHeight="1">
      <c r="A3" s="9" t="s">
        <v>0</v>
      </c>
      <c r="B3" s="145" t="s">
        <v>115</v>
      </c>
      <c r="C3" s="146"/>
      <c r="D3" s="147"/>
      <c r="E3" s="151" t="s">
        <v>118</v>
      </c>
      <c r="F3" s="152"/>
      <c r="G3" s="155" t="s">
        <v>116</v>
      </c>
      <c r="H3" s="156"/>
      <c r="I3" s="155" t="s">
        <v>117</v>
      </c>
      <c r="J3" s="156"/>
      <c r="K3" s="45" t="s">
        <v>121</v>
      </c>
      <c r="L3" s="36"/>
      <c r="M3" s="11" t="s">
        <v>122</v>
      </c>
      <c r="N3" s="12"/>
      <c r="O3" s="10"/>
      <c r="P3" s="11" t="s">
        <v>2</v>
      </c>
      <c r="Q3" s="11"/>
      <c r="R3" s="11"/>
      <c r="S3" s="145" t="s">
        <v>123</v>
      </c>
      <c r="T3" s="147"/>
      <c r="U3" s="145" t="s">
        <v>124</v>
      </c>
      <c r="V3" s="147"/>
      <c r="W3" s="110"/>
      <c r="X3" s="4"/>
    </row>
    <row r="4" spans="1:24" ht="51" customHeight="1">
      <c r="A4" s="13" t="s">
        <v>3</v>
      </c>
      <c r="B4" s="148"/>
      <c r="C4" s="149"/>
      <c r="D4" s="150"/>
      <c r="E4" s="153"/>
      <c r="F4" s="154"/>
      <c r="G4" s="15" t="s">
        <v>4</v>
      </c>
      <c r="H4" s="14"/>
      <c r="I4" s="15" t="s">
        <v>5</v>
      </c>
      <c r="J4" s="16"/>
      <c r="K4" s="157" t="s">
        <v>119</v>
      </c>
      <c r="L4" s="158"/>
      <c r="M4" s="157" t="s">
        <v>120</v>
      </c>
      <c r="N4" s="158"/>
      <c r="O4" s="37" t="s">
        <v>6</v>
      </c>
      <c r="P4" s="38" t="s">
        <v>7</v>
      </c>
      <c r="Q4" s="17" t="s">
        <v>8</v>
      </c>
      <c r="R4" s="18" t="s">
        <v>9</v>
      </c>
      <c r="S4" s="148"/>
      <c r="T4" s="150"/>
      <c r="U4" s="148"/>
      <c r="V4" s="150"/>
      <c r="W4" s="111" t="s">
        <v>126</v>
      </c>
      <c r="X4" s="4"/>
    </row>
    <row r="5" spans="1:24" ht="48">
      <c r="A5" s="19" t="s">
        <v>10</v>
      </c>
      <c r="B5" s="143" t="s">
        <v>125</v>
      </c>
      <c r="C5" s="20" t="s">
        <v>11</v>
      </c>
      <c r="D5" s="21" t="s">
        <v>12</v>
      </c>
      <c r="E5" s="143" t="s">
        <v>125</v>
      </c>
      <c r="F5" s="20" t="s">
        <v>11</v>
      </c>
      <c r="G5" s="143" t="s">
        <v>125</v>
      </c>
      <c r="H5" s="20" t="s">
        <v>11</v>
      </c>
      <c r="I5" s="143" t="s">
        <v>125</v>
      </c>
      <c r="J5" s="20" t="s">
        <v>11</v>
      </c>
      <c r="K5" s="143" t="s">
        <v>125</v>
      </c>
      <c r="L5" s="39" t="s">
        <v>11</v>
      </c>
      <c r="M5" s="143" t="s">
        <v>125</v>
      </c>
      <c r="N5" s="20" t="s">
        <v>11</v>
      </c>
      <c r="O5" s="143" t="s">
        <v>125</v>
      </c>
      <c r="P5" s="20" t="s">
        <v>11</v>
      </c>
      <c r="Q5" s="22" t="s">
        <v>13</v>
      </c>
      <c r="R5" s="23" t="s">
        <v>14</v>
      </c>
      <c r="S5" s="143" t="s">
        <v>125</v>
      </c>
      <c r="T5" s="40" t="s">
        <v>11</v>
      </c>
      <c r="U5" s="143" t="s">
        <v>125</v>
      </c>
      <c r="V5" s="68" t="s">
        <v>11</v>
      </c>
      <c r="W5" s="111" t="s">
        <v>127</v>
      </c>
      <c r="X5" s="4"/>
    </row>
    <row r="6" spans="1:24" ht="48">
      <c r="A6" s="14" t="s">
        <v>1</v>
      </c>
      <c r="B6" s="144"/>
      <c r="C6" s="24" t="s">
        <v>15</v>
      </c>
      <c r="D6" s="25" t="s">
        <v>16</v>
      </c>
      <c r="E6" s="144"/>
      <c r="F6" s="24" t="s">
        <v>15</v>
      </c>
      <c r="G6" s="144"/>
      <c r="H6" s="26" t="s">
        <v>17</v>
      </c>
      <c r="I6" s="144"/>
      <c r="J6" s="24" t="s">
        <v>17</v>
      </c>
      <c r="K6" s="144"/>
      <c r="L6" s="27" t="s">
        <v>18</v>
      </c>
      <c r="M6" s="144"/>
      <c r="N6" s="26" t="s">
        <v>18</v>
      </c>
      <c r="O6" s="144"/>
      <c r="P6" s="26" t="s">
        <v>18</v>
      </c>
      <c r="Q6" s="28" t="s">
        <v>19</v>
      </c>
      <c r="R6" s="28" t="s">
        <v>20</v>
      </c>
      <c r="S6" s="144"/>
      <c r="T6" s="24" t="s">
        <v>15</v>
      </c>
      <c r="U6" s="144"/>
      <c r="V6" s="69" t="s">
        <v>15</v>
      </c>
      <c r="W6" s="112"/>
      <c r="X6" s="4"/>
    </row>
    <row r="7" spans="1:26" ht="24">
      <c r="A7" s="73" t="s">
        <v>21</v>
      </c>
      <c r="B7" s="74">
        <f>B8+B9</f>
        <v>52983</v>
      </c>
      <c r="C7" s="75">
        <v>8.9</v>
      </c>
      <c r="D7" s="124">
        <f>D8+D9</f>
        <v>4738</v>
      </c>
      <c r="E7" s="77">
        <f>E8+E9</f>
        <v>41641</v>
      </c>
      <c r="F7" s="123">
        <v>6.8</v>
      </c>
      <c r="G7" s="79">
        <f>G8+G9</f>
        <v>143</v>
      </c>
      <c r="H7" s="78">
        <f>ROUND(G7/B7*1000,1)</f>
        <v>2.7</v>
      </c>
      <c r="I7" s="79">
        <f>I8+I9</f>
        <v>72</v>
      </c>
      <c r="J7" s="78">
        <f>ROUND(I7/B7*1000,1)</f>
        <v>1.4</v>
      </c>
      <c r="K7" s="79">
        <f>K8+K9</f>
        <v>749</v>
      </c>
      <c r="L7" s="78">
        <f>ROUND(K7/X7*1000,1)</f>
        <v>13.7</v>
      </c>
      <c r="M7" s="80">
        <f>M8+M9</f>
        <v>743</v>
      </c>
      <c r="N7" s="78">
        <f>ROUND(M7/X7*1000,1)</f>
        <v>13.6</v>
      </c>
      <c r="O7" s="79">
        <f>O8+O9</f>
        <v>248</v>
      </c>
      <c r="P7" s="78">
        <f>ROUND(O7/Y7*1000,1)</f>
        <v>4.7</v>
      </c>
      <c r="Q7" s="79">
        <f>Q8+Q9</f>
        <v>194</v>
      </c>
      <c r="R7" s="81">
        <f>R8+R9</f>
        <v>54</v>
      </c>
      <c r="S7" s="82">
        <f>S8+S9</f>
        <v>35538</v>
      </c>
      <c r="T7" s="78">
        <v>6.2</v>
      </c>
      <c r="U7" s="82">
        <f>U8+U9</f>
        <v>13015</v>
      </c>
      <c r="V7" s="83">
        <v>2.24</v>
      </c>
      <c r="W7" s="113">
        <v>1.22</v>
      </c>
      <c r="X7" s="4">
        <f>X8+X9</f>
        <v>54475</v>
      </c>
      <c r="Y7">
        <f>Y8+Y9</f>
        <v>53177</v>
      </c>
      <c r="Z7" s="122">
        <f>+Z8+Z9</f>
        <v>6047388</v>
      </c>
    </row>
    <row r="8" spans="1:26" ht="24">
      <c r="A8" s="73" t="s">
        <v>22</v>
      </c>
      <c r="B8" s="74">
        <f>SUM(B31:B75)</f>
        <v>49066</v>
      </c>
      <c r="C8" s="75">
        <f>+B8/Z8*1000</f>
        <v>9.021423905247286</v>
      </c>
      <c r="D8" s="76">
        <f>SUM(D31:D75)</f>
        <v>4388</v>
      </c>
      <c r="E8" s="74">
        <f>SUM(E31:E75)</f>
        <v>35269</v>
      </c>
      <c r="F8" s="78">
        <f>+E8/Z8*1000</f>
        <v>6.484665546695604</v>
      </c>
      <c r="G8" s="74">
        <f>SUM(G31:G75)</f>
        <v>129</v>
      </c>
      <c r="H8" s="78">
        <f>ROUND(G8/B8*1000,1)</f>
        <v>2.6</v>
      </c>
      <c r="I8" s="74">
        <f>SUM(I31:I75)</f>
        <v>64</v>
      </c>
      <c r="J8" s="78">
        <f>ROUND(I8/B8*1000,1)</f>
        <v>1.3</v>
      </c>
      <c r="K8" s="74">
        <f>SUM(K31:K75)</f>
        <v>693</v>
      </c>
      <c r="L8" s="78">
        <f>ROUND(K8/X8*1000,1)</f>
        <v>13.7</v>
      </c>
      <c r="M8" s="74">
        <f>SUM(M31:M75)</f>
        <v>679</v>
      </c>
      <c r="N8" s="78">
        <f>ROUND(M8/X8*1000,1)</f>
        <v>13.5</v>
      </c>
      <c r="O8" s="74">
        <f>SUM(O31:O75)</f>
        <v>224</v>
      </c>
      <c r="P8" s="78">
        <f>ROUND(O8/Y8*1000,1)</f>
        <v>4.5</v>
      </c>
      <c r="Q8" s="74">
        <f>SUM(Q31:Q75)</f>
        <v>177</v>
      </c>
      <c r="R8" s="81">
        <f>SUM(R31:R75)</f>
        <v>47</v>
      </c>
      <c r="S8" s="74">
        <f>SUM(S31:S75)</f>
        <v>32943</v>
      </c>
      <c r="T8" s="78">
        <f>+S8/Z8*1000</f>
        <v>6.0570001163853044</v>
      </c>
      <c r="U8" s="74">
        <f>SUM(U31:U75)</f>
        <v>11805</v>
      </c>
      <c r="V8" s="83">
        <f>+U8/Z8*1000</f>
        <v>2.1705031834966007</v>
      </c>
      <c r="W8" s="113"/>
      <c r="X8" s="4">
        <f>SUM(X31:X75)</f>
        <v>50438</v>
      </c>
      <c r="Y8" s="4">
        <f>SUM(Y31:Y75)</f>
        <v>49243</v>
      </c>
      <c r="Z8" s="74">
        <f>SUM(Z31:Z75)</f>
        <v>5438831</v>
      </c>
    </row>
    <row r="9" spans="1:26" ht="24">
      <c r="A9" s="73" t="s">
        <v>23</v>
      </c>
      <c r="B9" s="74">
        <f>SUM(B76:B130)</f>
        <v>3917</v>
      </c>
      <c r="C9" s="75">
        <f>+B9/Z9*1000</f>
        <v>6.4365375798815885</v>
      </c>
      <c r="D9" s="76">
        <f>SUM(D76:D130)</f>
        <v>350</v>
      </c>
      <c r="E9" s="77">
        <f>SUM(E76:E130)</f>
        <v>6372</v>
      </c>
      <c r="F9" s="78">
        <f>+E9/Z9*1000</f>
        <v>10.470670783509187</v>
      </c>
      <c r="G9" s="79">
        <f>SUM(G76:G130)</f>
        <v>14</v>
      </c>
      <c r="H9" s="78">
        <f>ROUND(G9/B9*1000,1)</f>
        <v>3.6</v>
      </c>
      <c r="I9" s="103">
        <f>SUM(I76:I130)</f>
        <v>8</v>
      </c>
      <c r="J9" s="78">
        <f>ROUND(I9/B9*1000,1)</f>
        <v>2</v>
      </c>
      <c r="K9" s="79">
        <f>SUM(K76:K130)</f>
        <v>56</v>
      </c>
      <c r="L9" s="78">
        <f>ROUND(K9/X9*1000,1)</f>
        <v>13.9</v>
      </c>
      <c r="M9" s="80">
        <f>SUM(M76:M130)</f>
        <v>64</v>
      </c>
      <c r="N9" s="78">
        <f>ROUND(M9/X9*1000,1)</f>
        <v>15.9</v>
      </c>
      <c r="O9" s="79">
        <f>SUM(O76:O130)</f>
        <v>24</v>
      </c>
      <c r="P9" s="78">
        <f>ROUND(O9/Y9*1000,1)</f>
        <v>6.1</v>
      </c>
      <c r="Q9" s="79">
        <f>SUM(Q76:Q130)</f>
        <v>17</v>
      </c>
      <c r="R9" s="81">
        <f>SUM(R76:R130)</f>
        <v>7</v>
      </c>
      <c r="S9" s="82">
        <f>SUM(S76:S130)</f>
        <v>2595</v>
      </c>
      <c r="T9" s="78">
        <f>+S9/Z9*1000</f>
        <v>4.264185606278459</v>
      </c>
      <c r="U9" s="82">
        <f>SUM(U76:U130)</f>
        <v>1210</v>
      </c>
      <c r="V9" s="83">
        <f>+U9/Z9*1000</f>
        <v>1.9883100514824412</v>
      </c>
      <c r="W9" s="113"/>
      <c r="X9" s="4">
        <f>SUM(X76:X130)</f>
        <v>4037</v>
      </c>
      <c r="Y9" s="4">
        <f>SUM(Y76:Y130)</f>
        <v>3934</v>
      </c>
      <c r="Z9" s="77">
        <f>SUM(Z76:Z130)</f>
        <v>608557</v>
      </c>
    </row>
    <row r="10" spans="1:24" ht="24">
      <c r="A10" s="98" t="s">
        <v>24</v>
      </c>
      <c r="B10" s="84"/>
      <c r="C10" s="85"/>
      <c r="D10" s="86"/>
      <c r="E10" s="87"/>
      <c r="F10" s="88"/>
      <c r="G10" s="90"/>
      <c r="H10" s="88"/>
      <c r="I10" s="102"/>
      <c r="J10" s="89" t="s">
        <v>1</v>
      </c>
      <c r="K10" s="84"/>
      <c r="L10" s="88"/>
      <c r="M10" s="90"/>
      <c r="N10" s="88" t="s">
        <v>1</v>
      </c>
      <c r="O10" s="91"/>
      <c r="P10" s="88" t="s">
        <v>1</v>
      </c>
      <c r="Q10" s="91"/>
      <c r="R10" s="92"/>
      <c r="S10" s="93"/>
      <c r="T10" s="88"/>
      <c r="U10" s="93"/>
      <c r="V10" s="83"/>
      <c r="W10" s="114"/>
      <c r="X10" s="4"/>
    </row>
    <row r="11" spans="1:26" ht="24">
      <c r="A11" s="94" t="s">
        <v>25</v>
      </c>
      <c r="B11" s="84">
        <f aca="true" t="shared" si="0" ref="B11:I11">B31</f>
        <v>8376</v>
      </c>
      <c r="C11" s="85">
        <f>+B11/Z11*1000</f>
        <v>9.12056657273151</v>
      </c>
      <c r="D11" s="86">
        <f t="shared" si="0"/>
        <v>752</v>
      </c>
      <c r="E11" s="90">
        <f t="shared" si="0"/>
        <v>5624</v>
      </c>
      <c r="F11" s="29">
        <f>+E11/Z11*1000</f>
        <v>6.123933429446276</v>
      </c>
      <c r="G11" s="90">
        <f t="shared" si="0"/>
        <v>22</v>
      </c>
      <c r="H11" s="88">
        <f t="shared" si="0"/>
        <v>2.6</v>
      </c>
      <c r="I11" s="102">
        <f t="shared" si="0"/>
        <v>15</v>
      </c>
      <c r="J11" s="140">
        <f aca="true" t="shared" si="1" ref="J11:J17">ROUND(I11/B11*1000,1)</f>
        <v>1.8</v>
      </c>
      <c r="K11" s="84">
        <v>122</v>
      </c>
      <c r="L11" s="88">
        <f aca="true" t="shared" si="2" ref="L11:L17">ROUND(K11/X11*1000,1)</f>
        <v>14.2</v>
      </c>
      <c r="M11" s="90">
        <f>M31</f>
        <v>85</v>
      </c>
      <c r="N11" s="88">
        <f aca="true" t="shared" si="3" ref="N11:N17">ROUND(M11/X11*1000,1)</f>
        <v>9.9</v>
      </c>
      <c r="O11" s="84">
        <f aca="true" t="shared" si="4" ref="O11:U12">O31</f>
        <v>37</v>
      </c>
      <c r="P11" s="142">
        <f t="shared" si="4"/>
        <v>4.4</v>
      </c>
      <c r="Q11" s="84">
        <f t="shared" si="4"/>
        <v>26</v>
      </c>
      <c r="R11" s="86">
        <f t="shared" si="4"/>
        <v>11</v>
      </c>
      <c r="S11" s="93">
        <f t="shared" si="4"/>
        <v>5443</v>
      </c>
      <c r="T11" s="88">
        <f>+S11/Z11*1000</f>
        <v>5.926843822275264</v>
      </c>
      <c r="U11" s="93">
        <f t="shared" si="4"/>
        <v>2019</v>
      </c>
      <c r="V11" s="96">
        <f>+U11/Z11*1000</f>
        <v>2.1984746788854963</v>
      </c>
      <c r="W11" s="114">
        <v>1.17</v>
      </c>
      <c r="X11" s="4">
        <f aca="true" t="shared" si="5" ref="X11:X17">B11+K11+M11</f>
        <v>8583</v>
      </c>
      <c r="Y11">
        <f aca="true" t="shared" si="6" ref="Y11:Y17">B11+Q11</f>
        <v>8402</v>
      </c>
      <c r="Z11" s="102">
        <f>Z31</f>
        <v>918364</v>
      </c>
    </row>
    <row r="12" spans="1:26" ht="24">
      <c r="A12" s="94" t="s">
        <v>130</v>
      </c>
      <c r="B12" s="84">
        <f>+B34</f>
        <v>5478</v>
      </c>
      <c r="C12" s="85">
        <f>+B12/Z12*1000</f>
        <v>9.646285264498042</v>
      </c>
      <c r="D12" s="86">
        <f>+D34</f>
        <v>492</v>
      </c>
      <c r="E12" s="102">
        <f>+E34</f>
        <v>3335</v>
      </c>
      <c r="F12" s="29">
        <f>+E12/Z12*1000</f>
        <v>5.87264719917871</v>
      </c>
      <c r="G12" s="90">
        <f>+G34</f>
        <v>18</v>
      </c>
      <c r="H12" s="88">
        <f>ROUND(G12/B12*1000,1)</f>
        <v>3.3</v>
      </c>
      <c r="I12" s="102">
        <f>+I34</f>
        <v>6</v>
      </c>
      <c r="J12" s="140">
        <f t="shared" si="1"/>
        <v>1.1</v>
      </c>
      <c r="K12" s="102">
        <f>+K34</f>
        <v>51</v>
      </c>
      <c r="L12" s="88">
        <f t="shared" si="2"/>
        <v>9.1</v>
      </c>
      <c r="M12" s="102">
        <f>+M34</f>
        <v>65</v>
      </c>
      <c r="N12" s="88">
        <f t="shared" si="3"/>
        <v>11.6</v>
      </c>
      <c r="O12" s="102">
        <f>+O34</f>
        <v>14</v>
      </c>
      <c r="P12" s="142">
        <f t="shared" si="4"/>
        <v>6.1</v>
      </c>
      <c r="Q12" s="102">
        <f>+Q34</f>
        <v>10</v>
      </c>
      <c r="R12" s="86">
        <f>+R34</f>
        <v>4</v>
      </c>
      <c r="S12" s="102">
        <f>+S34</f>
        <v>3787</v>
      </c>
      <c r="T12" s="88">
        <f>+S12/Z12*1000</f>
        <v>6.668580192890487</v>
      </c>
      <c r="U12" s="102">
        <f>+U34</f>
        <v>1196</v>
      </c>
      <c r="V12" s="96">
        <f>+U12/Z12*1000</f>
        <v>2.1060527886709854</v>
      </c>
      <c r="W12" s="114">
        <v>1.18</v>
      </c>
      <c r="X12" s="4">
        <f t="shared" si="5"/>
        <v>5594</v>
      </c>
      <c r="Y12">
        <f t="shared" si="6"/>
        <v>5488</v>
      </c>
      <c r="Z12" s="101">
        <f>+Z34</f>
        <v>567887</v>
      </c>
    </row>
    <row r="13" spans="1:26" ht="24">
      <c r="A13" s="94" t="s">
        <v>26</v>
      </c>
      <c r="B13" s="84">
        <f>B33+B62</f>
        <v>6628</v>
      </c>
      <c r="C13" s="85">
        <f>+B13/Z13*1000</f>
        <v>10.759251202867402</v>
      </c>
      <c r="D13" s="86">
        <f>D33+D62</f>
        <v>589</v>
      </c>
      <c r="E13" s="95">
        <f>E33+E62</f>
        <v>3212</v>
      </c>
      <c r="F13" s="29">
        <f>+E13/Z13*1000</f>
        <v>5.214048712071529</v>
      </c>
      <c r="G13" s="90">
        <f>G33+G62</f>
        <v>18</v>
      </c>
      <c r="H13" s="88">
        <f>ROUND(G13/B13*1000,1)</f>
        <v>2.7</v>
      </c>
      <c r="I13" s="102">
        <f>I33+I62</f>
        <v>10</v>
      </c>
      <c r="J13" s="140">
        <f t="shared" si="1"/>
        <v>1.5</v>
      </c>
      <c r="K13" s="84">
        <f>K33+K62</f>
        <v>66</v>
      </c>
      <c r="L13" s="88">
        <f t="shared" si="2"/>
        <v>9.8</v>
      </c>
      <c r="M13" s="90">
        <f>M33+M62</f>
        <v>73</v>
      </c>
      <c r="N13" s="88">
        <f t="shared" si="3"/>
        <v>10.8</v>
      </c>
      <c r="O13" s="84">
        <f>O33+O62</f>
        <v>34</v>
      </c>
      <c r="P13" s="142">
        <f>ROUND(O13/Y13*1000,1)</f>
        <v>5.1</v>
      </c>
      <c r="Q13" s="84">
        <f>Q33+Q62</f>
        <v>28</v>
      </c>
      <c r="R13" s="86">
        <f>R33+R62</f>
        <v>6</v>
      </c>
      <c r="S13" s="93">
        <f>S33+S62</f>
        <v>5145</v>
      </c>
      <c r="T13" s="88">
        <f>+S13/Z13*1000</f>
        <v>8.351893095768375</v>
      </c>
      <c r="U13" s="93">
        <f>U33+U62</f>
        <v>1396</v>
      </c>
      <c r="V13" s="96">
        <f>+U13/Z13*1000</f>
        <v>2.2661307602901166</v>
      </c>
      <c r="W13" s="114">
        <v>1.18</v>
      </c>
      <c r="X13" s="4">
        <f t="shared" si="5"/>
        <v>6767</v>
      </c>
      <c r="Y13">
        <f t="shared" si="6"/>
        <v>6656</v>
      </c>
      <c r="Z13" s="95">
        <f>Z33+Z62</f>
        <v>616028</v>
      </c>
    </row>
    <row r="14" spans="1:26" ht="24">
      <c r="A14" s="94" t="s">
        <v>27</v>
      </c>
      <c r="B14" s="84">
        <f>B38</f>
        <v>4441</v>
      </c>
      <c r="C14" s="85">
        <f>+B14/Z14*1000</f>
        <v>9.367656799092133</v>
      </c>
      <c r="D14" s="86">
        <f>D38</f>
        <v>420</v>
      </c>
      <c r="E14" s="95">
        <f>E38</f>
        <v>2778</v>
      </c>
      <c r="F14" s="29">
        <f>+E14/Z14*1000</f>
        <v>5.8597952235708055</v>
      </c>
      <c r="G14" s="90">
        <f>G38</f>
        <v>9</v>
      </c>
      <c r="H14" s="88">
        <f>ROUND(G14/B14*1000,1)</f>
        <v>2</v>
      </c>
      <c r="I14" s="102">
        <f>I38</f>
        <v>5</v>
      </c>
      <c r="J14" s="140">
        <f t="shared" si="1"/>
        <v>1.1</v>
      </c>
      <c r="K14" s="84">
        <f>K38</f>
        <v>58</v>
      </c>
      <c r="L14" s="88">
        <f t="shared" si="2"/>
        <v>12.7</v>
      </c>
      <c r="M14" s="90">
        <f>M38</f>
        <v>65</v>
      </c>
      <c r="N14" s="88">
        <f t="shared" si="3"/>
        <v>14.2</v>
      </c>
      <c r="O14" s="84">
        <f>O38</f>
        <v>19</v>
      </c>
      <c r="P14" s="142">
        <f>ROUND(O14/Y14*1000,1)</f>
        <v>4.3</v>
      </c>
      <c r="Q14" s="84">
        <f>Q38</f>
        <v>17</v>
      </c>
      <c r="R14" s="86">
        <f>R38</f>
        <v>2</v>
      </c>
      <c r="S14" s="93">
        <f>S38</f>
        <v>3097</v>
      </c>
      <c r="T14" s="88">
        <f>+S14/Z14*1000</f>
        <v>6.532680276241463</v>
      </c>
      <c r="U14" s="93">
        <f>U38</f>
        <v>1145</v>
      </c>
      <c r="V14" s="96">
        <f>+U14/Z14*1000</f>
        <v>2.415214374005965</v>
      </c>
      <c r="W14" s="114">
        <v>1.15</v>
      </c>
      <c r="X14" s="4">
        <f t="shared" si="5"/>
        <v>4564</v>
      </c>
      <c r="Y14">
        <f t="shared" si="6"/>
        <v>4458</v>
      </c>
      <c r="Z14" s="95">
        <f>Z38</f>
        <v>474078</v>
      </c>
    </row>
    <row r="15" spans="1:26" ht="24">
      <c r="A15" s="94" t="s">
        <v>28</v>
      </c>
      <c r="B15" s="84">
        <f>+B39</f>
        <v>1114</v>
      </c>
      <c r="C15" s="85">
        <f>+B15/Z15*1000</f>
        <v>7.396881888927253</v>
      </c>
      <c r="D15" s="86">
        <f>D39</f>
        <v>91</v>
      </c>
      <c r="E15" s="84">
        <f>+E39</f>
        <v>1141</v>
      </c>
      <c r="F15" s="29">
        <f>+E15/Z15*1000</f>
        <v>7.576159995750444</v>
      </c>
      <c r="G15" s="84">
        <f>+G39</f>
        <v>3</v>
      </c>
      <c r="H15" s="88">
        <f>ROUND(G15/B15*1000,1)</f>
        <v>2.7</v>
      </c>
      <c r="I15" s="84">
        <f>+I39</f>
        <v>3</v>
      </c>
      <c r="J15" s="140">
        <f t="shared" si="1"/>
        <v>2.7</v>
      </c>
      <c r="K15" s="84">
        <f>+K39</f>
        <v>13</v>
      </c>
      <c r="L15" s="88">
        <f t="shared" si="2"/>
        <v>11.3</v>
      </c>
      <c r="M15" s="84">
        <f>+M39</f>
        <v>24</v>
      </c>
      <c r="N15" s="88">
        <f t="shared" si="3"/>
        <v>20.9</v>
      </c>
      <c r="O15" s="84">
        <f>+O39</f>
        <v>3</v>
      </c>
      <c r="P15" s="142">
        <f>ROUND(O15/Y15*1000,1)</f>
        <v>2.7</v>
      </c>
      <c r="Q15" s="84">
        <f>+Q39</f>
        <v>0</v>
      </c>
      <c r="R15" s="86">
        <f>+R39</f>
        <v>3</v>
      </c>
      <c r="S15" s="84">
        <f>+S39</f>
        <v>762</v>
      </c>
      <c r="T15" s="88">
        <f>+S15/Z15*1000</f>
        <v>5.059626570343417</v>
      </c>
      <c r="U15" s="84">
        <f>+U39</f>
        <v>328</v>
      </c>
      <c r="V15" s="96">
        <f>+U15/Z15*1000</f>
        <v>2.177897001407665</v>
      </c>
      <c r="W15" s="114">
        <v>1.1</v>
      </c>
      <c r="X15" s="4">
        <f t="shared" si="5"/>
        <v>1151</v>
      </c>
      <c r="Y15">
        <f t="shared" si="6"/>
        <v>1114</v>
      </c>
      <c r="Z15" s="84">
        <f>+Z39</f>
        <v>150604</v>
      </c>
    </row>
    <row r="16" spans="1:26" ht="15" customHeight="1">
      <c r="A16" s="94"/>
      <c r="B16" s="84"/>
      <c r="C16" s="85"/>
      <c r="D16" s="86"/>
      <c r="E16" s="84"/>
      <c r="F16" s="29"/>
      <c r="G16" s="84"/>
      <c r="H16" s="88"/>
      <c r="I16" s="84"/>
      <c r="J16" s="140"/>
      <c r="K16" s="84"/>
      <c r="L16" s="88"/>
      <c r="M16" s="84"/>
      <c r="N16" s="88"/>
      <c r="O16" s="84"/>
      <c r="P16" s="142"/>
      <c r="Q16" s="84"/>
      <c r="R16" s="86"/>
      <c r="S16" s="84"/>
      <c r="T16" s="88"/>
      <c r="U16" s="84"/>
      <c r="V16" s="96"/>
      <c r="W16" s="114"/>
      <c r="X16" s="4"/>
      <c r="Z16" s="84"/>
    </row>
    <row r="17" spans="1:26" ht="24">
      <c r="A17" s="94" t="s">
        <v>131</v>
      </c>
      <c r="B17" s="84">
        <f>B43+B44+B63+B65+B73+B74+B75+B77+B79+B80+B81</f>
        <v>5379</v>
      </c>
      <c r="C17" s="85">
        <f>+B17/Z17*1000</f>
        <v>8.129405506051338</v>
      </c>
      <c r="D17" s="86">
        <f>D43+D44+D63+D65+D73+D74+D75+D77+D79+D80+D81</f>
        <v>520</v>
      </c>
      <c r="E17" s="84">
        <f>E43+E44+E63+E65+E73+E74+E75+E77+E79+E80+E81</f>
        <v>4253</v>
      </c>
      <c r="F17" s="29">
        <f>+E17/Z17*1000</f>
        <v>6.427655998742579</v>
      </c>
      <c r="G17" s="84">
        <f>G43+G44+G63+G65+G73+G74+G75+G77+G79+G80+G81</f>
        <v>12</v>
      </c>
      <c r="H17" s="88">
        <f>ROUND(G17/B17*1000,1)</f>
        <v>2.2</v>
      </c>
      <c r="I17" s="84">
        <f>I43+I44+I63+I65+I73+I74+I75+I77+I79+I80+I81</f>
        <v>6</v>
      </c>
      <c r="J17" s="140">
        <f t="shared" si="1"/>
        <v>1.1</v>
      </c>
      <c r="K17" s="84">
        <f>K43+K44+K63+K65+K73+K74+K75+K77+K79+K80+K81</f>
        <v>100</v>
      </c>
      <c r="L17" s="88">
        <f t="shared" si="2"/>
        <v>17.9</v>
      </c>
      <c r="M17" s="84">
        <f>M43+M44+M63+M65+M73+M74+M75+M77+M79+M80+M81</f>
        <v>112</v>
      </c>
      <c r="N17" s="88">
        <f t="shared" si="3"/>
        <v>20</v>
      </c>
      <c r="O17" s="84">
        <f>O43+O44+O63+O65+O73+O74+O75+O77+O79+O80+O81</f>
        <v>32</v>
      </c>
      <c r="P17" s="142">
        <f>ROUND(O17/Y17*1000,1)</f>
        <v>5.9</v>
      </c>
      <c r="Q17" s="84">
        <f>Q43+Q44+Q63+Q65+Q73+Q74+Q75+Q77+Q79+Q80+Q81</f>
        <v>27</v>
      </c>
      <c r="R17" s="86">
        <f>R43+R44+R63+R65+R73+R74+R75+R77+R79+R80+R81</f>
        <v>5</v>
      </c>
      <c r="S17" s="84">
        <f>S43+S44+S63+S65+S73+S74+S75+S77+S79+S80+S81</f>
        <v>3502</v>
      </c>
      <c r="T17" s="88">
        <f>+S17/Z17*1000</f>
        <v>5.292652552926526</v>
      </c>
      <c r="U17" s="84">
        <f>U43+U44+U63+U65+U73+U74+U75+U77+U79+U80+U81</f>
        <v>1502</v>
      </c>
      <c r="V17" s="96">
        <f>+U17/Z17*1000</f>
        <v>2.2700068916321077</v>
      </c>
      <c r="W17" s="114">
        <v>1.13</v>
      </c>
      <c r="X17" s="4">
        <f t="shared" si="5"/>
        <v>5591</v>
      </c>
      <c r="Y17">
        <f t="shared" si="6"/>
        <v>5406</v>
      </c>
      <c r="Z17" s="84">
        <f>Z43+Z44+Z63+Z65+Z73+Z74+Z75+Z77+Z79+Z80+Z81</f>
        <v>661672</v>
      </c>
    </row>
    <row r="18" spans="1:26" ht="24">
      <c r="A18" s="94" t="s">
        <v>133</v>
      </c>
      <c r="B18" s="84">
        <f>B41+B107+B109+B110+B111+B112+B113</f>
        <v>1178</v>
      </c>
      <c r="C18" s="85">
        <f>+B18/Z18*1000</f>
        <v>7.389147111771828</v>
      </c>
      <c r="D18" s="86">
        <f>D41+D107+D109+D110+D111+D112+D113</f>
        <v>90</v>
      </c>
      <c r="E18" s="95">
        <f>E41+E107+E109+E110+E111+E112+E113</f>
        <v>1418</v>
      </c>
      <c r="F18" s="29">
        <f>+E18/Z18*1000</f>
        <v>8.894576064934169</v>
      </c>
      <c r="G18" s="84">
        <f>G41+G107+G109+G110+G111+G112+G113</f>
        <v>4</v>
      </c>
      <c r="H18" s="88">
        <f>ROUND(G18/B18*1000,1)</f>
        <v>3.4</v>
      </c>
      <c r="I18" s="84">
        <f>I41+I107+I109+I110+I111+I112+I113</f>
        <v>2</v>
      </c>
      <c r="J18" s="140">
        <f>ROUND(I18/B18*1000,1)</f>
        <v>1.7</v>
      </c>
      <c r="K18" s="84">
        <f>K41+K107+K109+K110+K111+K112+K113</f>
        <v>11</v>
      </c>
      <c r="L18" s="88">
        <f>ROUND(K18/X18*1000,1)</f>
        <v>9.1</v>
      </c>
      <c r="M18" s="90">
        <f>M41+M107+M109+M110+M111+M112+M113</f>
        <v>21</v>
      </c>
      <c r="N18" s="88">
        <f>ROUND(M18/X18*1000,1)</f>
        <v>17.4</v>
      </c>
      <c r="O18" s="84">
        <f>O41+O107+O109+O110+O111+O112+O113</f>
        <v>4</v>
      </c>
      <c r="P18" s="142">
        <f>ROUND(O18/Y18*1000,1)</f>
        <v>3.4</v>
      </c>
      <c r="Q18" s="84">
        <f>Q41+Q107+Q109+Q110+Q111+Q112+Q113</f>
        <v>2</v>
      </c>
      <c r="R18" s="86">
        <f>R41+R107+R109+R110+R111+R112+R113</f>
        <v>2</v>
      </c>
      <c r="S18" s="93">
        <f>S41+S107+S109+S110+S111+S112+S113</f>
        <v>781</v>
      </c>
      <c r="T18" s="88">
        <f>+S18/Z18*1000</f>
        <v>4.898916718415786</v>
      </c>
      <c r="U18" s="93">
        <f>U41+U107+U109+U110+U111+U112+U113</f>
        <v>321</v>
      </c>
      <c r="V18" s="96">
        <f>+U18/Z18*1000</f>
        <v>2.0135112248546316</v>
      </c>
      <c r="W18" s="114">
        <v>1.19</v>
      </c>
      <c r="X18" s="4">
        <f>B18+K18+M18</f>
        <v>1210</v>
      </c>
      <c r="Y18">
        <f>B18+Q18</f>
        <v>1180</v>
      </c>
      <c r="Z18" s="95">
        <f>Z41+Z107+Z109+Z110+Z111+Z112+Z113</f>
        <v>159423</v>
      </c>
    </row>
    <row r="19" spans="1:26" ht="24">
      <c r="A19" s="94" t="s">
        <v>132</v>
      </c>
      <c r="B19" s="84">
        <f>B51+B115+B116+B117+B118+B119</f>
        <v>455</v>
      </c>
      <c r="C19" s="85">
        <f>+B19/Z19*1000</f>
        <v>5.398030608613121</v>
      </c>
      <c r="D19" s="86">
        <f>D51+D115+D116+D117+D118+D119</f>
        <v>40</v>
      </c>
      <c r="E19" s="95">
        <f>E51+E115+E116+E117+E118+E119</f>
        <v>1120</v>
      </c>
      <c r="F19" s="29">
        <f>+E19/Z19*1000</f>
        <v>13.287459959663067</v>
      </c>
      <c r="G19" s="84">
        <f>G51+G115+G116+G117+G118+G119</f>
        <v>2</v>
      </c>
      <c r="H19" s="88">
        <f>ROUND(G19/B19*1000,1)</f>
        <v>4.4</v>
      </c>
      <c r="I19" s="84">
        <f>I51+I115+I116+I117+I118+I119</f>
        <v>1</v>
      </c>
      <c r="J19" s="140">
        <f>ROUND(I19/B19*1000,1)</f>
        <v>2.2</v>
      </c>
      <c r="K19" s="84">
        <f>K51+K115+K116+K117+K118+K119</f>
        <v>8</v>
      </c>
      <c r="L19" s="88">
        <f>ROUND(K19/X19*1000,1)</f>
        <v>16.9</v>
      </c>
      <c r="M19" s="90">
        <f>M51+M115+M116+M117+M118+M119</f>
        <v>10</v>
      </c>
      <c r="N19" s="88">
        <f>ROUND(M19/X19*1000,1)</f>
        <v>21.1</v>
      </c>
      <c r="O19" s="84">
        <f>O51+O115+O116+O117+O118+O119</f>
        <v>3</v>
      </c>
      <c r="P19" s="142">
        <f>ROUND(O19/Y19*1000,1)</f>
        <v>6.6</v>
      </c>
      <c r="Q19" s="84">
        <f>Q51+Q115+Q116+Q117+Q118+Q119</f>
        <v>2</v>
      </c>
      <c r="R19" s="86">
        <f>R51+R115+R116+R117+R118+R119</f>
        <v>1</v>
      </c>
      <c r="S19" s="93">
        <f>S51+S115+S116+S117+S118+S119</f>
        <v>334</v>
      </c>
      <c r="T19" s="88">
        <f>+S19/Z19*1000</f>
        <v>3.9625103808280935</v>
      </c>
      <c r="U19" s="93">
        <f>U51+U115+U116+U117+U118+U119</f>
        <v>164</v>
      </c>
      <c r="V19" s="96">
        <f>+U19/Z19*1000</f>
        <v>1.9456637798078065</v>
      </c>
      <c r="W19" s="114">
        <v>1.08</v>
      </c>
      <c r="X19" s="4">
        <f>B19+K19+M19</f>
        <v>473</v>
      </c>
      <c r="Y19">
        <f>B19+Q19</f>
        <v>457</v>
      </c>
      <c r="Z19" s="95">
        <f>Z51+Z115+Z116+Z117+Z118+Z119</f>
        <v>84290</v>
      </c>
    </row>
    <row r="20" spans="1:26" ht="24">
      <c r="A20" s="94" t="s">
        <v>29</v>
      </c>
      <c r="B20" s="84">
        <f>B52</f>
        <v>2323</v>
      </c>
      <c r="C20" s="85">
        <f>+B20/Z20*1000</f>
        <v>8.297406480049434</v>
      </c>
      <c r="D20" s="86">
        <f>D52</f>
        <v>230</v>
      </c>
      <c r="E20" s="95">
        <f>E52</f>
        <v>1897</v>
      </c>
      <c r="F20" s="29">
        <f>+E20/Z20*1000</f>
        <v>6.775798576260774</v>
      </c>
      <c r="G20" s="84">
        <f>G52</f>
        <v>5</v>
      </c>
      <c r="H20" s="88">
        <f>ROUND(G20/B20*1000,1)</f>
        <v>2.2</v>
      </c>
      <c r="I20" s="84">
        <f>I52</f>
        <v>1</v>
      </c>
      <c r="J20" s="140">
        <f>ROUND(I20/B20*1000,1)</f>
        <v>0.4</v>
      </c>
      <c r="K20" s="84">
        <f>K52</f>
        <v>67</v>
      </c>
      <c r="L20" s="88">
        <f>ROUND(K20/X20*1000,1)</f>
        <v>27.6</v>
      </c>
      <c r="M20" s="90">
        <f>M52</f>
        <v>40</v>
      </c>
      <c r="N20" s="88">
        <f>ROUND(M20/X20*1000,1)</f>
        <v>16.5</v>
      </c>
      <c r="O20" s="84">
        <f>O52</f>
        <v>11</v>
      </c>
      <c r="P20" s="142">
        <f>ROUND(O20/Y20*1000,1)</f>
        <v>4.7</v>
      </c>
      <c r="Q20" s="84">
        <f>Q52</f>
        <v>10</v>
      </c>
      <c r="R20" s="86">
        <f>R52</f>
        <v>1</v>
      </c>
      <c r="S20" s="93">
        <f>S52</f>
        <v>1552</v>
      </c>
      <c r="T20" s="88">
        <f>+S20/Z20*1000</f>
        <v>5.543510485164322</v>
      </c>
      <c r="U20" s="93">
        <f>U52</f>
        <v>633</v>
      </c>
      <c r="V20" s="96">
        <f>+U20/Z20*1000</f>
        <v>2.2609807584465313</v>
      </c>
      <c r="W20" s="114">
        <v>1.21</v>
      </c>
      <c r="X20" s="4">
        <f>B20+K20+M20</f>
        <v>2430</v>
      </c>
      <c r="Y20">
        <f>B20+Q20</f>
        <v>2333</v>
      </c>
      <c r="Z20" s="95">
        <f>Z52</f>
        <v>279967</v>
      </c>
    </row>
    <row r="21" spans="1:26" ht="24">
      <c r="A21" s="94" t="s">
        <v>30</v>
      </c>
      <c r="B21" s="84">
        <f>B37+B59+B61+B64</f>
        <v>2616</v>
      </c>
      <c r="C21" s="85">
        <f>+B21/Z21*1000</f>
        <v>8.071607749483954</v>
      </c>
      <c r="D21" s="86">
        <f>D37+D59+D61+D64</f>
        <v>240</v>
      </c>
      <c r="E21" s="95">
        <f>E37+E59+E61+E64</f>
        <v>2822</v>
      </c>
      <c r="F21" s="29">
        <f>+E21/Z21*1000</f>
        <v>8.707216004986131</v>
      </c>
      <c r="G21" s="84">
        <f>G37+G59+G61+G64</f>
        <v>5</v>
      </c>
      <c r="H21" s="88">
        <f>ROUND(G21/B21*1000,1)</f>
        <v>1.9</v>
      </c>
      <c r="I21" s="84">
        <f>I37+I59+I61+I64</f>
        <v>3</v>
      </c>
      <c r="J21" s="140">
        <f>ROUND(I21/B21*1000,1)</f>
        <v>1.1</v>
      </c>
      <c r="K21" s="84">
        <f>K37+K59+K61+K64</f>
        <v>40</v>
      </c>
      <c r="L21" s="88">
        <f>ROUND(K21/X21*1000,1)</f>
        <v>14.8</v>
      </c>
      <c r="M21" s="90">
        <f>M37+M59+M61+M64</f>
        <v>55</v>
      </c>
      <c r="N21" s="88">
        <f>ROUND(M21/X21*1000,1)</f>
        <v>20.3</v>
      </c>
      <c r="O21" s="84">
        <f>O37+O59+O61+O64</f>
        <v>14</v>
      </c>
      <c r="P21" s="142">
        <f>ROUND(O21/Y21*1000,1)</f>
        <v>5.3</v>
      </c>
      <c r="Q21" s="84">
        <f>Q37+Q59+Q61+Q64</f>
        <v>12</v>
      </c>
      <c r="R21" s="86">
        <f>R37+R59+R61+R64</f>
        <v>2</v>
      </c>
      <c r="S21" s="93">
        <f>S37+S59+S61+S64</f>
        <v>1673</v>
      </c>
      <c r="T21" s="88">
        <f>+S21/Z21*1000</f>
        <v>5.162002968228844</v>
      </c>
      <c r="U21" s="93">
        <f>U37+U59+U61+U64</f>
        <v>751</v>
      </c>
      <c r="V21" s="96">
        <f>+U21/Z21*1000</f>
        <v>2.317193203311334</v>
      </c>
      <c r="W21" s="114">
        <v>1.24</v>
      </c>
      <c r="X21" s="4">
        <f>B21+K21+M21</f>
        <v>2711</v>
      </c>
      <c r="Y21">
        <f>B21+Q21</f>
        <v>2628</v>
      </c>
      <c r="Z21" s="95">
        <f>Z37+Z59+Z61+Z64</f>
        <v>324099</v>
      </c>
    </row>
    <row r="22" spans="1:26" ht="15" customHeight="1">
      <c r="A22" s="94"/>
      <c r="B22" s="84"/>
      <c r="C22" s="85"/>
      <c r="D22" s="86"/>
      <c r="E22" s="95"/>
      <c r="F22" s="88"/>
      <c r="G22" s="84"/>
      <c r="H22" s="88"/>
      <c r="I22" s="84"/>
      <c r="J22" s="140" t="s">
        <v>1</v>
      </c>
      <c r="K22" s="84"/>
      <c r="L22" s="88"/>
      <c r="M22" s="90"/>
      <c r="N22" s="88"/>
      <c r="O22" s="84"/>
      <c r="P22" s="142"/>
      <c r="Q22" s="84"/>
      <c r="R22" s="86"/>
      <c r="S22" s="93"/>
      <c r="T22" s="88"/>
      <c r="U22" s="93"/>
      <c r="V22" s="96"/>
      <c r="W22" s="114"/>
      <c r="X22" s="4"/>
      <c r="Z22" s="95"/>
    </row>
    <row r="23" spans="1:26" ht="24">
      <c r="A23" s="97" t="s">
        <v>31</v>
      </c>
      <c r="B23" s="84">
        <f>B50+B53+B56+B76</f>
        <v>5724</v>
      </c>
      <c r="C23" s="85">
        <f>+B23/Z23*1000</f>
        <v>8.62167649734602</v>
      </c>
      <c r="D23" s="86">
        <f>D50+D53+D56+D76</f>
        <v>496</v>
      </c>
      <c r="E23" s="95">
        <f>E50+E53+E56+E76</f>
        <v>3858</v>
      </c>
      <c r="F23" s="29">
        <f>+E23/Z23*1000</f>
        <v>5.811046108798207</v>
      </c>
      <c r="G23" s="84">
        <f>G50+G53+G56+G76</f>
        <v>19</v>
      </c>
      <c r="H23" s="88">
        <f>ROUND(G23/B23*1000,1)</f>
        <v>3.3</v>
      </c>
      <c r="I23" s="84">
        <f>I50+I53+I56+I76</f>
        <v>9</v>
      </c>
      <c r="J23" s="140">
        <f>ROUND(I23/B23*1000,1)</f>
        <v>1.6</v>
      </c>
      <c r="K23" s="84">
        <f>K50+K53+K56+K76</f>
        <v>61</v>
      </c>
      <c r="L23" s="88">
        <f>ROUND(K23/X23*1000,1)</f>
        <v>10.4</v>
      </c>
      <c r="M23" s="90">
        <f>M50+M53+M56+M76</f>
        <v>85</v>
      </c>
      <c r="N23" s="88">
        <f>ROUND(M23/X23*1000,1)</f>
        <v>14.5</v>
      </c>
      <c r="O23" s="84">
        <f>O50+O53+O56+O76</f>
        <v>25</v>
      </c>
      <c r="P23" s="142">
        <f>ROUND(O23/Y23*1000,1)</f>
        <v>4.4</v>
      </c>
      <c r="Q23" s="84">
        <f>Q50+Q53+Q56+Q76</f>
        <v>18</v>
      </c>
      <c r="R23" s="86">
        <f>R50+R53+R56+R76</f>
        <v>7</v>
      </c>
      <c r="S23" s="93">
        <f>S50+S53+S56+S76</f>
        <v>3655</v>
      </c>
      <c r="T23" s="88">
        <f>+S23/Z23*1000</f>
        <v>5.505280852166265</v>
      </c>
      <c r="U23" s="93">
        <f>U50+U53+U56+U76</f>
        <v>1189</v>
      </c>
      <c r="V23" s="96">
        <f>+U23/Z23*1000</f>
        <v>1.7909107888442375</v>
      </c>
      <c r="W23" s="114">
        <v>1.14</v>
      </c>
      <c r="X23" s="4">
        <f>B23+K23+M23</f>
        <v>5870</v>
      </c>
      <c r="Y23">
        <f>B23+Q23</f>
        <v>5742</v>
      </c>
      <c r="Z23" s="95">
        <f>Z50+Z53+Z56+Z76</f>
        <v>663908</v>
      </c>
    </row>
    <row r="24" spans="1:26" ht="24">
      <c r="A24" s="94" t="s">
        <v>32</v>
      </c>
      <c r="B24" s="84">
        <f>B49+B55+B58</f>
        <v>4387</v>
      </c>
      <c r="C24" s="85">
        <f>+B24/Z24*1000</f>
        <v>9.915692877969397</v>
      </c>
      <c r="D24" s="86">
        <f>D49+D55+D58</f>
        <v>358</v>
      </c>
      <c r="E24" s="84">
        <f>E49+E55+E58</f>
        <v>2560</v>
      </c>
      <c r="F24" s="29">
        <f>+E24/Z24*1000</f>
        <v>5.786226069660738</v>
      </c>
      <c r="G24" s="84">
        <f>G49+G55+G58</f>
        <v>9</v>
      </c>
      <c r="H24" s="88">
        <f>ROUND(G24/B24*1000,1)</f>
        <v>2.1</v>
      </c>
      <c r="I24" s="84">
        <f>I49+I55+I58</f>
        <v>3</v>
      </c>
      <c r="J24" s="140">
        <f>ROUND(I24/B24*1000,1)</f>
        <v>0.7</v>
      </c>
      <c r="K24" s="84">
        <f>K49+K55+K58</f>
        <v>69</v>
      </c>
      <c r="L24" s="88">
        <f>ROUND(K24/X24*1000,1)</f>
        <v>15.3</v>
      </c>
      <c r="M24" s="84">
        <f>M49+M55+M58</f>
        <v>41</v>
      </c>
      <c r="N24" s="88">
        <f>ROUND(M24/X24*1000,1)</f>
        <v>9.1</v>
      </c>
      <c r="O24" s="84">
        <f>O49+O55+O58</f>
        <v>20</v>
      </c>
      <c r="P24" s="142">
        <f>ROUND(O24/Y24*1000,1)</f>
        <v>4.5</v>
      </c>
      <c r="Q24" s="84">
        <f>Q49+Q55+Q58</f>
        <v>17</v>
      </c>
      <c r="R24" s="86">
        <f>R49+R55+R58</f>
        <v>3</v>
      </c>
      <c r="S24" s="84">
        <f>S49+S55+S58</f>
        <v>2532</v>
      </c>
      <c r="T24" s="88">
        <f>+S24/Z24*1000</f>
        <v>5.722939222023823</v>
      </c>
      <c r="U24" s="84">
        <f>U49+U55+U58</f>
        <v>874</v>
      </c>
      <c r="V24" s="96">
        <f>+U24/Z24*1000</f>
        <v>1.975453744095111</v>
      </c>
      <c r="W24" s="114">
        <v>1.25</v>
      </c>
      <c r="X24" s="4">
        <f>B24+K24+M24</f>
        <v>4497</v>
      </c>
      <c r="Y24">
        <f>B24+Q24</f>
        <v>4404</v>
      </c>
      <c r="Z24" s="84">
        <f>Z49+Z55+Z58</f>
        <v>442430</v>
      </c>
    </row>
    <row r="25" spans="1:26" ht="24">
      <c r="A25" s="94" t="s">
        <v>33</v>
      </c>
      <c r="B25" s="84">
        <f>B40+B82+B83+B85+B86+B87+B88+B89+B91+B92</f>
        <v>1061</v>
      </c>
      <c r="C25" s="85">
        <f>+B25/Z25*1000</f>
        <v>6.742544118861965</v>
      </c>
      <c r="D25" s="86">
        <f>D40+D82+D83+D85+D86+D87+D88+D89+D91+D92</f>
        <v>95</v>
      </c>
      <c r="E25" s="95">
        <f>E40+E82+E83+E85+E86+E87+E88+E89+E91+E92</f>
        <v>1620</v>
      </c>
      <c r="F25" s="29">
        <f>+E25/Z25*1000</f>
        <v>10.294930699864642</v>
      </c>
      <c r="G25" s="84">
        <f>G40+G82+G83+G85+G86+G87+G88+G89+G91+G92</f>
        <v>2</v>
      </c>
      <c r="H25" s="88">
        <f>ROUND(G25/B25*1000,1)</f>
        <v>1.9</v>
      </c>
      <c r="I25" s="84">
        <f>I40+I82+I83+I85+I86+I87+I88+I89+I91+I92</f>
        <v>1</v>
      </c>
      <c r="J25" s="140">
        <f>ROUND(I25/B25*1000,1)</f>
        <v>0.9</v>
      </c>
      <c r="K25" s="84">
        <f>K40+K82+K83+K85+K86+K87+K88+K89+K91+K92</f>
        <v>15</v>
      </c>
      <c r="L25" s="88">
        <f>ROUND(K25/X25*1000,1)</f>
        <v>13.6</v>
      </c>
      <c r="M25" s="90">
        <f>M40+M82+M83+M85+M86+M87+M88+M89+M91+M92</f>
        <v>23</v>
      </c>
      <c r="N25" s="88">
        <f>ROUND(M25/X25*1000,1)</f>
        <v>20.9</v>
      </c>
      <c r="O25" s="84">
        <f>O40+O82+O83+O85+O86+O87+O88+O89+O91+O92</f>
        <v>9</v>
      </c>
      <c r="P25" s="142">
        <f>ROUND(O25/Y25*1000,1)</f>
        <v>8.4</v>
      </c>
      <c r="Q25" s="84">
        <f>Q40+Q82+Q83+Q85+Q86+Q87+Q88+Q89+Q91+Q92</f>
        <v>8</v>
      </c>
      <c r="R25" s="86">
        <f>R40+R82+R83+R85+R86+R87+R88+R89+R91+R92</f>
        <v>1</v>
      </c>
      <c r="S25" s="93">
        <f>S40+S82+S83+S85+S86+S87+S88+S89+S91+S92</f>
        <v>691</v>
      </c>
      <c r="T25" s="88">
        <f>+S25/Z25*1000</f>
        <v>4.391232786176832</v>
      </c>
      <c r="U25" s="93">
        <f>U40+U82+U83+U85+U86+U87+U88+U89+U91+U92</f>
        <v>257</v>
      </c>
      <c r="V25" s="96">
        <f>+U25/Z25*1000</f>
        <v>1.6332081418921065</v>
      </c>
      <c r="W25" s="114">
        <v>1.19</v>
      </c>
      <c r="X25" s="4">
        <f>B25+K25+M25</f>
        <v>1099</v>
      </c>
      <c r="Y25">
        <f>B25+Q25</f>
        <v>1069</v>
      </c>
      <c r="Z25" s="95">
        <f>Z40+Z82+Z83+Z85+Z86+Z87+Z88+Z89+Z91+Z92</f>
        <v>157359</v>
      </c>
    </row>
    <row r="26" spans="1:26" ht="24">
      <c r="A26" s="94" t="s">
        <v>34</v>
      </c>
      <c r="B26" s="84">
        <f>B32+B46+B47+B93+B94+B95+B97</f>
        <v>1419</v>
      </c>
      <c r="C26" s="85">
        <f>+B26/Z26*1000</f>
        <v>7.3606838848226745</v>
      </c>
      <c r="D26" s="86">
        <f>D32+D46+D47+D93+D94+D95+D97</f>
        <v>104</v>
      </c>
      <c r="E26" s="95">
        <f>E32+E46+E47+E93+E94+E95+E97</f>
        <v>2102</v>
      </c>
      <c r="F26" s="29">
        <f>+E26/Z26*1000</f>
        <v>10.903564147919141</v>
      </c>
      <c r="G26" s="84">
        <f>G32+G46+G47+G93+G94+G95+G97</f>
        <v>6</v>
      </c>
      <c r="H26" s="88">
        <f>ROUND(G26/B26*1000,1)</f>
        <v>4.2</v>
      </c>
      <c r="I26" s="84">
        <f>I32+I46+I47+I93+I94+I95+I97</f>
        <v>3</v>
      </c>
      <c r="J26" s="140">
        <f>ROUND(I26/B26*1000,1)</f>
        <v>2.1</v>
      </c>
      <c r="K26" s="84">
        <f>K32+K46+K47+K93+K94+K95+K97</f>
        <v>24</v>
      </c>
      <c r="L26" s="88">
        <f>ROUND(K26/X26*1000,1)</f>
        <v>16.5</v>
      </c>
      <c r="M26" s="90">
        <f>M32+M46+M47+M93+M94+M95+M97</f>
        <v>13</v>
      </c>
      <c r="N26" s="88">
        <f>ROUND(M26/X26*1000,1)</f>
        <v>8.9</v>
      </c>
      <c r="O26" s="84">
        <f>O32+O46+O47+O93+O94+O95+O97</f>
        <v>8</v>
      </c>
      <c r="P26" s="142">
        <f>ROUND(O26/Y26*1000,1)</f>
        <v>5.6</v>
      </c>
      <c r="Q26" s="84">
        <f>Q32+Q46+Q47+Q93+Q94+Q95+Q97</f>
        <v>6</v>
      </c>
      <c r="R26" s="86">
        <f>R32+R46+R47+R93+R94+R95+R97</f>
        <v>2</v>
      </c>
      <c r="S26" s="93">
        <f>S32+S46+S47+S93+S94+S95+S97</f>
        <v>935</v>
      </c>
      <c r="T26" s="88">
        <f>+S26/Z26*1000</f>
        <v>4.850063024883158</v>
      </c>
      <c r="U26" s="93">
        <f>U32+U46+U47+U93+U94+U95+U97</f>
        <v>415</v>
      </c>
      <c r="V26" s="96">
        <f>+U26/Z26*1000</f>
        <v>2.1527017704026847</v>
      </c>
      <c r="W26" s="114">
        <v>1.25</v>
      </c>
      <c r="X26" s="4">
        <f>B26+K26+M26</f>
        <v>1456</v>
      </c>
      <c r="Y26">
        <f>B26+Q26</f>
        <v>1425</v>
      </c>
      <c r="Z26" s="95">
        <f>Z32+Z46+Z47+Z93+Z94+Z95+Z97</f>
        <v>192781</v>
      </c>
    </row>
    <row r="27" spans="1:26" ht="24">
      <c r="A27" s="94" t="s">
        <v>35</v>
      </c>
      <c r="B27" s="84">
        <f>B45+B98+B99+B100+B101+B103+B104+B105+B106</f>
        <v>1468</v>
      </c>
      <c r="C27" s="85">
        <f>+B27/Z27*1000</f>
        <v>6.928450066075137</v>
      </c>
      <c r="D27" s="86">
        <f>D45+D98+D99+D100+D101+D103+D104+D105+D106</f>
        <v>127</v>
      </c>
      <c r="E27" s="95">
        <f>E45+E98+E99+E100+E101+E103+E104+E105+E106</f>
        <v>2040</v>
      </c>
      <c r="F27" s="29">
        <f>+E27/Z27*1000</f>
        <v>9.628091372474987</v>
      </c>
      <c r="G27" s="84">
        <f>G45+G98+G99+G100+G101+G103+G104+G105+G106</f>
        <v>5</v>
      </c>
      <c r="H27" s="88">
        <f>ROUND(G27/B27*1000,1)</f>
        <v>3.4</v>
      </c>
      <c r="I27" s="84">
        <f>I45+I98+I99+I100+I101+I103+I104+I105+I106</f>
        <v>1</v>
      </c>
      <c r="J27" s="140">
        <f>ROUND(I27/B27*1000,1)</f>
        <v>0.7</v>
      </c>
      <c r="K27" s="84">
        <f>K45+K98+K99+K100+K101+K103+K104+K105+K106</f>
        <v>31</v>
      </c>
      <c r="L27" s="88">
        <f>ROUND(K27/X27*1000,1)</f>
        <v>20.4</v>
      </c>
      <c r="M27" s="90">
        <f>M45+M98+M99+M100+M101+M103+M104+M105+M106</f>
        <v>19</v>
      </c>
      <c r="N27" s="88">
        <f>ROUND(M27/X27*1000,1)</f>
        <v>12.5</v>
      </c>
      <c r="O27" s="84">
        <f>O45+O98+O99+O100+O101+O103+O104+O105+O106</f>
        <v>8</v>
      </c>
      <c r="P27" s="142">
        <f>ROUND(O27/Y27*1000,1)</f>
        <v>5.4</v>
      </c>
      <c r="Q27" s="84">
        <f>Q45+Q98+Q99+Q100+Q101+Q103+Q104+Q105+Q106</f>
        <v>7</v>
      </c>
      <c r="R27" s="86">
        <f>R45+R98+R99+R100+R101+R103+R104+R105+R106</f>
        <v>1</v>
      </c>
      <c r="S27" s="93">
        <f>S45+S98+S99+S100+S101+S103+S104+S105+S106</f>
        <v>1029</v>
      </c>
      <c r="T27" s="88">
        <f>+S27/Z27*1000</f>
        <v>4.856522559939588</v>
      </c>
      <c r="U27" s="93">
        <f>U45+U98+U99+U100+U101+U103+U104+U105+U106</f>
        <v>561</v>
      </c>
      <c r="V27" s="96">
        <f>+U27/Z27*1000</f>
        <v>2.647725127430621</v>
      </c>
      <c r="W27" s="114">
        <v>1.14</v>
      </c>
      <c r="X27" s="4">
        <f>B27+K27+M27</f>
        <v>1518</v>
      </c>
      <c r="Y27">
        <f>B27+Q27</f>
        <v>1475</v>
      </c>
      <c r="Z27" s="95">
        <f>Z45+Z98+Z99+Z100+Z101+Z103+Z104+Z105+Z106</f>
        <v>211880</v>
      </c>
    </row>
    <row r="28" spans="1:26" ht="15" customHeight="1">
      <c r="A28" s="94"/>
      <c r="B28" s="84"/>
      <c r="C28" s="85"/>
      <c r="D28" s="86"/>
      <c r="E28" s="95"/>
      <c r="F28" s="88"/>
      <c r="G28" s="84"/>
      <c r="H28" s="88"/>
      <c r="I28" s="84"/>
      <c r="J28" s="140" t="s">
        <v>1</v>
      </c>
      <c r="K28" s="84"/>
      <c r="L28" s="88"/>
      <c r="M28" s="90"/>
      <c r="N28" s="88"/>
      <c r="O28" s="84"/>
      <c r="P28" s="142"/>
      <c r="Q28" s="84"/>
      <c r="R28" s="86"/>
      <c r="S28" s="93"/>
      <c r="T28" s="88"/>
      <c r="U28" s="93"/>
      <c r="V28" s="96"/>
      <c r="W28" s="114"/>
      <c r="X28" s="4"/>
      <c r="Z28" s="95"/>
    </row>
    <row r="29" spans="1:26" ht="24">
      <c r="A29" s="94" t="s">
        <v>36</v>
      </c>
      <c r="B29" s="84">
        <f>B35+B57+B121+B122+B123+B124+B125+B127+B128+B129+B130</f>
        <v>936</v>
      </c>
      <c r="C29" s="85">
        <f>+B29/Z29*1000</f>
        <v>6.5629864392993875</v>
      </c>
      <c r="D29" s="86">
        <f>D35+D57+D121+D122+D123+D124+D125+D127+D128+D129+D130</f>
        <v>94</v>
      </c>
      <c r="E29" s="95">
        <f>E35+E57+E121+E122+E123+E124+E125+E127+E128+E129+E130</f>
        <v>1861</v>
      </c>
      <c r="F29" s="29">
        <f>+E29/Z29*1000</f>
        <v>13.048843764461708</v>
      </c>
      <c r="G29" s="84">
        <f>G35+G57+G121+G122+G123+G124+G125+G127+G128+G129+G130</f>
        <v>4</v>
      </c>
      <c r="H29" s="88">
        <f>ROUND(G29/B29*1000,1)</f>
        <v>4.3</v>
      </c>
      <c r="I29" s="84">
        <f>I35+I57+I121+I122+I123+I124+I125+I127+I128+I129+I130</f>
        <v>3</v>
      </c>
      <c r="J29" s="140">
        <f>ROUND(I29/B29*1000,1)</f>
        <v>3.2</v>
      </c>
      <c r="K29" s="84">
        <f>K35+K57+K121+K122+K123+K124+K125+K127+K128+K129+K130</f>
        <v>13</v>
      </c>
      <c r="L29" s="88">
        <f>ROUND(K29/X29*1000,1)</f>
        <v>13.5</v>
      </c>
      <c r="M29" s="90">
        <f>M35+M57+M121+M122+M123+M124+M125+M127+M128+M129+M130</f>
        <v>12</v>
      </c>
      <c r="N29" s="88">
        <f>ROUND(M29/X29*1000,1)</f>
        <v>12.5</v>
      </c>
      <c r="O29" s="84">
        <f>O35+O57+O121+O122+O123+O124+O125+O127+O128+O129+O130</f>
        <v>7</v>
      </c>
      <c r="P29" s="142">
        <f>ROUND(O29/Y29*1000,1)</f>
        <v>7.4</v>
      </c>
      <c r="Q29" s="84">
        <f>Q35+Q57+Q121+Q122+Q123+Q124+Q125+Q127+Q128+Q129+Q130</f>
        <v>4</v>
      </c>
      <c r="R29" s="86">
        <f>R35+R57+R121+R122+R123+R124+R125+R127+R128+R129+R130</f>
        <v>3</v>
      </c>
      <c r="S29" s="93">
        <f>S35+S57+S121+S122+S123+S124+S125+S127+S128+S129+S130</f>
        <v>620</v>
      </c>
      <c r="T29" s="88">
        <f>+S29/Z29*1000</f>
        <v>4.347277342270962</v>
      </c>
      <c r="U29" s="93">
        <f>U35+U57+U121+U122+U123+U124+U125+U127+U128+U129+U130</f>
        <v>264</v>
      </c>
      <c r="V29" s="96">
        <f>+U29/Z29*1000</f>
        <v>1.8510987392895708</v>
      </c>
      <c r="W29" s="114">
        <v>1.24</v>
      </c>
      <c r="X29" s="4">
        <f>B29+K29+M29</f>
        <v>961</v>
      </c>
      <c r="Y29">
        <f>B29+Q29</f>
        <v>940</v>
      </c>
      <c r="Z29" s="95">
        <f>Z35+Z57+Z121+Z122+Z123+Z124+Z125+Z127+Z128+Z129+Z130</f>
        <v>142618</v>
      </c>
    </row>
    <row r="30" spans="1:24" ht="24">
      <c r="A30" s="99" t="s">
        <v>37</v>
      </c>
      <c r="B30" s="52"/>
      <c r="C30" s="8"/>
      <c r="D30" s="54"/>
      <c r="E30" s="56"/>
      <c r="F30" s="29"/>
      <c r="G30" s="59"/>
      <c r="H30" s="29"/>
      <c r="I30" s="59" t="s">
        <v>1</v>
      </c>
      <c r="J30" s="106" t="s">
        <v>1</v>
      </c>
      <c r="K30" s="59"/>
      <c r="L30" s="29" t="s">
        <v>1</v>
      </c>
      <c r="M30" s="61"/>
      <c r="N30" s="29" t="s">
        <v>1</v>
      </c>
      <c r="O30" s="59"/>
      <c r="P30" s="105" t="s">
        <v>1</v>
      </c>
      <c r="Q30" s="59"/>
      <c r="R30" s="63"/>
      <c r="S30" s="6"/>
      <c r="T30" s="29"/>
      <c r="U30" s="6"/>
      <c r="V30" s="71"/>
      <c r="W30" s="115"/>
      <c r="X30" s="4" t="s">
        <v>1</v>
      </c>
    </row>
    <row r="31" spans="1:26" ht="24">
      <c r="A31" s="41" t="s">
        <v>25</v>
      </c>
      <c r="B31" s="52">
        <v>8376</v>
      </c>
      <c r="C31" s="85">
        <f>+B31/Z31*1000</f>
        <v>9.12056657273151</v>
      </c>
      <c r="D31" s="54">
        <v>752</v>
      </c>
      <c r="E31" s="56">
        <v>5624</v>
      </c>
      <c r="F31" s="29">
        <f>+E31/Z31*1000</f>
        <v>6.123933429446276</v>
      </c>
      <c r="G31" s="59">
        <v>22</v>
      </c>
      <c r="H31" s="29">
        <f>ROUND(G31/B31*1000,1)</f>
        <v>2.6</v>
      </c>
      <c r="I31" s="59">
        <v>15</v>
      </c>
      <c r="J31" s="106">
        <f>ROUND(I31/B31*1000,1)</f>
        <v>1.8</v>
      </c>
      <c r="K31" s="59">
        <v>122</v>
      </c>
      <c r="L31" s="29">
        <f>ROUND(K31/X31*1000,1)</f>
        <v>14.2</v>
      </c>
      <c r="M31" s="61">
        <v>85</v>
      </c>
      <c r="N31" s="29">
        <f>ROUND(M31/X31*1000,1)</f>
        <v>9.9</v>
      </c>
      <c r="O31" s="59">
        <v>37</v>
      </c>
      <c r="P31" s="105">
        <f>ROUND(O31/Y31*1000,1)</f>
        <v>4.4</v>
      </c>
      <c r="Q31" s="59">
        <v>26</v>
      </c>
      <c r="R31" s="63">
        <f>O31-Q31</f>
        <v>11</v>
      </c>
      <c r="S31" s="6">
        <v>5443</v>
      </c>
      <c r="T31" s="88">
        <f>+S31/Z31*1000</f>
        <v>5.926843822275264</v>
      </c>
      <c r="U31" s="6">
        <v>2019</v>
      </c>
      <c r="V31" s="96">
        <f>+U31/Z31*1000</f>
        <v>2.1984746788854963</v>
      </c>
      <c r="W31" s="115">
        <v>1.17</v>
      </c>
      <c r="X31" s="4">
        <f>B31+K31+M31</f>
        <v>8583</v>
      </c>
      <c r="Y31">
        <f>B31+Q31</f>
        <v>8402</v>
      </c>
      <c r="Z31" s="119">
        <v>918364</v>
      </c>
    </row>
    <row r="32" spans="1:26" ht="24">
      <c r="A32" s="42" t="s">
        <v>38</v>
      </c>
      <c r="B32" s="52">
        <v>493</v>
      </c>
      <c r="C32" s="85">
        <f>+B32/Z32*1000</f>
        <v>6.524184476940383</v>
      </c>
      <c r="D32" s="54">
        <v>34</v>
      </c>
      <c r="E32" s="56">
        <v>890</v>
      </c>
      <c r="F32" s="29">
        <f>+E32/Z32*1000</f>
        <v>11.7779395222656</v>
      </c>
      <c r="G32" s="59">
        <v>4</v>
      </c>
      <c r="H32" s="29">
        <f>ROUND(G32/B32*1000,1)</f>
        <v>8.1</v>
      </c>
      <c r="I32" s="59">
        <v>2</v>
      </c>
      <c r="J32" s="106">
        <f>ROUND(I32/B32*1000,1)</f>
        <v>4.1</v>
      </c>
      <c r="K32" s="59">
        <v>6</v>
      </c>
      <c r="L32" s="29">
        <f>ROUND(K32/X32*1000,1)</f>
        <v>11.9</v>
      </c>
      <c r="M32" s="61">
        <v>6</v>
      </c>
      <c r="N32" s="29">
        <f>ROUND(M32/X32*1000,1)</f>
        <v>11.9</v>
      </c>
      <c r="O32" s="59">
        <v>3</v>
      </c>
      <c r="P32" s="105">
        <f>ROUND(O32/Y32*1000,1)</f>
        <v>6.1</v>
      </c>
      <c r="Q32" s="59">
        <v>2</v>
      </c>
      <c r="R32" s="63">
        <f>O32-Q32</f>
        <v>1</v>
      </c>
      <c r="S32" s="6">
        <v>337</v>
      </c>
      <c r="T32" s="88">
        <f>+S32/Z32*1000</f>
        <v>4.4597366505657385</v>
      </c>
      <c r="U32" s="6">
        <v>145</v>
      </c>
      <c r="V32" s="96">
        <f>+U32/Z32*1000</f>
        <v>1.9188777873354066</v>
      </c>
      <c r="W32" s="115">
        <v>1.13</v>
      </c>
      <c r="X32" s="4">
        <f>B32+K32+M32</f>
        <v>505</v>
      </c>
      <c r="Y32">
        <f>B32+Q32</f>
        <v>495</v>
      </c>
      <c r="Z32" s="119">
        <v>75565</v>
      </c>
    </row>
    <row r="33" spans="1:26" ht="24">
      <c r="A33" s="42" t="s">
        <v>39</v>
      </c>
      <c r="B33" s="52">
        <v>4982</v>
      </c>
      <c r="C33" s="85">
        <f>+B33/Z33*1000</f>
        <v>10.71690547740996</v>
      </c>
      <c r="D33" s="54">
        <v>448</v>
      </c>
      <c r="E33" s="56">
        <v>2629</v>
      </c>
      <c r="F33" s="29">
        <f>+E33/Z33*1000</f>
        <v>5.655308008854031</v>
      </c>
      <c r="G33" s="59">
        <v>12</v>
      </c>
      <c r="H33" s="29">
        <f>ROUND(G33/B33*1000,1)</f>
        <v>2.4</v>
      </c>
      <c r="I33" s="59">
        <v>6</v>
      </c>
      <c r="J33" s="106">
        <f>ROUND(I33/B33*1000,1)</f>
        <v>1.2</v>
      </c>
      <c r="K33" s="59">
        <v>45</v>
      </c>
      <c r="L33" s="29">
        <f>ROUND(K33/X33*1000,1)</f>
        <v>8.9</v>
      </c>
      <c r="M33" s="61">
        <v>56</v>
      </c>
      <c r="N33" s="29">
        <f>ROUND(M33/X33*1000,1)</f>
        <v>11</v>
      </c>
      <c r="O33" s="59">
        <v>27</v>
      </c>
      <c r="P33" s="105">
        <f>ROUND(O33/Y33*1000,1)</f>
        <v>5.4</v>
      </c>
      <c r="Q33" s="59">
        <v>22</v>
      </c>
      <c r="R33" s="63">
        <f>O33-Q33</f>
        <v>5</v>
      </c>
      <c r="S33" s="6">
        <v>3855</v>
      </c>
      <c r="T33" s="88">
        <f>+S33/Z33*1000</f>
        <v>8.292587437859373</v>
      </c>
      <c r="U33" s="6">
        <v>1068</v>
      </c>
      <c r="V33" s="96">
        <f>+U33/Z33*1000</f>
        <v>2.2974016559361377</v>
      </c>
      <c r="W33" s="115">
        <v>1.2</v>
      </c>
      <c r="X33" s="4">
        <f>B33+K33+M33</f>
        <v>5083</v>
      </c>
      <c r="Y33">
        <f>B33+Q33</f>
        <v>5004</v>
      </c>
      <c r="Z33" s="119">
        <v>464873</v>
      </c>
    </row>
    <row r="34" spans="1:26" ht="24">
      <c r="A34" s="41" t="s">
        <v>40</v>
      </c>
      <c r="B34" s="52">
        <v>5478</v>
      </c>
      <c r="C34" s="85">
        <f>+B34/Z34*1000</f>
        <v>9.646285264498042</v>
      </c>
      <c r="D34" s="54">
        <v>492</v>
      </c>
      <c r="E34" s="56">
        <v>3335</v>
      </c>
      <c r="F34" s="29">
        <f>+E34/Z34*1000</f>
        <v>5.87264719917871</v>
      </c>
      <c r="G34" s="59">
        <v>18</v>
      </c>
      <c r="H34" s="29">
        <f>ROUND(G34/B34*1000,1)</f>
        <v>3.3</v>
      </c>
      <c r="I34" s="59">
        <v>6</v>
      </c>
      <c r="J34" s="106">
        <f>ROUND(I34/B34*1000,1)</f>
        <v>1.1</v>
      </c>
      <c r="K34" s="59">
        <v>51</v>
      </c>
      <c r="L34" s="29">
        <f>ROUND(K34/X34*1000,1)</f>
        <v>9.1</v>
      </c>
      <c r="M34" s="61">
        <v>65</v>
      </c>
      <c r="N34" s="29">
        <f>ROUND(M34/X34*1000,1)</f>
        <v>11.6</v>
      </c>
      <c r="O34" s="59">
        <v>14</v>
      </c>
      <c r="P34" s="105">
        <f>ROUND(O34/Y34*1000,1)</f>
        <v>2.6</v>
      </c>
      <c r="Q34" s="59">
        <v>10</v>
      </c>
      <c r="R34" s="63">
        <f>O34-Q34</f>
        <v>4</v>
      </c>
      <c r="S34" s="6">
        <v>3787</v>
      </c>
      <c r="T34" s="88">
        <f>+S34/Z34*1000</f>
        <v>6.668580192890487</v>
      </c>
      <c r="U34" s="6">
        <v>1196</v>
      </c>
      <c r="V34" s="96">
        <f>+U34/Z34*1000</f>
        <v>2.1060527886709854</v>
      </c>
      <c r="W34" s="115">
        <v>1.18</v>
      </c>
      <c r="X34" s="4">
        <f>B34+K34+M34</f>
        <v>5594</v>
      </c>
      <c r="Y34">
        <f>B34+Q34</f>
        <v>5488</v>
      </c>
      <c r="Z34" s="119">
        <v>567887</v>
      </c>
    </row>
    <row r="35" spans="1:26" ht="24">
      <c r="A35" s="42" t="s">
        <v>41</v>
      </c>
      <c r="B35" s="52">
        <v>389</v>
      </c>
      <c r="C35" s="85">
        <f>+B35/Z35*1000</f>
        <v>7.704648537305156</v>
      </c>
      <c r="D35" s="54">
        <v>35</v>
      </c>
      <c r="E35" s="55">
        <v>609</v>
      </c>
      <c r="F35" s="29">
        <f>+E35/Z35*1000</f>
        <v>12.062033314187248</v>
      </c>
      <c r="G35" s="59">
        <v>2</v>
      </c>
      <c r="H35" s="29">
        <f>ROUND(G35/B35*1000,1)</f>
        <v>5.1</v>
      </c>
      <c r="I35" s="59">
        <v>1</v>
      </c>
      <c r="J35" s="106">
        <f>ROUND(I35/B35*1000,1)</f>
        <v>2.6</v>
      </c>
      <c r="K35" s="59">
        <v>7</v>
      </c>
      <c r="L35" s="29">
        <f>ROUND(K35/X35*1000,1)</f>
        <v>17.5</v>
      </c>
      <c r="M35" s="61">
        <v>5</v>
      </c>
      <c r="N35" s="29">
        <f>ROUND(M35/X35*1000,1)</f>
        <v>12.5</v>
      </c>
      <c r="O35" s="59">
        <v>4</v>
      </c>
      <c r="P35" s="105">
        <f>ROUND(O35/Y35*1000,1)</f>
        <v>10.2</v>
      </c>
      <c r="Q35" s="59">
        <v>3</v>
      </c>
      <c r="R35" s="63">
        <f>O35-Q35</f>
        <v>1</v>
      </c>
      <c r="S35" s="6">
        <v>253</v>
      </c>
      <c r="T35" s="88">
        <f>+S35/Z35*1000</f>
        <v>5.010992493414407</v>
      </c>
      <c r="U35" s="6">
        <v>124</v>
      </c>
      <c r="V35" s="96">
        <f>+U35/Z35*1000</f>
        <v>2.455980510606271</v>
      </c>
      <c r="W35" s="115">
        <v>1.4</v>
      </c>
      <c r="X35" s="4">
        <f>B35+K35+M35</f>
        <v>401</v>
      </c>
      <c r="Y35">
        <f>B35+Q35</f>
        <v>392</v>
      </c>
      <c r="Z35" s="119">
        <v>50489</v>
      </c>
    </row>
    <row r="36" spans="1:26" ht="15" customHeight="1">
      <c r="A36" s="42"/>
      <c r="B36" s="52"/>
      <c r="C36" s="8"/>
      <c r="D36" s="54"/>
      <c r="E36" s="55"/>
      <c r="F36" s="29"/>
      <c r="G36" s="59"/>
      <c r="H36" s="29"/>
      <c r="I36" s="59"/>
      <c r="J36" s="106"/>
      <c r="K36" s="59"/>
      <c r="L36" s="29"/>
      <c r="M36" s="61"/>
      <c r="N36" s="29"/>
      <c r="O36" s="59"/>
      <c r="P36" s="105"/>
      <c r="Q36" s="59"/>
      <c r="R36" s="63" t="s">
        <v>1</v>
      </c>
      <c r="S36" s="6"/>
      <c r="T36" s="29"/>
      <c r="U36" s="6"/>
      <c r="V36" s="71"/>
      <c r="W36" s="115"/>
      <c r="X36" s="4"/>
      <c r="Z36" s="120"/>
    </row>
    <row r="37" spans="1:26" ht="24">
      <c r="A37" s="41" t="s">
        <v>42</v>
      </c>
      <c r="B37" s="52">
        <v>1017</v>
      </c>
      <c r="C37" s="85">
        <f>+B37/Z37*1000</f>
        <v>8.2812868973267</v>
      </c>
      <c r="D37" s="54">
        <v>88</v>
      </c>
      <c r="E37" s="56">
        <v>960</v>
      </c>
      <c r="F37" s="29">
        <f>+E37/Z37*1000</f>
        <v>7.81714397387771</v>
      </c>
      <c r="G37" s="59">
        <v>3</v>
      </c>
      <c r="H37" s="29">
        <f>ROUND(G37/B37*1000,1)</f>
        <v>2.9</v>
      </c>
      <c r="I37" s="59">
        <v>2</v>
      </c>
      <c r="J37" s="106">
        <f>ROUND(I37/B37*1000,1)</f>
        <v>2</v>
      </c>
      <c r="K37" s="59">
        <v>10</v>
      </c>
      <c r="L37" s="29">
        <f>ROUND(K37/X37*1000,1)</f>
        <v>9.6</v>
      </c>
      <c r="M37" s="61">
        <v>17</v>
      </c>
      <c r="N37" s="29">
        <f>ROUND(M37/X37*1000,1)</f>
        <v>16.3</v>
      </c>
      <c r="O37" s="59">
        <v>5</v>
      </c>
      <c r="P37" s="105">
        <f>ROUND(O37/Y37*1000,1)</f>
        <v>4.9</v>
      </c>
      <c r="Q37" s="59">
        <v>4</v>
      </c>
      <c r="R37" s="63">
        <f>O37-Q37</f>
        <v>1</v>
      </c>
      <c r="S37" s="6">
        <v>679</v>
      </c>
      <c r="T37" s="88">
        <f>+S37/Z37*1000</f>
        <v>5.529000789857256</v>
      </c>
      <c r="U37" s="6">
        <v>296</v>
      </c>
      <c r="V37" s="96">
        <f>+U37/Z37*1000</f>
        <v>2.410286058612294</v>
      </c>
      <c r="W37" s="115">
        <v>1.24</v>
      </c>
      <c r="X37" s="4">
        <f>B37+K37+M37</f>
        <v>1044</v>
      </c>
      <c r="Y37">
        <f>B37+Q37</f>
        <v>1021</v>
      </c>
      <c r="Z37" s="119">
        <v>122807</v>
      </c>
    </row>
    <row r="38" spans="1:26" ht="24">
      <c r="A38" s="41" t="s">
        <v>43</v>
      </c>
      <c r="B38" s="52">
        <v>4441</v>
      </c>
      <c r="C38" s="85">
        <f>+B38/Z38*1000</f>
        <v>9.367656799092133</v>
      </c>
      <c r="D38" s="54">
        <v>420</v>
      </c>
      <c r="E38" s="56">
        <v>2778</v>
      </c>
      <c r="F38" s="29">
        <f>+E38/Z38*1000</f>
        <v>5.8597952235708055</v>
      </c>
      <c r="G38" s="59">
        <v>9</v>
      </c>
      <c r="H38" s="29">
        <f>ROUND(G38/B38*1000,1)</f>
        <v>2</v>
      </c>
      <c r="I38" s="59">
        <v>5</v>
      </c>
      <c r="J38" s="106">
        <f>ROUND(I38/B38*1000,1)</f>
        <v>1.1</v>
      </c>
      <c r="K38" s="59">
        <v>58</v>
      </c>
      <c r="L38" s="29">
        <f>ROUND(K38/X38*1000,1)</f>
        <v>12.7</v>
      </c>
      <c r="M38" s="61">
        <v>65</v>
      </c>
      <c r="N38" s="29">
        <f>ROUND(M38/X38*1000,1)</f>
        <v>14.2</v>
      </c>
      <c r="O38" s="59">
        <v>19</v>
      </c>
      <c r="P38" s="105">
        <f>ROUND(O38/Y38*1000,1)</f>
        <v>4.3</v>
      </c>
      <c r="Q38" s="59">
        <v>17</v>
      </c>
      <c r="R38" s="63">
        <f>O38-Q38</f>
        <v>2</v>
      </c>
      <c r="S38" s="6">
        <v>3097</v>
      </c>
      <c r="T38" s="88">
        <f>+S38/Z38*1000</f>
        <v>6.532680276241463</v>
      </c>
      <c r="U38" s="6">
        <v>1145</v>
      </c>
      <c r="V38" s="96">
        <f>+U38/Z38*1000</f>
        <v>2.415214374005965</v>
      </c>
      <c r="W38" s="115">
        <v>1.15</v>
      </c>
      <c r="X38" s="4">
        <f>B38+K38+M38</f>
        <v>4564</v>
      </c>
      <c r="Y38">
        <f>B38+Q38</f>
        <v>4458</v>
      </c>
      <c r="Z38" s="119">
        <v>474078</v>
      </c>
    </row>
    <row r="39" spans="1:26" ht="24">
      <c r="A39" s="41" t="s">
        <v>44</v>
      </c>
      <c r="B39" s="52">
        <v>1114</v>
      </c>
      <c r="C39" s="85">
        <f>+B39/Z39*1000</f>
        <v>7.396881888927253</v>
      </c>
      <c r="D39" s="54">
        <v>91</v>
      </c>
      <c r="E39" s="56">
        <v>1141</v>
      </c>
      <c r="F39" s="29">
        <f>+E39/Z39*1000</f>
        <v>7.576159995750444</v>
      </c>
      <c r="G39" s="59">
        <v>3</v>
      </c>
      <c r="H39" s="29">
        <f>ROUND(G39/B39*1000,1)</f>
        <v>2.7</v>
      </c>
      <c r="I39" s="104">
        <v>3</v>
      </c>
      <c r="J39" s="141">
        <f>ROUND(I39/B39*1000,1)</f>
        <v>2.7</v>
      </c>
      <c r="K39" s="59">
        <v>13</v>
      </c>
      <c r="L39" s="29">
        <f>ROUND(K39/X39*1000,1)</f>
        <v>11.3</v>
      </c>
      <c r="M39" s="61">
        <v>24</v>
      </c>
      <c r="N39" s="29">
        <f>ROUND(M39/X39*1000,1)</f>
        <v>20.9</v>
      </c>
      <c r="O39" s="59">
        <v>3</v>
      </c>
      <c r="P39" s="105">
        <f>ROUND(O39/Y39*1000,1)</f>
        <v>2.7</v>
      </c>
      <c r="Q39" s="59">
        <v>0</v>
      </c>
      <c r="R39" s="63">
        <f>O39-Q39</f>
        <v>3</v>
      </c>
      <c r="S39" s="6">
        <v>762</v>
      </c>
      <c r="T39" s="88">
        <f>+S39/Z39*1000</f>
        <v>5.059626570343417</v>
      </c>
      <c r="U39" s="6">
        <v>328</v>
      </c>
      <c r="V39" s="96">
        <f>+U39/Z39*1000</f>
        <v>2.177897001407665</v>
      </c>
      <c r="W39" s="115">
        <v>1.1</v>
      </c>
      <c r="X39" s="4">
        <f>B39+K39+M39</f>
        <v>1151</v>
      </c>
      <c r="Y39">
        <f>B39+Q39</f>
        <v>1114</v>
      </c>
      <c r="Z39" s="119">
        <v>150604</v>
      </c>
    </row>
    <row r="40" spans="1:26" ht="24">
      <c r="A40" s="42" t="s">
        <v>45</v>
      </c>
      <c r="B40" s="52">
        <v>344</v>
      </c>
      <c r="C40" s="85">
        <f>+B40/Z40*1000</f>
        <v>7.353569901667379</v>
      </c>
      <c r="D40" s="54">
        <v>33</v>
      </c>
      <c r="E40" s="55">
        <v>471</v>
      </c>
      <c r="F40" s="29">
        <f>+E40/Z40*1000</f>
        <v>10.06840530141086</v>
      </c>
      <c r="G40" s="59">
        <v>0</v>
      </c>
      <c r="H40" s="105">
        <f>ROUND(G40/B40*1000,1)</f>
        <v>0</v>
      </c>
      <c r="I40" s="59">
        <v>0</v>
      </c>
      <c r="J40" s="106">
        <f>ROUND(I40/B40*1000,1)</f>
        <v>0</v>
      </c>
      <c r="K40" s="59">
        <v>3</v>
      </c>
      <c r="L40" s="29">
        <f>ROUND(K40/X40*1000,1)</f>
        <v>8.5</v>
      </c>
      <c r="M40" s="61">
        <v>4</v>
      </c>
      <c r="N40" s="29">
        <f>ROUND(M40/X40*1000,1)</f>
        <v>11.4</v>
      </c>
      <c r="O40" s="59">
        <v>1</v>
      </c>
      <c r="P40" s="105">
        <f>ROUND(O40/Y40*1000,1)</f>
        <v>2.9</v>
      </c>
      <c r="Q40" s="59">
        <v>1</v>
      </c>
      <c r="R40" s="63">
        <f>O40-Q40</f>
        <v>0</v>
      </c>
      <c r="S40" s="6">
        <v>208</v>
      </c>
      <c r="T40" s="88">
        <f>+S40/Z40*1000</f>
        <v>4.4463445917058575</v>
      </c>
      <c r="U40" s="6">
        <v>73</v>
      </c>
      <c r="V40" s="96">
        <f>+U40/Z40*1000</f>
        <v>1.5604959384352286</v>
      </c>
      <c r="W40" s="115">
        <v>1.28</v>
      </c>
      <c r="X40" s="4">
        <f>B40+K40+M40</f>
        <v>351</v>
      </c>
      <c r="Y40">
        <f>B40+Q40</f>
        <v>345</v>
      </c>
      <c r="Z40" s="119">
        <v>46780</v>
      </c>
    </row>
    <row r="41" spans="1:26" ht="24">
      <c r="A41" s="41" t="s">
        <v>46</v>
      </c>
      <c r="B41" s="52">
        <v>771</v>
      </c>
      <c r="C41" s="85">
        <f>+B41/Z41*1000</f>
        <v>8.197854309987347</v>
      </c>
      <c r="D41" s="54">
        <v>62</v>
      </c>
      <c r="E41" s="56">
        <v>726</v>
      </c>
      <c r="F41" s="29">
        <f>+E41/Z41*1000</f>
        <v>7.719380323023105</v>
      </c>
      <c r="G41" s="59">
        <v>3</v>
      </c>
      <c r="H41" s="29">
        <f>ROUND(G41/B41*1000,1)</f>
        <v>3.9</v>
      </c>
      <c r="I41" s="59">
        <v>1</v>
      </c>
      <c r="J41" s="106">
        <f>ROUND(I41/B41*1000,1)</f>
        <v>1.3</v>
      </c>
      <c r="K41" s="59">
        <v>8</v>
      </c>
      <c r="L41" s="29">
        <f>ROUND(K41/X41*1000,1)</f>
        <v>10.1</v>
      </c>
      <c r="M41" s="61">
        <v>15</v>
      </c>
      <c r="N41" s="29">
        <f>ROUND(M41/X41*1000,1)</f>
        <v>18.9</v>
      </c>
      <c r="O41" s="59">
        <v>2</v>
      </c>
      <c r="P41" s="105">
        <f>ROUND(O41/Y41*1000,1)</f>
        <v>2.6</v>
      </c>
      <c r="Q41" s="59">
        <v>1</v>
      </c>
      <c r="R41" s="63">
        <f>O41-Q41</f>
        <v>1</v>
      </c>
      <c r="S41" s="6">
        <v>537</v>
      </c>
      <c r="T41" s="88">
        <f>+S41/Z41*1000</f>
        <v>5.7097895777732885</v>
      </c>
      <c r="U41" s="6">
        <v>205</v>
      </c>
      <c r="V41" s="96">
        <f>+U41/Z41*1000</f>
        <v>2.1797148295037694</v>
      </c>
      <c r="W41" s="115">
        <v>1.24</v>
      </c>
      <c r="X41" s="4">
        <f>B41+K41+M41</f>
        <v>794</v>
      </c>
      <c r="Y41">
        <f>B41+Q41</f>
        <v>772</v>
      </c>
      <c r="Z41" s="119">
        <v>94049</v>
      </c>
    </row>
    <row r="42" spans="1:26" ht="15" customHeight="1">
      <c r="A42" s="41"/>
      <c r="B42" s="52"/>
      <c r="C42" s="8"/>
      <c r="D42" s="54"/>
      <c r="E42" s="56"/>
      <c r="F42" s="29"/>
      <c r="G42" s="59"/>
      <c r="H42" s="29"/>
      <c r="I42" s="59"/>
      <c r="J42" s="106" t="s">
        <v>1</v>
      </c>
      <c r="K42" s="59"/>
      <c r="L42" s="29"/>
      <c r="M42" s="61"/>
      <c r="N42" s="29"/>
      <c r="O42" s="59"/>
      <c r="P42" s="105"/>
      <c r="Q42" s="59"/>
      <c r="R42" s="63" t="s">
        <v>1</v>
      </c>
      <c r="S42" s="6"/>
      <c r="T42" s="29"/>
      <c r="U42" s="6"/>
      <c r="V42" s="71"/>
      <c r="W42" s="115"/>
      <c r="X42" s="4"/>
      <c r="Z42" s="120"/>
    </row>
    <row r="43" spans="1:26" ht="24">
      <c r="A43" s="42" t="s">
        <v>47</v>
      </c>
      <c r="B43" s="52">
        <v>1172</v>
      </c>
      <c r="C43" s="85">
        <f>+B43/Z43*1000</f>
        <v>11.804401470514177</v>
      </c>
      <c r="D43" s="54">
        <v>103</v>
      </c>
      <c r="E43" s="55">
        <v>638</v>
      </c>
      <c r="F43" s="29">
        <f>+E43/Z43*1000</f>
        <v>6.425945510399355</v>
      </c>
      <c r="G43" s="59">
        <v>2</v>
      </c>
      <c r="H43" s="29">
        <f>ROUND(G43/B43*1000,1)</f>
        <v>1.7</v>
      </c>
      <c r="I43" s="59">
        <v>2</v>
      </c>
      <c r="J43" s="106">
        <f>ROUND(I43/B43*1000,1)</f>
        <v>1.7</v>
      </c>
      <c r="K43" s="59">
        <v>24</v>
      </c>
      <c r="L43" s="29">
        <f>ROUND(K43/X43*1000,1)</f>
        <v>19.7</v>
      </c>
      <c r="M43" s="61">
        <v>20</v>
      </c>
      <c r="N43" s="29">
        <f>ROUND(M43/X43*1000,1)</f>
        <v>16.4</v>
      </c>
      <c r="O43" s="59">
        <v>9</v>
      </c>
      <c r="P43" s="105">
        <f>ROUND(O43/Y43*1000,1)</f>
        <v>7.6</v>
      </c>
      <c r="Q43" s="59">
        <v>8</v>
      </c>
      <c r="R43" s="63">
        <f>O43-Q43</f>
        <v>1</v>
      </c>
      <c r="S43" s="6">
        <v>837</v>
      </c>
      <c r="T43" s="88">
        <f>+S43/Z43*1000</f>
        <v>8.430276476809187</v>
      </c>
      <c r="U43" s="6">
        <v>224</v>
      </c>
      <c r="V43" s="96">
        <f>+U43/Z43*1000</f>
        <v>2.256131339074382</v>
      </c>
      <c r="W43" s="115">
        <v>1.38</v>
      </c>
      <c r="X43" s="4">
        <f>B43+K43+M43</f>
        <v>1216</v>
      </c>
      <c r="Y43">
        <f>B43+Q43</f>
        <v>1180</v>
      </c>
      <c r="Z43" s="119">
        <v>99285</v>
      </c>
    </row>
    <row r="44" spans="1:26" ht="24">
      <c r="A44" s="42" t="s">
        <v>48</v>
      </c>
      <c r="B44" s="52">
        <v>1317</v>
      </c>
      <c r="C44" s="85">
        <f>+B44/Z44*1000</f>
        <v>7.625411088980499</v>
      </c>
      <c r="D44" s="54">
        <v>126</v>
      </c>
      <c r="E44" s="55">
        <v>1075</v>
      </c>
      <c r="F44" s="29">
        <f>+E44/Z44*1000</f>
        <v>6.224234563898282</v>
      </c>
      <c r="G44" s="59">
        <v>2</v>
      </c>
      <c r="H44" s="29">
        <f>ROUND(G44/B44*1000,1)</f>
        <v>1.5</v>
      </c>
      <c r="I44" s="59">
        <v>1</v>
      </c>
      <c r="J44" s="106">
        <f>ROUND(I44/B44*1000,1)</f>
        <v>0.8</v>
      </c>
      <c r="K44" s="59">
        <v>22</v>
      </c>
      <c r="L44" s="29">
        <f>ROUND(K44/X44*1000,1)</f>
        <v>16.2</v>
      </c>
      <c r="M44" s="61">
        <v>22</v>
      </c>
      <c r="N44" s="29">
        <f>ROUND(M44/X44*1000,1)</f>
        <v>16.2</v>
      </c>
      <c r="O44" s="59">
        <v>4</v>
      </c>
      <c r="P44" s="105">
        <f>ROUND(O44/Y44*1000,1)</f>
        <v>3</v>
      </c>
      <c r="Q44" s="59">
        <v>3</v>
      </c>
      <c r="R44" s="63">
        <f>O44-Q44</f>
        <v>1</v>
      </c>
      <c r="S44" s="6">
        <v>827</v>
      </c>
      <c r="T44" s="88">
        <f>+S44/Z44*1000</f>
        <v>4.78831812497105</v>
      </c>
      <c r="U44" s="6">
        <v>339</v>
      </c>
      <c r="V44" s="96">
        <f>+U44/Z44*1000</f>
        <v>1.962805132243272</v>
      </c>
      <c r="W44" s="115">
        <v>1.05</v>
      </c>
      <c r="X44" s="4">
        <f>B44+K44+M44</f>
        <v>1361</v>
      </c>
      <c r="Y44">
        <f>B44+Q44</f>
        <v>1320</v>
      </c>
      <c r="Z44" s="119">
        <v>172712</v>
      </c>
    </row>
    <row r="45" spans="1:26" ht="24">
      <c r="A45" s="42" t="s">
        <v>49</v>
      </c>
      <c r="B45" s="52">
        <v>486</v>
      </c>
      <c r="C45" s="85">
        <f>+B45/Z45*1000</f>
        <v>7.963818700226133</v>
      </c>
      <c r="D45" s="54">
        <v>40</v>
      </c>
      <c r="E45" s="55">
        <v>505</v>
      </c>
      <c r="F45" s="29">
        <f>+E45/Z45*1000</f>
        <v>8.275161406613574</v>
      </c>
      <c r="G45" s="59">
        <v>1</v>
      </c>
      <c r="H45" s="29">
        <f>ROUND(G45/B45*1000,1)</f>
        <v>2.1</v>
      </c>
      <c r="I45" s="59">
        <v>0</v>
      </c>
      <c r="J45" s="106">
        <f>ROUND(I45/B45*1000,1)</f>
        <v>0</v>
      </c>
      <c r="K45" s="59">
        <v>14</v>
      </c>
      <c r="L45" s="29">
        <f>ROUND(K45/X45*1000,1)</f>
        <v>27.5</v>
      </c>
      <c r="M45" s="61">
        <v>10</v>
      </c>
      <c r="N45" s="29">
        <f>ROUND(M45/X45*1000,1)</f>
        <v>19.6</v>
      </c>
      <c r="O45" s="59">
        <v>4</v>
      </c>
      <c r="P45" s="105">
        <f>ROUND(O45/Y45*1000,1)</f>
        <v>8.2</v>
      </c>
      <c r="Q45" s="59">
        <v>4</v>
      </c>
      <c r="R45" s="63">
        <f>O45-Q45</f>
        <v>0</v>
      </c>
      <c r="S45" s="6">
        <v>321</v>
      </c>
      <c r="T45" s="88">
        <f>+S45/Z45*1000</f>
        <v>5.260053092124668</v>
      </c>
      <c r="U45" s="6">
        <v>175</v>
      </c>
      <c r="V45" s="96">
        <f>+U45/Z45*1000</f>
        <v>2.8676301904106447</v>
      </c>
      <c r="W45" s="115">
        <v>1.25</v>
      </c>
      <c r="X45" s="4">
        <f>B45+K45+M45</f>
        <v>510</v>
      </c>
      <c r="Y45">
        <f>B45+Q45</f>
        <v>490</v>
      </c>
      <c r="Z45" s="119">
        <v>61026</v>
      </c>
    </row>
    <row r="46" spans="1:26" ht="24">
      <c r="A46" s="44" t="s">
        <v>50</v>
      </c>
      <c r="B46" s="52">
        <v>232</v>
      </c>
      <c r="C46" s="85">
        <f>+B46/Z46*1000</f>
        <v>7.182217819330073</v>
      </c>
      <c r="D46" s="54">
        <v>11</v>
      </c>
      <c r="E46" s="55">
        <v>319</v>
      </c>
      <c r="F46" s="29">
        <f>+E46/Z46*1000</f>
        <v>9.87554950157885</v>
      </c>
      <c r="G46" s="59">
        <v>0</v>
      </c>
      <c r="H46" s="105">
        <f>ROUND(G46/B46*1000,1)</f>
        <v>0</v>
      </c>
      <c r="I46" s="59">
        <v>0</v>
      </c>
      <c r="J46" s="133">
        <v>0</v>
      </c>
      <c r="K46" s="59">
        <v>4</v>
      </c>
      <c r="L46" s="29">
        <f>ROUND(K46/X46*1000,1)</f>
        <v>16.8</v>
      </c>
      <c r="M46" s="61">
        <v>2</v>
      </c>
      <c r="N46" s="29">
        <f>ROUND(M46/X46*1000,1)</f>
        <v>8.4</v>
      </c>
      <c r="O46" s="59">
        <v>1</v>
      </c>
      <c r="P46" s="105">
        <f>ROUND(O46/Y46*1000,1)</f>
        <v>4.3</v>
      </c>
      <c r="Q46" s="59">
        <v>1</v>
      </c>
      <c r="R46" s="63">
        <f>O46-Q46</f>
        <v>0</v>
      </c>
      <c r="S46" s="6">
        <v>153</v>
      </c>
      <c r="T46" s="88">
        <f>+S46/Z46*1000</f>
        <v>4.73654882050647</v>
      </c>
      <c r="U46" s="6">
        <v>75</v>
      </c>
      <c r="V46" s="96">
        <f>+U46/Z46*1000</f>
        <v>2.321837657111015</v>
      </c>
      <c r="W46" s="115">
        <v>1.24</v>
      </c>
      <c r="X46" s="4">
        <f>B46+K46+M46</f>
        <v>238</v>
      </c>
      <c r="Y46">
        <f>B46+Q46</f>
        <v>233</v>
      </c>
      <c r="Z46" s="119">
        <v>32302</v>
      </c>
    </row>
    <row r="47" spans="1:26" ht="24">
      <c r="A47" s="42" t="s">
        <v>51</v>
      </c>
      <c r="B47" s="52">
        <v>371</v>
      </c>
      <c r="C47" s="85">
        <f>+B47/Z47*1000</f>
        <v>9.034017581026129</v>
      </c>
      <c r="D47" s="54">
        <v>28</v>
      </c>
      <c r="E47" s="55">
        <v>420</v>
      </c>
      <c r="F47" s="29">
        <f>+E47/Z47*1000</f>
        <v>10.227189714369201</v>
      </c>
      <c r="G47" s="59">
        <v>1</v>
      </c>
      <c r="H47" s="105">
        <f>ROUND(G47/B47*1000,1)</f>
        <v>2.7</v>
      </c>
      <c r="I47" s="59">
        <v>1</v>
      </c>
      <c r="J47" s="133">
        <f>ROUND(I47/B47*1000,1)</f>
        <v>2.7</v>
      </c>
      <c r="K47" s="59">
        <v>7</v>
      </c>
      <c r="L47" s="29">
        <f>ROUND(K47/X47*1000,1)</f>
        <v>18.3</v>
      </c>
      <c r="M47" s="61">
        <v>4</v>
      </c>
      <c r="N47" s="29">
        <f>ROUND(M47/X47*1000,1)</f>
        <v>10.5</v>
      </c>
      <c r="O47" s="59">
        <v>2</v>
      </c>
      <c r="P47" s="105">
        <f>ROUND(O47/Y47*1000,1)</f>
        <v>5.4</v>
      </c>
      <c r="Q47" s="59">
        <v>1</v>
      </c>
      <c r="R47" s="63">
        <f>O47-Q47</f>
        <v>1</v>
      </c>
      <c r="S47" s="6">
        <v>243</v>
      </c>
      <c r="T47" s="88">
        <f>+S47/Z47*1000</f>
        <v>5.9171597633136095</v>
      </c>
      <c r="U47" s="6">
        <v>102</v>
      </c>
      <c r="V47" s="96">
        <f>+U47/Z47*1000</f>
        <v>2.4837460734896633</v>
      </c>
      <c r="W47" s="115">
        <v>1.41</v>
      </c>
      <c r="X47" s="4">
        <f>B47+K47+M47</f>
        <v>382</v>
      </c>
      <c r="Y47">
        <f>B47+Q47</f>
        <v>372</v>
      </c>
      <c r="Z47" s="119">
        <v>41067</v>
      </c>
    </row>
    <row r="48" spans="1:26" ht="15" customHeight="1">
      <c r="A48" s="42"/>
      <c r="B48" s="52"/>
      <c r="C48" s="8"/>
      <c r="D48" s="54"/>
      <c r="E48" s="55"/>
      <c r="F48" s="29"/>
      <c r="G48" s="59"/>
      <c r="H48" s="105"/>
      <c r="I48" s="59"/>
      <c r="J48" s="106" t="s">
        <v>1</v>
      </c>
      <c r="K48" s="59"/>
      <c r="L48" s="29"/>
      <c r="M48" s="61"/>
      <c r="N48" s="29"/>
      <c r="O48" s="59"/>
      <c r="P48" s="105" t="s">
        <v>1</v>
      </c>
      <c r="Q48" s="59"/>
      <c r="R48" s="63" t="s">
        <v>1</v>
      </c>
      <c r="S48" s="6"/>
      <c r="T48" s="29"/>
      <c r="U48" s="6"/>
      <c r="V48" s="71"/>
      <c r="W48" s="115"/>
      <c r="X48" s="4"/>
      <c r="Z48" s="120"/>
    </row>
    <row r="49" spans="1:26" ht="24">
      <c r="A49" s="42" t="s">
        <v>52</v>
      </c>
      <c r="B49" s="52">
        <v>1520</v>
      </c>
      <c r="C49" s="85">
        <f>+B49/Z49*1000</f>
        <v>9.544621103659608</v>
      </c>
      <c r="D49" s="54">
        <v>116</v>
      </c>
      <c r="E49" s="55">
        <v>879</v>
      </c>
      <c r="F49" s="29">
        <f>+E49/Z49*1000</f>
        <v>5.5195539145505235</v>
      </c>
      <c r="G49" s="59">
        <v>3</v>
      </c>
      <c r="H49" s="105">
        <f>ROUND(G49/B49*1000,1)</f>
        <v>2</v>
      </c>
      <c r="I49" s="59">
        <v>1</v>
      </c>
      <c r="J49" s="106">
        <f>ROUND(I49/B49*1000,1)</f>
        <v>0.7</v>
      </c>
      <c r="K49" s="59">
        <v>21</v>
      </c>
      <c r="L49" s="29">
        <f>ROUND(K49/X49*1000,1)</f>
        <v>13.5</v>
      </c>
      <c r="M49" s="61">
        <v>13</v>
      </c>
      <c r="N49" s="29">
        <f>ROUND(M49/X49*1000,1)</f>
        <v>8.4</v>
      </c>
      <c r="O49" s="59">
        <v>6</v>
      </c>
      <c r="P49" s="105">
        <f>ROUND(O49/Y49*1000,1)</f>
        <v>3.9</v>
      </c>
      <c r="Q49" s="59">
        <v>5</v>
      </c>
      <c r="R49" s="63">
        <f>O49-Q49</f>
        <v>1</v>
      </c>
      <c r="S49" s="6">
        <v>879</v>
      </c>
      <c r="T49" s="88">
        <f>+S49/Z49*1000</f>
        <v>5.5195539145505235</v>
      </c>
      <c r="U49" s="6">
        <v>295</v>
      </c>
      <c r="V49" s="96">
        <f>+U49/Z49*1000</f>
        <v>1.852410016828674</v>
      </c>
      <c r="W49" s="115">
        <v>1.2</v>
      </c>
      <c r="X49" s="4">
        <f>B49+K49+M49</f>
        <v>1554</v>
      </c>
      <c r="Y49">
        <f>B49+Q49</f>
        <v>1525</v>
      </c>
      <c r="Z49" s="119">
        <v>159252</v>
      </c>
    </row>
    <row r="50" spans="1:26" ht="24">
      <c r="A50" s="41" t="s">
        <v>53</v>
      </c>
      <c r="B50" s="52">
        <v>2877</v>
      </c>
      <c r="C50" s="85">
        <f>+B50/Z50*1000</f>
        <v>8.626272802504227</v>
      </c>
      <c r="D50" s="54">
        <v>241</v>
      </c>
      <c r="E50" s="56">
        <v>1902</v>
      </c>
      <c r="F50" s="29">
        <f>+E50/Z50*1000</f>
        <v>5.702874824596122</v>
      </c>
      <c r="G50" s="59">
        <v>9</v>
      </c>
      <c r="H50" s="105">
        <f>ROUND(G50/B50*1000,1)</f>
        <v>3.1</v>
      </c>
      <c r="I50" s="59">
        <v>4</v>
      </c>
      <c r="J50" s="106">
        <f>ROUND(I50/B50*1000,1)</f>
        <v>1.4</v>
      </c>
      <c r="K50" s="59">
        <v>30</v>
      </c>
      <c r="L50" s="29">
        <f>ROUND(K50/X50*1000,1)</f>
        <v>10.2</v>
      </c>
      <c r="M50" s="61">
        <v>46</v>
      </c>
      <c r="N50" s="29">
        <f>ROUND(M50/X50*1000,1)</f>
        <v>15.6</v>
      </c>
      <c r="O50" s="59">
        <v>13</v>
      </c>
      <c r="P50" s="105">
        <f>ROUND(O50/Y50*1000,1)</f>
        <v>4.5</v>
      </c>
      <c r="Q50" s="59">
        <v>9</v>
      </c>
      <c r="R50" s="63">
        <f>O50-Q50</f>
        <v>4</v>
      </c>
      <c r="S50" s="6">
        <v>1894</v>
      </c>
      <c r="T50" s="88">
        <f>+S50/Z50*1000</f>
        <v>5.678887969392773</v>
      </c>
      <c r="U50" s="6">
        <v>612</v>
      </c>
      <c r="V50" s="96">
        <f>+U50/Z50*1000</f>
        <v>1.8349944230561652</v>
      </c>
      <c r="W50" s="115">
        <v>1.12</v>
      </c>
      <c r="X50" s="4">
        <f>B50+K50+M50</f>
        <v>2953</v>
      </c>
      <c r="Y50">
        <f>B50+Q50</f>
        <v>2886</v>
      </c>
      <c r="Z50" s="119">
        <v>333516</v>
      </c>
    </row>
    <row r="51" spans="1:26" ht="24">
      <c r="A51" s="42" t="s">
        <v>54</v>
      </c>
      <c r="B51" s="52">
        <v>111</v>
      </c>
      <c r="C51" s="85">
        <f>+B51/Z51*1000</f>
        <v>4.950715846750814</v>
      </c>
      <c r="D51" s="54">
        <v>11</v>
      </c>
      <c r="E51" s="55">
        <v>296</v>
      </c>
      <c r="F51" s="29">
        <f>+E51/Z51*1000</f>
        <v>13.201908924668839</v>
      </c>
      <c r="G51" s="59">
        <v>0</v>
      </c>
      <c r="H51" s="105">
        <f>ROUND(G51/B51*1000,1)</f>
        <v>0</v>
      </c>
      <c r="I51" s="59">
        <v>0</v>
      </c>
      <c r="J51" s="106">
        <v>0</v>
      </c>
      <c r="K51" s="59">
        <v>2</v>
      </c>
      <c r="L51" s="29">
        <f>ROUND(K51/X51*1000,1)</f>
        <v>17.2</v>
      </c>
      <c r="M51" s="61">
        <v>3</v>
      </c>
      <c r="N51" s="29">
        <f>ROUND(M51/X51*1000,1)</f>
        <v>25.9</v>
      </c>
      <c r="O51" s="59">
        <v>0</v>
      </c>
      <c r="P51" s="105">
        <f>ROUND(O51/Y51*1000,1)</f>
        <v>0</v>
      </c>
      <c r="Q51" s="59">
        <v>0</v>
      </c>
      <c r="R51" s="63">
        <f>O51-Q51</f>
        <v>0</v>
      </c>
      <c r="S51" s="6">
        <v>87</v>
      </c>
      <c r="T51" s="88">
        <f>+S51/Z51*1000</f>
        <v>3.8802907988046917</v>
      </c>
      <c r="U51" s="6">
        <v>39</v>
      </c>
      <c r="V51" s="96">
        <f>+U51/Z51*1000</f>
        <v>1.7394407029124481</v>
      </c>
      <c r="W51" s="115">
        <v>1.07</v>
      </c>
      <c r="X51" s="4">
        <f>B51+K51+M51</f>
        <v>116</v>
      </c>
      <c r="Y51">
        <f>B51+Q51</f>
        <v>111</v>
      </c>
      <c r="Z51" s="119">
        <v>22421</v>
      </c>
    </row>
    <row r="52" spans="1:26" ht="24">
      <c r="A52" s="41" t="s">
        <v>55</v>
      </c>
      <c r="B52" s="52">
        <v>2323</v>
      </c>
      <c r="C52" s="85">
        <f>+B52/Z52*1000</f>
        <v>8.297406480049434</v>
      </c>
      <c r="D52" s="54">
        <v>230</v>
      </c>
      <c r="E52" s="56">
        <v>1897</v>
      </c>
      <c r="F52" s="29">
        <f>+E52/Z52*1000</f>
        <v>6.775798576260774</v>
      </c>
      <c r="G52" s="59">
        <v>5</v>
      </c>
      <c r="H52" s="105">
        <f>ROUND(G52/B52*1000,1)</f>
        <v>2.2</v>
      </c>
      <c r="I52" s="59">
        <v>1</v>
      </c>
      <c r="J52" s="106">
        <f>ROUND(I52/B52*1000,1)</f>
        <v>0.4</v>
      </c>
      <c r="K52" s="59">
        <v>67</v>
      </c>
      <c r="L52" s="29">
        <f>ROUND(K52/X52*1000,1)</f>
        <v>27.6</v>
      </c>
      <c r="M52" s="61">
        <v>40</v>
      </c>
      <c r="N52" s="29">
        <f>ROUND(M52/X52*1000,1)</f>
        <v>16.5</v>
      </c>
      <c r="O52" s="59">
        <v>11</v>
      </c>
      <c r="P52" s="105">
        <f>ROUND(O52/Y52*1000,1)</f>
        <v>4.7</v>
      </c>
      <c r="Q52" s="59">
        <v>10</v>
      </c>
      <c r="R52" s="63">
        <f>O52-Q52</f>
        <v>1</v>
      </c>
      <c r="S52" s="6">
        <v>1552</v>
      </c>
      <c r="T52" s="88">
        <f>+S52/Z52*1000</f>
        <v>5.543510485164322</v>
      </c>
      <c r="U52" s="6">
        <v>633</v>
      </c>
      <c r="V52" s="96">
        <f>+U52/Z52*1000</f>
        <v>2.2609807584465313</v>
      </c>
      <c r="W52" s="115">
        <v>1.21</v>
      </c>
      <c r="X52" s="4">
        <f>B52+K52+M52</f>
        <v>2430</v>
      </c>
      <c r="Y52">
        <f>B52+Q52</f>
        <v>2333</v>
      </c>
      <c r="Z52" s="119">
        <v>279967</v>
      </c>
    </row>
    <row r="53" spans="1:26" ht="24">
      <c r="A53" s="42" t="s">
        <v>56</v>
      </c>
      <c r="B53" s="52">
        <v>1295</v>
      </c>
      <c r="C53" s="85">
        <f>+B53/Z53*1000</f>
        <v>8.526524404295525</v>
      </c>
      <c r="D53" s="54">
        <v>113</v>
      </c>
      <c r="E53" s="55">
        <v>832</v>
      </c>
      <c r="F53" s="29">
        <f>+E53/Z53*1000</f>
        <v>5.47804502268253</v>
      </c>
      <c r="G53" s="59">
        <v>5</v>
      </c>
      <c r="H53" s="105">
        <f>ROUND(G53/B53*1000,1)</f>
        <v>3.9</v>
      </c>
      <c r="I53" s="59">
        <v>1</v>
      </c>
      <c r="J53" s="106">
        <f>ROUND(I53/B53*1000,1)</f>
        <v>0.8</v>
      </c>
      <c r="K53" s="59">
        <v>17</v>
      </c>
      <c r="L53" s="29">
        <f>ROUND(K53/X53*1000,1)</f>
        <v>12.8</v>
      </c>
      <c r="M53" s="61">
        <v>15</v>
      </c>
      <c r="N53" s="29">
        <f>ROUND(M53/X53*1000,1)</f>
        <v>11.3</v>
      </c>
      <c r="O53" s="59">
        <v>4</v>
      </c>
      <c r="P53" s="105">
        <f>ROUND(O53/Y53*1000,1)</f>
        <v>3.1</v>
      </c>
      <c r="Q53" s="59">
        <v>4</v>
      </c>
      <c r="R53" s="63">
        <f>O53-Q53</f>
        <v>0</v>
      </c>
      <c r="S53" s="6">
        <v>815</v>
      </c>
      <c r="T53" s="88">
        <f>+S53/Z53*1000</f>
        <v>5.366113814286372</v>
      </c>
      <c r="U53" s="6">
        <v>258</v>
      </c>
      <c r="V53" s="96">
        <f>+U53/Z53*1000</f>
        <v>1.6987206921299192</v>
      </c>
      <c r="W53" s="115">
        <v>1.14</v>
      </c>
      <c r="X53" s="4">
        <f>B53+K53+M53</f>
        <v>1327</v>
      </c>
      <c r="Y53">
        <f>B53+Q53</f>
        <v>1299</v>
      </c>
      <c r="Z53" s="119">
        <v>151879</v>
      </c>
    </row>
    <row r="54" spans="1:26" ht="15" customHeight="1">
      <c r="A54" s="42"/>
      <c r="B54" s="52"/>
      <c r="C54" s="8"/>
      <c r="D54" s="54"/>
      <c r="E54" s="55"/>
      <c r="F54" s="29"/>
      <c r="G54" s="59"/>
      <c r="H54" s="105"/>
      <c r="I54" s="59"/>
      <c r="J54" s="106" t="s">
        <v>1</v>
      </c>
      <c r="K54" s="59"/>
      <c r="L54" s="29"/>
      <c r="M54" s="61"/>
      <c r="N54" s="29"/>
      <c r="O54" s="59"/>
      <c r="P54" s="105"/>
      <c r="Q54" s="59"/>
      <c r="R54" s="63" t="s">
        <v>1</v>
      </c>
      <c r="S54" s="6"/>
      <c r="T54" s="29"/>
      <c r="U54" s="6"/>
      <c r="V54" s="71"/>
      <c r="W54" s="115"/>
      <c r="X54" s="4"/>
      <c r="Z54" s="120"/>
    </row>
    <row r="55" spans="1:26" ht="24">
      <c r="A55" s="42" t="s">
        <v>57</v>
      </c>
      <c r="B55" s="52">
        <v>1959</v>
      </c>
      <c r="C55" s="85">
        <f>+B55/Z55*1000</f>
        <v>10.91784585718187</v>
      </c>
      <c r="D55" s="54">
        <v>153</v>
      </c>
      <c r="E55" s="55">
        <v>1055</v>
      </c>
      <c r="F55" s="29">
        <f>+E55/Z55*1000</f>
        <v>5.87969748817094</v>
      </c>
      <c r="G55" s="59">
        <v>3</v>
      </c>
      <c r="H55" s="105">
        <f>ROUND(G55/B55*1000,1)</f>
        <v>1.5</v>
      </c>
      <c r="I55" s="59">
        <v>2</v>
      </c>
      <c r="J55" s="106">
        <f>ROUND(I55/B55*1000,1)</f>
        <v>1</v>
      </c>
      <c r="K55" s="59">
        <v>35</v>
      </c>
      <c r="L55" s="29">
        <f>ROUND(K55/X55*1000,1)</f>
        <v>17.4</v>
      </c>
      <c r="M55" s="61">
        <v>18</v>
      </c>
      <c r="N55" s="29">
        <f>ROUND(M55/X55*1000,1)</f>
        <v>8.9</v>
      </c>
      <c r="O55" s="59">
        <v>11</v>
      </c>
      <c r="P55" s="105">
        <f>ROUND(O55/Y55*1000,1)</f>
        <v>5.6</v>
      </c>
      <c r="Q55" s="59">
        <v>9</v>
      </c>
      <c r="R55" s="63">
        <f>O55-Q55</f>
        <v>2</v>
      </c>
      <c r="S55" s="6">
        <v>1093</v>
      </c>
      <c r="T55" s="88">
        <f>+S55/Z55*1000</f>
        <v>6.091478061204586</v>
      </c>
      <c r="U55" s="6">
        <v>375</v>
      </c>
      <c r="V55" s="96">
        <f>+U55/Z55*1000</f>
        <v>2.089939865463604</v>
      </c>
      <c r="W55" s="115">
        <v>1.34</v>
      </c>
      <c r="X55" s="4">
        <f>B55+K55+M55</f>
        <v>2012</v>
      </c>
      <c r="Y55">
        <f>B55+Q55</f>
        <v>1968</v>
      </c>
      <c r="Z55" s="119">
        <v>179431</v>
      </c>
    </row>
    <row r="56" spans="1:26" ht="24">
      <c r="A56" s="42" t="s">
        <v>58</v>
      </c>
      <c r="B56" s="52">
        <v>1182</v>
      </c>
      <c r="C56" s="85">
        <f>+B56/Z56*1000</f>
        <v>8.975965371910242</v>
      </c>
      <c r="D56" s="54">
        <v>110</v>
      </c>
      <c r="E56" s="55">
        <v>835</v>
      </c>
      <c r="F56" s="29">
        <f>+E56/Z56*1000</f>
        <v>6.340889243269925</v>
      </c>
      <c r="G56" s="59">
        <v>3</v>
      </c>
      <c r="H56" s="105">
        <f>ROUND(G56/B56*1000,1)</f>
        <v>2.5</v>
      </c>
      <c r="I56" s="59">
        <v>2</v>
      </c>
      <c r="J56" s="106">
        <f>ROUND(I56/B56*1000,1)</f>
        <v>1.7</v>
      </c>
      <c r="K56" s="59">
        <v>13</v>
      </c>
      <c r="L56" s="29">
        <f>ROUND(K56/X56*1000,1)</f>
        <v>10.7</v>
      </c>
      <c r="M56" s="61">
        <v>19</v>
      </c>
      <c r="N56" s="29">
        <f>ROUND(M56/X56*1000,1)</f>
        <v>15.7</v>
      </c>
      <c r="O56" s="59">
        <v>7</v>
      </c>
      <c r="P56" s="105">
        <f>ROUND(O56/Y56*1000,1)</f>
        <v>5.9</v>
      </c>
      <c r="Q56" s="59">
        <v>5</v>
      </c>
      <c r="R56" s="63">
        <f>O56-Q56</f>
        <v>2</v>
      </c>
      <c r="S56" s="6">
        <v>725</v>
      </c>
      <c r="T56" s="88">
        <f>+S56/Z56*1000</f>
        <v>5.505562516611612</v>
      </c>
      <c r="U56" s="6">
        <v>227</v>
      </c>
      <c r="V56" s="96">
        <f>+U56/Z56*1000</f>
        <v>1.7238106086494285</v>
      </c>
      <c r="W56" s="115">
        <v>1.18</v>
      </c>
      <c r="X56" s="4">
        <f>B56+K56+M56</f>
        <v>1214</v>
      </c>
      <c r="Y56">
        <f>B56+Q56</f>
        <v>1187</v>
      </c>
      <c r="Z56" s="119">
        <v>131685</v>
      </c>
    </row>
    <row r="57" spans="1:26" ht="24">
      <c r="A57" s="42" t="s">
        <v>59</v>
      </c>
      <c r="B57" s="52">
        <v>217</v>
      </c>
      <c r="C57" s="85">
        <f>+B57/Z57*1000</f>
        <v>7.353688705140804</v>
      </c>
      <c r="D57" s="54">
        <v>21</v>
      </c>
      <c r="E57" s="55">
        <v>324</v>
      </c>
      <c r="F57" s="29">
        <f>+E57/Z57*1000</f>
        <v>10.979701108136501</v>
      </c>
      <c r="G57" s="59">
        <v>0</v>
      </c>
      <c r="H57" s="105">
        <f>ROUND(G57/B57*1000,1)</f>
        <v>0</v>
      </c>
      <c r="I57" s="59">
        <v>0</v>
      </c>
      <c r="J57" s="133">
        <v>0</v>
      </c>
      <c r="K57" s="59">
        <v>2</v>
      </c>
      <c r="L57" s="29">
        <f>ROUND(K57/X57*1000,1)</f>
        <v>9</v>
      </c>
      <c r="M57" s="61">
        <v>3</v>
      </c>
      <c r="N57" s="29">
        <f>ROUND(M57/X57*1000,1)</f>
        <v>13.5</v>
      </c>
      <c r="O57" s="59">
        <v>0</v>
      </c>
      <c r="P57" s="105">
        <f>ROUND(O57/Y57*1000,1)</f>
        <v>0</v>
      </c>
      <c r="Q57" s="59">
        <v>0</v>
      </c>
      <c r="R57" s="63">
        <f>O57-Q57</f>
        <v>0</v>
      </c>
      <c r="S57" s="6">
        <v>145</v>
      </c>
      <c r="T57" s="88">
        <f>+S57/Z57*1000</f>
        <v>4.913755125554915</v>
      </c>
      <c r="U57" s="6">
        <v>54</v>
      </c>
      <c r="V57" s="96">
        <f>+U57/Z57*1000</f>
        <v>1.8299501846894168</v>
      </c>
      <c r="W57" s="115">
        <v>1.12</v>
      </c>
      <c r="X57" s="4">
        <f>B57+K57+M57</f>
        <v>222</v>
      </c>
      <c r="Y57">
        <f>B57+Q57</f>
        <v>217</v>
      </c>
      <c r="Z57" s="119">
        <v>29509</v>
      </c>
    </row>
    <row r="58" spans="1:26" ht="24">
      <c r="A58" s="42" t="s">
        <v>60</v>
      </c>
      <c r="B58" s="52">
        <v>908</v>
      </c>
      <c r="C58" s="85">
        <f>+B58/Z58*1000</f>
        <v>8.752060300538812</v>
      </c>
      <c r="D58" s="54">
        <v>89</v>
      </c>
      <c r="E58" s="55">
        <v>626</v>
      </c>
      <c r="F58" s="29">
        <f>+E58/Z58*1000</f>
        <v>6.033909414248122</v>
      </c>
      <c r="G58" s="59">
        <v>3</v>
      </c>
      <c r="H58" s="105">
        <f>ROUND(G58/B58*1000,1)</f>
        <v>3.3</v>
      </c>
      <c r="I58" s="59">
        <v>0</v>
      </c>
      <c r="J58" s="106">
        <f>ROUND(I58/B58*1000,1)</f>
        <v>0</v>
      </c>
      <c r="K58" s="59">
        <v>13</v>
      </c>
      <c r="L58" s="29">
        <f>ROUND(K58/X58*1000,1)</f>
        <v>14</v>
      </c>
      <c r="M58" s="61">
        <v>10</v>
      </c>
      <c r="N58" s="29">
        <f>ROUND(M58/X58*1000,1)</f>
        <v>10.7</v>
      </c>
      <c r="O58" s="59">
        <v>3</v>
      </c>
      <c r="P58" s="105">
        <f>ROUND(O58/Y58*1000,1)</f>
        <v>3.3</v>
      </c>
      <c r="Q58" s="59">
        <v>3</v>
      </c>
      <c r="R58" s="63">
        <f>O58-Q58</f>
        <v>0</v>
      </c>
      <c r="S58" s="6">
        <v>560</v>
      </c>
      <c r="T58" s="88">
        <f>+S58/Z58*1000</f>
        <v>5.39774644086094</v>
      </c>
      <c r="U58" s="6">
        <v>204</v>
      </c>
      <c r="V58" s="96">
        <f>+U58/Z58*1000</f>
        <v>1.9663219177422</v>
      </c>
      <c r="W58" s="115">
        <v>1.16</v>
      </c>
      <c r="X58" s="4">
        <f>B58+K58+M58</f>
        <v>931</v>
      </c>
      <c r="Y58">
        <f>B58+Q58</f>
        <v>911</v>
      </c>
      <c r="Z58" s="119">
        <v>103747</v>
      </c>
    </row>
    <row r="59" spans="1:26" ht="24">
      <c r="A59" s="41" t="s">
        <v>61</v>
      </c>
      <c r="B59" s="52">
        <v>788</v>
      </c>
      <c r="C59" s="85">
        <f>+B59/Z59*1000</f>
        <v>8.651069856291238</v>
      </c>
      <c r="D59" s="54">
        <v>76</v>
      </c>
      <c r="E59" s="56">
        <v>841</v>
      </c>
      <c r="F59" s="29">
        <f>+E59/Z59*1000</f>
        <v>9.232931153732146</v>
      </c>
      <c r="G59" s="59">
        <v>1</v>
      </c>
      <c r="H59" s="105">
        <f>ROUND(G59/B59*1000,1)</f>
        <v>1.3</v>
      </c>
      <c r="I59" s="59">
        <v>0</v>
      </c>
      <c r="J59" s="106">
        <f>ROUND(I59/B59*1000,1)</f>
        <v>0</v>
      </c>
      <c r="K59" s="59">
        <v>9</v>
      </c>
      <c r="L59" s="29">
        <f>ROUND(K59/X59*1000,1)</f>
        <v>11</v>
      </c>
      <c r="M59" s="61">
        <v>23</v>
      </c>
      <c r="N59" s="29">
        <f>ROUND(M59/X59*1000,1)</f>
        <v>28</v>
      </c>
      <c r="O59" s="59">
        <v>1</v>
      </c>
      <c r="P59" s="105">
        <f>ROUND(O59/Y59*1000,1)</f>
        <v>1.3</v>
      </c>
      <c r="Q59" s="59">
        <v>1</v>
      </c>
      <c r="R59" s="63">
        <f>O59-Q59</f>
        <v>0</v>
      </c>
      <c r="S59" s="6">
        <v>490</v>
      </c>
      <c r="T59" s="88">
        <f>+S59/Z59*1000</f>
        <v>5.3794723725668865</v>
      </c>
      <c r="U59" s="6">
        <v>213</v>
      </c>
      <c r="V59" s="96">
        <f>+U59/Z59*1000</f>
        <v>2.338423704809687</v>
      </c>
      <c r="W59" s="115">
        <v>1.33</v>
      </c>
      <c r="X59" s="4">
        <f>B59+K59+M59</f>
        <v>820</v>
      </c>
      <c r="Y59">
        <f>B59+Q59</f>
        <v>789</v>
      </c>
      <c r="Z59" s="119">
        <v>91087</v>
      </c>
    </row>
    <row r="60" spans="1:26" ht="15" customHeight="1">
      <c r="A60" s="41"/>
      <c r="B60" s="52"/>
      <c r="C60" s="8"/>
      <c r="D60" s="54"/>
      <c r="E60" s="56"/>
      <c r="F60" s="29"/>
      <c r="G60" s="59"/>
      <c r="H60" s="105"/>
      <c r="I60" s="59"/>
      <c r="J60" s="106" t="s">
        <v>1</v>
      </c>
      <c r="K60" s="59"/>
      <c r="L60" s="29"/>
      <c r="M60" s="61"/>
      <c r="N60" s="29"/>
      <c r="O60" s="59"/>
      <c r="P60" s="105"/>
      <c r="Q60" s="59"/>
      <c r="R60" s="63" t="s">
        <v>1</v>
      </c>
      <c r="S60" s="6"/>
      <c r="T60" s="29"/>
      <c r="U60" s="6"/>
      <c r="V60" s="71"/>
      <c r="W60" s="116"/>
      <c r="X60" s="4"/>
      <c r="Z60" s="120"/>
    </row>
    <row r="61" spans="1:26" ht="24">
      <c r="A61" s="41" t="s">
        <v>62</v>
      </c>
      <c r="B61" s="52">
        <v>302</v>
      </c>
      <c r="C61" s="85">
        <f>+B61/Z61*1000</f>
        <v>5.940905693040091</v>
      </c>
      <c r="D61" s="54">
        <v>33</v>
      </c>
      <c r="E61" s="56">
        <v>604</v>
      </c>
      <c r="F61" s="29">
        <f>+E61/Z61*1000</f>
        <v>11.881811386080182</v>
      </c>
      <c r="G61" s="59">
        <v>0</v>
      </c>
      <c r="H61" s="105">
        <f>ROUND(G61/B61*1000,1)</f>
        <v>0</v>
      </c>
      <c r="I61" s="59">
        <v>0</v>
      </c>
      <c r="J61" s="133">
        <v>0</v>
      </c>
      <c r="K61" s="59">
        <v>6</v>
      </c>
      <c r="L61" s="29">
        <f>ROUND(K61/X61*1000,1)</f>
        <v>19.2</v>
      </c>
      <c r="M61" s="61">
        <v>5</v>
      </c>
      <c r="N61" s="29">
        <f>ROUND(M61/X61*1000,1)</f>
        <v>16</v>
      </c>
      <c r="O61" s="59">
        <v>3</v>
      </c>
      <c r="P61" s="105">
        <f>ROUND(O61/Y61*1000,1)</f>
        <v>9.8</v>
      </c>
      <c r="Q61" s="59">
        <v>3</v>
      </c>
      <c r="R61" s="63">
        <f>O61-Q61</f>
        <v>0</v>
      </c>
      <c r="S61" s="6">
        <v>197</v>
      </c>
      <c r="T61" s="88">
        <f>+S61/Z61*1000</f>
        <v>3.8753590116850924</v>
      </c>
      <c r="U61" s="6">
        <v>99</v>
      </c>
      <c r="V61" s="96">
        <f>+U61/Z61*1000</f>
        <v>1.9475154424204273</v>
      </c>
      <c r="W61" s="115">
        <v>1.07</v>
      </c>
      <c r="X61" s="4">
        <f>B61+K61+M61</f>
        <v>313</v>
      </c>
      <c r="Y61">
        <f>B61+Q61</f>
        <v>305</v>
      </c>
      <c r="Z61" s="119">
        <v>50834</v>
      </c>
    </row>
    <row r="62" spans="1:26" ht="24">
      <c r="A62" s="42" t="s">
        <v>63</v>
      </c>
      <c r="B62" s="52">
        <v>1646</v>
      </c>
      <c r="C62" s="85">
        <f>+B62/Z62*1000</f>
        <v>10.889484304191063</v>
      </c>
      <c r="D62" s="54">
        <v>141</v>
      </c>
      <c r="E62" s="55">
        <v>583</v>
      </c>
      <c r="F62" s="29">
        <f>+E62/Z62*1000</f>
        <v>3.856968012966822</v>
      </c>
      <c r="G62" s="104">
        <v>6</v>
      </c>
      <c r="H62" s="139">
        <f>ROUND(G62/B62*1000,1)</f>
        <v>3.6</v>
      </c>
      <c r="I62" s="104">
        <v>4</v>
      </c>
      <c r="J62" s="141">
        <v>1.5</v>
      </c>
      <c r="K62" s="59">
        <v>21</v>
      </c>
      <c r="L62" s="29">
        <f>ROUND(K62/X62*1000,1)</f>
        <v>12.5</v>
      </c>
      <c r="M62" s="61">
        <v>17</v>
      </c>
      <c r="N62" s="29">
        <f>ROUND(M62/X62*1000,1)</f>
        <v>10.1</v>
      </c>
      <c r="O62" s="59">
        <v>7</v>
      </c>
      <c r="P62" s="105">
        <f>ROUND(O62/Y62*1000,1)</f>
        <v>4.2</v>
      </c>
      <c r="Q62" s="59">
        <v>6</v>
      </c>
      <c r="R62" s="63">
        <f>O62-Q62</f>
        <v>1</v>
      </c>
      <c r="S62" s="6">
        <v>1290</v>
      </c>
      <c r="T62" s="88">
        <f>+S62/Z62*1000</f>
        <v>8.534285997816811</v>
      </c>
      <c r="U62" s="6">
        <v>328</v>
      </c>
      <c r="V62" s="96">
        <f>+U62/Z62*1000</f>
        <v>2.169957990142569</v>
      </c>
      <c r="W62" s="115">
        <v>1.14</v>
      </c>
      <c r="X62" s="4">
        <f>B62+K62+M62</f>
        <v>1684</v>
      </c>
      <c r="Y62">
        <f>B62+Q62</f>
        <v>1652</v>
      </c>
      <c r="Z62" s="119">
        <v>151155</v>
      </c>
    </row>
    <row r="63" spans="1:26" ht="24">
      <c r="A63" s="42" t="s">
        <v>64</v>
      </c>
      <c r="B63" s="52">
        <v>658</v>
      </c>
      <c r="C63" s="85">
        <f>+B63/Z63*1000</f>
        <v>7.880900195225946</v>
      </c>
      <c r="D63" s="54">
        <v>63</v>
      </c>
      <c r="E63" s="55">
        <v>532</v>
      </c>
      <c r="F63" s="29">
        <f>+E63/Z63*1000</f>
        <v>6.371791647203957</v>
      </c>
      <c r="G63" s="59">
        <v>2</v>
      </c>
      <c r="H63" s="105">
        <f>ROUND(G63/B63*1000,1)</f>
        <v>3</v>
      </c>
      <c r="I63" s="59">
        <v>1</v>
      </c>
      <c r="J63" s="106">
        <f>ROUND(I63/B63*1000,1)</f>
        <v>1.5</v>
      </c>
      <c r="K63" s="59">
        <v>15</v>
      </c>
      <c r="L63" s="29">
        <f>ROUND(K63/X63*1000,1)</f>
        <v>22.1</v>
      </c>
      <c r="M63" s="61">
        <v>5</v>
      </c>
      <c r="N63" s="29">
        <f>ROUND(M63/X63*1000,1)</f>
        <v>7.4</v>
      </c>
      <c r="O63" s="59">
        <v>3</v>
      </c>
      <c r="P63" s="105">
        <f>ROUND(O63/Y63*1000,1)</f>
        <v>4.5</v>
      </c>
      <c r="Q63" s="59">
        <v>2</v>
      </c>
      <c r="R63" s="63">
        <f>O63-Q63</f>
        <v>1</v>
      </c>
      <c r="S63" s="6">
        <v>412</v>
      </c>
      <c r="T63" s="88">
        <f>+S63/Z63*1000</f>
        <v>4.934545410992538</v>
      </c>
      <c r="U63" s="6">
        <v>198</v>
      </c>
      <c r="V63" s="96">
        <f>+U63/Z63*1000</f>
        <v>2.371456289748841</v>
      </c>
      <c r="W63" s="115">
        <v>1.06</v>
      </c>
      <c r="X63" s="4">
        <f>B63+K63+M63</f>
        <v>678</v>
      </c>
      <c r="Y63">
        <f>B63+Q63</f>
        <v>660</v>
      </c>
      <c r="Z63" s="119">
        <v>83493</v>
      </c>
    </row>
    <row r="64" spans="1:26" ht="24">
      <c r="A64" s="41" t="s">
        <v>65</v>
      </c>
      <c r="B64" s="52">
        <v>509</v>
      </c>
      <c r="C64" s="85">
        <f>+B64/Z64*1000</f>
        <v>8.573209142510652</v>
      </c>
      <c r="D64" s="54">
        <v>43</v>
      </c>
      <c r="E64" s="56">
        <v>417</v>
      </c>
      <c r="F64" s="29">
        <f>+E64/Z64*1000</f>
        <v>7.023631065671792</v>
      </c>
      <c r="G64" s="59">
        <v>1</v>
      </c>
      <c r="H64" s="105">
        <f>ROUND(G64/B64*1000,1)</f>
        <v>2</v>
      </c>
      <c r="I64" s="59">
        <v>1</v>
      </c>
      <c r="J64" s="106">
        <f>ROUND(I64/B64*1000,1)</f>
        <v>2</v>
      </c>
      <c r="K64" s="59">
        <v>15</v>
      </c>
      <c r="L64" s="29">
        <f>ROUND(K64/X64*1000,1)</f>
        <v>28.1</v>
      </c>
      <c r="M64" s="61">
        <v>10</v>
      </c>
      <c r="N64" s="29">
        <f>ROUND(M64/X64*1000,1)</f>
        <v>18.7</v>
      </c>
      <c r="O64" s="59">
        <v>5</v>
      </c>
      <c r="P64" s="105">
        <f>ROUND(O64/Y64*1000,1)</f>
        <v>9.7</v>
      </c>
      <c r="Q64" s="59">
        <v>4</v>
      </c>
      <c r="R64" s="63">
        <f>O64-Q64</f>
        <v>1</v>
      </c>
      <c r="S64" s="6">
        <v>307</v>
      </c>
      <c r="T64" s="88">
        <f>+S64/Z64*1000</f>
        <v>5.170874669451416</v>
      </c>
      <c r="U64" s="6">
        <v>143</v>
      </c>
      <c r="V64" s="96">
        <f>+U64/Z64*1000</f>
        <v>2.40858331508649</v>
      </c>
      <c r="W64" s="115">
        <v>1.23</v>
      </c>
      <c r="X64" s="4">
        <f>B64+K64+M64</f>
        <v>534</v>
      </c>
      <c r="Y64">
        <f>B64+Q64</f>
        <v>513</v>
      </c>
      <c r="Z64" s="119">
        <v>59371</v>
      </c>
    </row>
    <row r="65" spans="1:26" ht="24.75" thickBot="1">
      <c r="A65" s="43" t="s">
        <v>66</v>
      </c>
      <c r="B65" s="125">
        <v>604</v>
      </c>
      <c r="C65" s="126">
        <f>+B65/Z65*1000</f>
        <v>8.016244840537778</v>
      </c>
      <c r="D65" s="57">
        <v>59</v>
      </c>
      <c r="E65" s="58">
        <v>545</v>
      </c>
      <c r="F65" s="32">
        <f>+E65/Z65*1000</f>
        <v>7.2332010564455125</v>
      </c>
      <c r="G65" s="60">
        <v>0</v>
      </c>
      <c r="H65" s="138">
        <f>ROUND(G65/B65*1000,1)</f>
        <v>0</v>
      </c>
      <c r="I65" s="60">
        <v>0</v>
      </c>
      <c r="J65" s="108">
        <f>ROUND(I65/B65*1000,1)</f>
        <v>0</v>
      </c>
      <c r="K65" s="60">
        <v>10</v>
      </c>
      <c r="L65" s="32">
        <f>ROUND(K65/X65*1000,1)</f>
        <v>15.7</v>
      </c>
      <c r="M65" s="62">
        <v>22</v>
      </c>
      <c r="N65" s="32">
        <f>ROUND(M65/X65*1000,1)</f>
        <v>34.6</v>
      </c>
      <c r="O65" s="60">
        <v>4</v>
      </c>
      <c r="P65" s="138">
        <f>ROUND(O65/Y65*1000,1)</f>
        <v>6.6</v>
      </c>
      <c r="Q65" s="60">
        <v>4</v>
      </c>
      <c r="R65" s="64">
        <f>O65-Q65</f>
        <v>0</v>
      </c>
      <c r="S65" s="130">
        <v>387</v>
      </c>
      <c r="T65" s="128">
        <f>+S65/Z65*1000</f>
        <v>5.136236346503511</v>
      </c>
      <c r="U65" s="31">
        <v>257</v>
      </c>
      <c r="V65" s="129">
        <f>+U65/Z65*1000</f>
        <v>3.4108856357917365</v>
      </c>
      <c r="W65" s="131">
        <v>1.22</v>
      </c>
      <c r="X65" s="4">
        <f>B65+K65+M65</f>
        <v>636</v>
      </c>
      <c r="Y65">
        <f>B65+Q65</f>
        <v>608</v>
      </c>
      <c r="Z65" s="119">
        <v>75347</v>
      </c>
    </row>
    <row r="66" spans="1:26" ht="24">
      <c r="A66" s="51" t="s">
        <v>136</v>
      </c>
      <c r="B66" s="46"/>
      <c r="C66" s="47"/>
      <c r="D66" s="46"/>
      <c r="E66" s="48"/>
      <c r="F66" s="47"/>
      <c r="G66" s="49"/>
      <c r="H66" s="47"/>
      <c r="I66" s="49"/>
      <c r="J66" s="50"/>
      <c r="K66" s="49"/>
      <c r="L66" s="47"/>
      <c r="M66" s="49"/>
      <c r="N66" s="47"/>
      <c r="O66" s="49"/>
      <c r="P66" s="47"/>
      <c r="Q66" s="49"/>
      <c r="R66" s="49"/>
      <c r="S66" s="46"/>
      <c r="T66" s="47"/>
      <c r="U66" s="46"/>
      <c r="V66" s="47"/>
      <c r="W66" s="30"/>
      <c r="X66" s="4"/>
      <c r="Z66" s="120"/>
    </row>
    <row r="67" spans="1:26" ht="24">
      <c r="A67" s="51"/>
      <c r="B67" s="46"/>
      <c r="C67" s="47"/>
      <c r="D67" s="46"/>
      <c r="E67" s="48"/>
      <c r="F67" s="47"/>
      <c r="G67" s="49"/>
      <c r="H67" s="47"/>
      <c r="I67" s="49"/>
      <c r="J67" s="50"/>
      <c r="K67" s="49"/>
      <c r="L67" s="47"/>
      <c r="M67" s="49"/>
      <c r="N67" s="47"/>
      <c r="O67" s="49"/>
      <c r="P67" s="47"/>
      <c r="Q67" s="49"/>
      <c r="R67" s="49"/>
      <c r="S67" s="46"/>
      <c r="T67" s="47"/>
      <c r="U67" s="46"/>
      <c r="V67" s="47"/>
      <c r="W67" s="30"/>
      <c r="X67" s="4"/>
      <c r="Z67" s="120"/>
    </row>
    <row r="68" spans="1:26" ht="24.75" thickBot="1">
      <c r="A68" s="5" t="s">
        <v>67</v>
      </c>
      <c r="B68" s="6"/>
      <c r="C68" s="8"/>
      <c r="D68" s="6"/>
      <c r="E68" s="7"/>
      <c r="F68" s="8"/>
      <c r="G68" s="5"/>
      <c r="H68" s="8"/>
      <c r="I68" s="5"/>
      <c r="J68" s="8"/>
      <c r="K68" s="5"/>
      <c r="L68" s="8"/>
      <c r="M68" s="5"/>
      <c r="N68" s="8"/>
      <c r="O68" s="5"/>
      <c r="P68" s="8"/>
      <c r="Q68" s="5"/>
      <c r="R68" s="5"/>
      <c r="S68" s="6"/>
      <c r="T68" s="8"/>
      <c r="U68" s="6"/>
      <c r="V68" s="8"/>
      <c r="W68" s="132" t="s">
        <v>137</v>
      </c>
      <c r="X68" s="4"/>
      <c r="Z68" s="120"/>
    </row>
    <row r="69" spans="1:26" ht="28.5" customHeight="1">
      <c r="A69" s="9" t="s">
        <v>0</v>
      </c>
      <c r="B69" s="145" t="s">
        <v>115</v>
      </c>
      <c r="C69" s="146"/>
      <c r="D69" s="147"/>
      <c r="E69" s="151" t="s">
        <v>118</v>
      </c>
      <c r="F69" s="152"/>
      <c r="G69" s="155" t="s">
        <v>116</v>
      </c>
      <c r="H69" s="156"/>
      <c r="I69" s="155" t="s">
        <v>117</v>
      </c>
      <c r="J69" s="156"/>
      <c r="K69" s="45" t="s">
        <v>121</v>
      </c>
      <c r="L69" s="36"/>
      <c r="M69" s="11" t="s">
        <v>122</v>
      </c>
      <c r="N69" s="12"/>
      <c r="O69" s="10"/>
      <c r="P69" s="11" t="s">
        <v>2</v>
      </c>
      <c r="Q69" s="11"/>
      <c r="R69" s="11"/>
      <c r="S69" s="145" t="s">
        <v>123</v>
      </c>
      <c r="T69" s="147"/>
      <c r="U69" s="145" t="s">
        <v>124</v>
      </c>
      <c r="V69" s="147"/>
      <c r="W69" s="110"/>
      <c r="X69" s="4"/>
      <c r="Z69" s="120"/>
    </row>
    <row r="70" spans="1:26" ht="50.25" customHeight="1">
      <c r="A70" s="13" t="s">
        <v>3</v>
      </c>
      <c r="B70" s="148"/>
      <c r="C70" s="149"/>
      <c r="D70" s="150"/>
      <c r="E70" s="153"/>
      <c r="F70" s="154"/>
      <c r="G70" s="15" t="s">
        <v>4</v>
      </c>
      <c r="H70" s="14"/>
      <c r="I70" s="15" t="s">
        <v>5</v>
      </c>
      <c r="J70" s="16"/>
      <c r="K70" s="157" t="s">
        <v>119</v>
      </c>
      <c r="L70" s="158"/>
      <c r="M70" s="157" t="s">
        <v>120</v>
      </c>
      <c r="N70" s="158"/>
      <c r="O70" s="37" t="s">
        <v>6</v>
      </c>
      <c r="P70" s="38" t="s">
        <v>7</v>
      </c>
      <c r="Q70" s="17" t="s">
        <v>8</v>
      </c>
      <c r="R70" s="18" t="s">
        <v>9</v>
      </c>
      <c r="S70" s="148"/>
      <c r="T70" s="150"/>
      <c r="U70" s="148"/>
      <c r="V70" s="150"/>
      <c r="W70" s="111" t="s">
        <v>126</v>
      </c>
      <c r="X70" s="4"/>
      <c r="Z70" s="120"/>
    </row>
    <row r="71" spans="1:26" ht="48">
      <c r="A71" s="19" t="s">
        <v>10</v>
      </c>
      <c r="B71" s="143" t="s">
        <v>125</v>
      </c>
      <c r="C71" s="20" t="s">
        <v>11</v>
      </c>
      <c r="D71" s="21" t="s">
        <v>12</v>
      </c>
      <c r="E71" s="143" t="s">
        <v>125</v>
      </c>
      <c r="F71" s="20" t="s">
        <v>11</v>
      </c>
      <c r="G71" s="143" t="s">
        <v>125</v>
      </c>
      <c r="H71" s="20" t="s">
        <v>11</v>
      </c>
      <c r="I71" s="143" t="s">
        <v>125</v>
      </c>
      <c r="J71" s="20" t="s">
        <v>11</v>
      </c>
      <c r="K71" s="143" t="s">
        <v>125</v>
      </c>
      <c r="L71" s="39" t="s">
        <v>11</v>
      </c>
      <c r="M71" s="143" t="s">
        <v>125</v>
      </c>
      <c r="N71" s="20" t="s">
        <v>11</v>
      </c>
      <c r="O71" s="143" t="s">
        <v>125</v>
      </c>
      <c r="P71" s="20" t="s">
        <v>11</v>
      </c>
      <c r="Q71" s="22" t="s">
        <v>13</v>
      </c>
      <c r="R71" s="23" t="s">
        <v>14</v>
      </c>
      <c r="S71" s="143" t="s">
        <v>125</v>
      </c>
      <c r="T71" s="40" t="s">
        <v>11</v>
      </c>
      <c r="U71" s="143" t="s">
        <v>125</v>
      </c>
      <c r="V71" s="68" t="s">
        <v>11</v>
      </c>
      <c r="W71" s="111" t="s">
        <v>127</v>
      </c>
      <c r="X71" s="4"/>
      <c r="Z71" s="120"/>
    </row>
    <row r="72" spans="1:26" ht="48">
      <c r="A72" s="14" t="s">
        <v>1</v>
      </c>
      <c r="B72" s="144"/>
      <c r="C72" s="24" t="s">
        <v>15</v>
      </c>
      <c r="D72" s="25" t="s">
        <v>16</v>
      </c>
      <c r="E72" s="144"/>
      <c r="F72" s="24" t="s">
        <v>15</v>
      </c>
      <c r="G72" s="144"/>
      <c r="H72" s="26" t="s">
        <v>17</v>
      </c>
      <c r="I72" s="144"/>
      <c r="J72" s="24" t="s">
        <v>17</v>
      </c>
      <c r="K72" s="144"/>
      <c r="L72" s="27" t="s">
        <v>18</v>
      </c>
      <c r="M72" s="144"/>
      <c r="N72" s="26" t="s">
        <v>18</v>
      </c>
      <c r="O72" s="144"/>
      <c r="P72" s="26" t="s">
        <v>18</v>
      </c>
      <c r="Q72" s="28" t="s">
        <v>19</v>
      </c>
      <c r="R72" s="28" t="s">
        <v>20</v>
      </c>
      <c r="S72" s="144"/>
      <c r="T72" s="24" t="s">
        <v>15</v>
      </c>
      <c r="U72" s="144"/>
      <c r="V72" s="69" t="s">
        <v>15</v>
      </c>
      <c r="W72" s="112"/>
      <c r="X72" s="4"/>
      <c r="Z72" s="120"/>
    </row>
    <row r="73" spans="1:26" ht="24">
      <c r="A73" s="42" t="s">
        <v>68</v>
      </c>
      <c r="B73" s="52">
        <v>382</v>
      </c>
      <c r="C73" s="85">
        <f>+B73/Z73*1000</f>
        <v>6.369532956497091</v>
      </c>
      <c r="D73" s="54">
        <v>38</v>
      </c>
      <c r="E73" s="55">
        <v>338</v>
      </c>
      <c r="F73" s="29">
        <f>+E73/Z73*1000</f>
        <v>5.635869474596902</v>
      </c>
      <c r="G73" s="59">
        <v>3</v>
      </c>
      <c r="H73" s="105">
        <f>ROUND(G73/B73*1000,1)</f>
        <v>7.9</v>
      </c>
      <c r="I73" s="59">
        <v>2</v>
      </c>
      <c r="J73" s="105">
        <f>ROUND(I73/B73*1000,1)</f>
        <v>5.2</v>
      </c>
      <c r="K73" s="59">
        <v>8</v>
      </c>
      <c r="L73" s="67">
        <f>ROUND(K73/X73*1000,1)</f>
        <v>20.1</v>
      </c>
      <c r="M73" s="72">
        <v>8</v>
      </c>
      <c r="N73" s="135">
        <f>ROUND(M73/X73*1000,1)</f>
        <v>20.1</v>
      </c>
      <c r="O73" s="59">
        <v>6</v>
      </c>
      <c r="P73" s="135">
        <f>ROUND(O73/Y73*1000,1)</f>
        <v>15.5</v>
      </c>
      <c r="Q73" s="59">
        <v>4</v>
      </c>
      <c r="R73" s="63">
        <f>O73-Q73</f>
        <v>2</v>
      </c>
      <c r="S73" s="52">
        <v>208</v>
      </c>
      <c r="T73" s="88">
        <f>+S73/Z73*1000</f>
        <v>3.468227368982709</v>
      </c>
      <c r="U73" s="52">
        <v>96</v>
      </c>
      <c r="V73" s="96">
        <f>+U73/Z73*1000</f>
        <v>1.6007203241458656</v>
      </c>
      <c r="W73" s="115">
        <v>1.06</v>
      </c>
      <c r="X73" s="4">
        <f>B73+K73+M73</f>
        <v>398</v>
      </c>
      <c r="Y73">
        <f>B73+Q73</f>
        <v>386</v>
      </c>
      <c r="Z73" s="119">
        <v>59973</v>
      </c>
    </row>
    <row r="74" spans="1:26" ht="24">
      <c r="A74" s="42" t="s">
        <v>135</v>
      </c>
      <c r="B74" s="52">
        <v>414</v>
      </c>
      <c r="C74" s="85">
        <f>+B74/Z74*1000</f>
        <v>7.79646334343986</v>
      </c>
      <c r="D74" s="54">
        <v>47</v>
      </c>
      <c r="E74" s="55">
        <v>293</v>
      </c>
      <c r="F74" s="29">
        <f>+E74/Z74*1000</f>
        <v>5.517786859004539</v>
      </c>
      <c r="G74" s="59">
        <v>2</v>
      </c>
      <c r="H74" s="105">
        <f>ROUND(G74/B74*1000,1)</f>
        <v>4.8</v>
      </c>
      <c r="I74" s="59">
        <v>0</v>
      </c>
      <c r="J74" s="105">
        <f aca="true" t="shared" si="7" ref="J74:J130">ROUND(I74/B74*1000,1)</f>
        <v>0</v>
      </c>
      <c r="K74" s="59">
        <v>3</v>
      </c>
      <c r="L74" s="29">
        <f>ROUND(K74/X74*1000,1)</f>
        <v>7.1</v>
      </c>
      <c r="M74" s="72">
        <v>5</v>
      </c>
      <c r="N74" s="105">
        <f>ROUND(M74/X74*1000,1)</f>
        <v>11.8</v>
      </c>
      <c r="O74" s="59">
        <v>0</v>
      </c>
      <c r="P74" s="105">
        <f>ROUND(O74/Y74*1000,1)</f>
        <v>0</v>
      </c>
      <c r="Q74" s="59">
        <v>0</v>
      </c>
      <c r="R74" s="63">
        <f>O74-Q74</f>
        <v>0</v>
      </c>
      <c r="S74" s="52">
        <v>250</v>
      </c>
      <c r="T74" s="88">
        <f>+S74/Z74*1000</f>
        <v>4.708009265362234</v>
      </c>
      <c r="U74" s="52">
        <v>97</v>
      </c>
      <c r="V74" s="96">
        <f>+U74/Z74*1000</f>
        <v>1.826707594960547</v>
      </c>
      <c r="W74" s="115">
        <v>1.11</v>
      </c>
      <c r="X74" s="4">
        <f>B74+K74+M74</f>
        <v>422</v>
      </c>
      <c r="Y74">
        <f>B74+Q74</f>
        <v>414</v>
      </c>
      <c r="Z74" s="119">
        <v>53101</v>
      </c>
    </row>
    <row r="75" spans="1:26" ht="24">
      <c r="A75" s="42" t="s">
        <v>134</v>
      </c>
      <c r="B75" s="52">
        <v>388</v>
      </c>
      <c r="C75" s="85">
        <f>+B75/Z75*1000</f>
        <v>7.581827063996092</v>
      </c>
      <c r="D75" s="54">
        <v>41</v>
      </c>
      <c r="E75" s="55">
        <v>350</v>
      </c>
      <c r="F75" s="29">
        <f>+E75/Z75*1000</f>
        <v>6.839276990718124</v>
      </c>
      <c r="G75" s="59">
        <v>1</v>
      </c>
      <c r="H75" s="105">
        <f>ROUND(G75/B75*1000,1)</f>
        <v>2.6</v>
      </c>
      <c r="I75" s="59">
        <v>0</v>
      </c>
      <c r="J75" s="105">
        <f t="shared" si="7"/>
        <v>0</v>
      </c>
      <c r="K75" s="59">
        <v>12</v>
      </c>
      <c r="L75" s="29">
        <f>ROUND(K75/X75*1000,1)</f>
        <v>28.8</v>
      </c>
      <c r="M75" s="61">
        <v>17</v>
      </c>
      <c r="N75" s="105">
        <f>ROUND(M75/X75*1000,1)</f>
        <v>40.8</v>
      </c>
      <c r="O75" s="59">
        <v>5</v>
      </c>
      <c r="P75" s="105">
        <f>ROUND(O75/Y75*1000,1)</f>
        <v>12.7</v>
      </c>
      <c r="Q75" s="59">
        <v>5</v>
      </c>
      <c r="R75" s="63">
        <f>O75-Q75</f>
        <v>0</v>
      </c>
      <c r="S75" s="52">
        <v>313</v>
      </c>
      <c r="T75" s="88">
        <f>+S75/Z75*1000</f>
        <v>6.116267708842208</v>
      </c>
      <c r="U75" s="52">
        <v>163</v>
      </c>
      <c r="V75" s="96">
        <f>+U75/Z75*1000</f>
        <v>3.1851489985344403</v>
      </c>
      <c r="W75" s="115">
        <v>1.09</v>
      </c>
      <c r="X75" s="4">
        <f>B75+K75+M75</f>
        <v>417</v>
      </c>
      <c r="Y75">
        <f>B75+Q75</f>
        <v>393</v>
      </c>
      <c r="Z75" s="119">
        <v>51175</v>
      </c>
    </row>
    <row r="76" spans="1:26" ht="24">
      <c r="A76" s="41" t="s">
        <v>69</v>
      </c>
      <c r="B76" s="52">
        <v>370</v>
      </c>
      <c r="C76" s="85">
        <f>+B76/Z76*1000</f>
        <v>7.901255659007432</v>
      </c>
      <c r="D76" s="54">
        <v>32</v>
      </c>
      <c r="E76" s="56">
        <v>289</v>
      </c>
      <c r="F76" s="29">
        <f>+E76/Z76*1000</f>
        <v>6.171521312035535</v>
      </c>
      <c r="G76" s="59">
        <v>2</v>
      </c>
      <c r="H76" s="105">
        <f>ROUND(G76/B76*1000,1)</f>
        <v>5.4</v>
      </c>
      <c r="I76" s="59">
        <v>2</v>
      </c>
      <c r="J76" s="105">
        <f t="shared" si="7"/>
        <v>5.4</v>
      </c>
      <c r="K76" s="59">
        <v>1</v>
      </c>
      <c r="L76" s="29">
        <f>ROUND(K76/X76*1000,1)</f>
        <v>2.7</v>
      </c>
      <c r="M76" s="61">
        <v>5</v>
      </c>
      <c r="N76" s="105">
        <f>ROUND(M76/X76*1000,1)</f>
        <v>13.3</v>
      </c>
      <c r="O76" s="59">
        <v>1</v>
      </c>
      <c r="P76" s="105">
        <f>ROUND(O76/Y76*1000,1)</f>
        <v>2.7</v>
      </c>
      <c r="Q76" s="59">
        <v>0</v>
      </c>
      <c r="R76" s="63">
        <f>O76-Q76</f>
        <v>1</v>
      </c>
      <c r="S76" s="52">
        <v>221</v>
      </c>
      <c r="T76" s="88">
        <f>+S76/Z76*1000</f>
        <v>4.719398650380115</v>
      </c>
      <c r="U76" s="52">
        <v>92</v>
      </c>
      <c r="V76" s="96">
        <f>+U76/Z76*1000</f>
        <v>1.9646365422396854</v>
      </c>
      <c r="W76" s="115">
        <v>1.16</v>
      </c>
      <c r="X76" s="4">
        <f>B76+K76+M76</f>
        <v>376</v>
      </c>
      <c r="Y76">
        <f>B76+Q76</f>
        <v>370</v>
      </c>
      <c r="Z76" s="119">
        <v>46828</v>
      </c>
    </row>
    <row r="77" spans="1:26" ht="24">
      <c r="A77" s="41" t="s">
        <v>70</v>
      </c>
      <c r="B77" s="52">
        <v>161</v>
      </c>
      <c r="C77" s="85">
        <f>+B77/Z77*1000</f>
        <v>7.627439833238583</v>
      </c>
      <c r="D77" s="54">
        <v>14</v>
      </c>
      <c r="E77" s="56">
        <v>151</v>
      </c>
      <c r="F77" s="29">
        <f>+E77/Z77*1000</f>
        <v>7.153685806329354</v>
      </c>
      <c r="G77" s="59">
        <v>0</v>
      </c>
      <c r="H77" s="105">
        <f>ROUND(G77/B77*1000,1)</f>
        <v>0</v>
      </c>
      <c r="I77" s="59">
        <v>0</v>
      </c>
      <c r="J77" s="105">
        <f t="shared" si="7"/>
        <v>0</v>
      </c>
      <c r="K77" s="59">
        <v>1</v>
      </c>
      <c r="L77" s="29">
        <f>ROUND(K77/X77*1000,1)</f>
        <v>6.1</v>
      </c>
      <c r="M77" s="61">
        <v>2</v>
      </c>
      <c r="N77" s="105">
        <f>ROUND(M77/X77*1000,1)</f>
        <v>12.2</v>
      </c>
      <c r="O77" s="59">
        <v>1</v>
      </c>
      <c r="P77" s="105">
        <f>ROUND(O77/Y77*1000,1)</f>
        <v>6.2</v>
      </c>
      <c r="Q77" s="59">
        <v>1</v>
      </c>
      <c r="R77" s="63">
        <f>O77-Q77</f>
        <v>0</v>
      </c>
      <c r="S77" s="52">
        <v>115</v>
      </c>
      <c r="T77" s="88">
        <f>+S77/Z77*1000</f>
        <v>5.44817130945613</v>
      </c>
      <c r="U77" s="52">
        <v>46</v>
      </c>
      <c r="V77" s="96">
        <f>+U77/Z77*1000</f>
        <v>2.179268523782452</v>
      </c>
      <c r="W77" s="115">
        <v>1.02</v>
      </c>
      <c r="X77" s="4">
        <f>B77+K77+M77</f>
        <v>164</v>
      </c>
      <c r="Y77">
        <f>B77+Q77</f>
        <v>162</v>
      </c>
      <c r="Z77" s="119">
        <v>21108</v>
      </c>
    </row>
    <row r="78" spans="1:26" ht="15" customHeight="1">
      <c r="A78" s="42"/>
      <c r="B78" s="52"/>
      <c r="C78" s="8"/>
      <c r="D78" s="54"/>
      <c r="E78" s="55"/>
      <c r="F78" s="29"/>
      <c r="G78" s="59"/>
      <c r="H78" s="105" t="s">
        <v>1</v>
      </c>
      <c r="I78" s="59"/>
      <c r="J78" s="105"/>
      <c r="K78" s="59"/>
      <c r="L78" s="29"/>
      <c r="M78" s="61"/>
      <c r="N78" s="105" t="s">
        <v>1</v>
      </c>
      <c r="O78" s="59"/>
      <c r="P78" s="105" t="s">
        <v>1</v>
      </c>
      <c r="Q78" s="59"/>
      <c r="R78" s="63" t="s">
        <v>1</v>
      </c>
      <c r="S78" s="52"/>
      <c r="T78" s="29"/>
      <c r="U78" s="52"/>
      <c r="V78" s="70"/>
      <c r="W78" s="115"/>
      <c r="X78" s="4"/>
      <c r="Z78" s="120"/>
    </row>
    <row r="79" spans="1:26" ht="24">
      <c r="A79" s="41" t="s">
        <v>71</v>
      </c>
      <c r="B79" s="52">
        <v>90</v>
      </c>
      <c r="C79" s="85">
        <f>+B79/Z79*1000</f>
        <v>7.175889012916601</v>
      </c>
      <c r="D79" s="54">
        <v>10</v>
      </c>
      <c r="E79" s="56">
        <v>82</v>
      </c>
      <c r="F79" s="29">
        <f>+E79/Z79*1000</f>
        <v>6.538032211768458</v>
      </c>
      <c r="G79" s="59">
        <v>0</v>
      </c>
      <c r="H79" s="133">
        <v>0</v>
      </c>
      <c r="I79" s="59">
        <v>0</v>
      </c>
      <c r="J79" s="105">
        <f t="shared" si="7"/>
        <v>0</v>
      </c>
      <c r="K79" s="59">
        <v>1</v>
      </c>
      <c r="L79" s="29">
        <f>ROUND(K79/X79*1000,1)</f>
        <v>10.8</v>
      </c>
      <c r="M79" s="61">
        <v>2</v>
      </c>
      <c r="N79" s="105">
        <f>ROUND(M79/X79*1000,1)</f>
        <v>21.5</v>
      </c>
      <c r="O79" s="59">
        <v>0</v>
      </c>
      <c r="P79" s="133">
        <v>0</v>
      </c>
      <c r="Q79" s="59">
        <v>0</v>
      </c>
      <c r="R79" s="63">
        <f>O79-Q79</f>
        <v>0</v>
      </c>
      <c r="S79" s="52">
        <v>35</v>
      </c>
      <c r="T79" s="88">
        <f>+S79/Z79*1000</f>
        <v>2.790623505023122</v>
      </c>
      <c r="U79" s="52">
        <v>16</v>
      </c>
      <c r="V79" s="96">
        <f>+U79/Z79*1000</f>
        <v>1.2757136022962845</v>
      </c>
      <c r="W79" s="115">
        <v>1.19</v>
      </c>
      <c r="X79" s="4">
        <f>B79+K79+M79</f>
        <v>93</v>
      </c>
      <c r="Y79">
        <f>B79+Q79</f>
        <v>90</v>
      </c>
      <c r="Z79" s="119">
        <v>12542</v>
      </c>
    </row>
    <row r="80" spans="1:26" ht="24">
      <c r="A80" s="41" t="s">
        <v>72</v>
      </c>
      <c r="B80" s="52">
        <v>63</v>
      </c>
      <c r="C80" s="85">
        <f>+B80/Z80*1000</f>
        <v>7.660505836575875</v>
      </c>
      <c r="D80" s="54">
        <v>8</v>
      </c>
      <c r="E80" s="56">
        <v>62</v>
      </c>
      <c r="F80" s="29">
        <f>+E80/Z80*1000</f>
        <v>7.538910505836576</v>
      </c>
      <c r="G80" s="59">
        <v>0</v>
      </c>
      <c r="H80" s="105">
        <v>0</v>
      </c>
      <c r="I80" s="59">
        <v>0</v>
      </c>
      <c r="J80" s="105">
        <f t="shared" si="7"/>
        <v>0</v>
      </c>
      <c r="K80" s="59">
        <v>2</v>
      </c>
      <c r="L80" s="29">
        <f>ROUND(K80/X80*1000,1)</f>
        <v>30.3</v>
      </c>
      <c r="M80" s="61">
        <v>1</v>
      </c>
      <c r="N80" s="133">
        <f>ROUND(M80/X80*1000,1)</f>
        <v>15.2</v>
      </c>
      <c r="O80" s="59">
        <v>0</v>
      </c>
      <c r="P80" s="105">
        <f>ROUND(O80/Y80*1000,1)</f>
        <v>0</v>
      </c>
      <c r="Q80" s="59">
        <v>0</v>
      </c>
      <c r="R80" s="63">
        <f>O80-Q80</f>
        <v>0</v>
      </c>
      <c r="S80" s="52">
        <v>25</v>
      </c>
      <c r="T80" s="88">
        <f>+S80/Z80*1000</f>
        <v>3.03988326848249</v>
      </c>
      <c r="U80" s="52">
        <v>20</v>
      </c>
      <c r="V80" s="96">
        <f>+U80/Z80*1000</f>
        <v>2.4319066147859925</v>
      </c>
      <c r="W80" s="115">
        <v>1.13</v>
      </c>
      <c r="X80" s="4">
        <f>B80+K80+M80</f>
        <v>66</v>
      </c>
      <c r="Y80">
        <f>B80+Q80</f>
        <v>63</v>
      </c>
      <c r="Z80" s="119">
        <v>8224</v>
      </c>
    </row>
    <row r="81" spans="1:26" ht="24">
      <c r="A81" s="41" t="s">
        <v>73</v>
      </c>
      <c r="B81" s="52">
        <v>130</v>
      </c>
      <c r="C81" s="85">
        <f>+B81/Z81*1000</f>
        <v>5.260602136613791</v>
      </c>
      <c r="D81" s="54">
        <v>11</v>
      </c>
      <c r="E81" s="56">
        <v>187</v>
      </c>
      <c r="F81" s="29">
        <f>+E81/Z81*1000</f>
        <v>7.56717384266753</v>
      </c>
      <c r="G81" s="59">
        <v>0</v>
      </c>
      <c r="H81" s="105">
        <f>ROUND(G81/B81*1000,1)</f>
        <v>0</v>
      </c>
      <c r="I81" s="59">
        <v>0</v>
      </c>
      <c r="J81" s="105">
        <f t="shared" si="7"/>
        <v>0</v>
      </c>
      <c r="K81" s="59">
        <v>2</v>
      </c>
      <c r="L81" s="29">
        <f>ROUND(K81/X81*1000,1)</f>
        <v>14.3</v>
      </c>
      <c r="M81" s="61">
        <v>8</v>
      </c>
      <c r="N81" s="105">
        <f>ROUND(M81/X81*1000,1)</f>
        <v>57.1</v>
      </c>
      <c r="O81" s="59">
        <v>0</v>
      </c>
      <c r="P81" s="105">
        <f>ROUND(O81/Y81*1000,1)</f>
        <v>0</v>
      </c>
      <c r="Q81" s="59">
        <v>0</v>
      </c>
      <c r="R81" s="63">
        <f>O81-Q81</f>
        <v>0</v>
      </c>
      <c r="S81" s="52">
        <v>93</v>
      </c>
      <c r="T81" s="88">
        <f>+S81/Z81*1000</f>
        <v>3.763353836192943</v>
      </c>
      <c r="U81" s="52">
        <v>46</v>
      </c>
      <c r="V81" s="96">
        <f>+U81/Z81*1000</f>
        <v>1.861443832955649</v>
      </c>
      <c r="W81" s="115">
        <v>0.9</v>
      </c>
      <c r="X81" s="4">
        <f>B81+K81+M81</f>
        <v>140</v>
      </c>
      <c r="Y81">
        <f>B81+Q81</f>
        <v>130</v>
      </c>
      <c r="Z81" s="119">
        <v>24712</v>
      </c>
    </row>
    <row r="82" spans="1:26" ht="24">
      <c r="A82" s="41" t="s">
        <v>74</v>
      </c>
      <c r="B82" s="52">
        <v>39</v>
      </c>
      <c r="C82" s="85">
        <f>+B82/Z82*1000</f>
        <v>4.941087039148613</v>
      </c>
      <c r="D82" s="54">
        <v>2</v>
      </c>
      <c r="E82" s="56">
        <v>73</v>
      </c>
      <c r="F82" s="29">
        <f>+E82/Z82*1000</f>
        <v>9.24870138097048</v>
      </c>
      <c r="G82" s="59">
        <v>1</v>
      </c>
      <c r="H82" s="105">
        <f aca="true" t="shared" si="8" ref="H82:H94">ROUND(G82/B82*1000,1)</f>
        <v>25.6</v>
      </c>
      <c r="I82" s="59">
        <v>0</v>
      </c>
      <c r="J82" s="105">
        <f t="shared" si="7"/>
        <v>0</v>
      </c>
      <c r="K82" s="59">
        <v>1</v>
      </c>
      <c r="L82" s="105">
        <f>ROUND(K82/X82*1000,1)</f>
        <v>23.8</v>
      </c>
      <c r="M82" s="61">
        <v>2</v>
      </c>
      <c r="N82" s="105">
        <f>ROUND(M82/X82*1000,1)</f>
        <v>47.6</v>
      </c>
      <c r="O82" s="59">
        <v>1</v>
      </c>
      <c r="P82" s="105">
        <f>ROUND(O82/Y82*1000,1)</f>
        <v>25</v>
      </c>
      <c r="Q82" s="59">
        <v>1</v>
      </c>
      <c r="R82" s="63">
        <f>O82-Q82</f>
        <v>0</v>
      </c>
      <c r="S82" s="52">
        <v>32</v>
      </c>
      <c r="T82" s="88">
        <f>+S82/Z82*1000</f>
        <v>4.05422526289117</v>
      </c>
      <c r="U82" s="52">
        <v>11</v>
      </c>
      <c r="V82" s="96">
        <f>+U82/Z82*1000</f>
        <v>1.3936399341188395</v>
      </c>
      <c r="W82" s="115">
        <v>1.02</v>
      </c>
      <c r="X82" s="4">
        <f>B82+K82+M82</f>
        <v>42</v>
      </c>
      <c r="Y82">
        <f>B82+Q82</f>
        <v>40</v>
      </c>
      <c r="Z82" s="119">
        <v>7893</v>
      </c>
    </row>
    <row r="83" spans="1:26" ht="24">
      <c r="A83" s="42" t="s">
        <v>75</v>
      </c>
      <c r="B83" s="52">
        <v>46</v>
      </c>
      <c r="C83" s="85">
        <f>+B83/Z83*1000</f>
        <v>6.841165972635336</v>
      </c>
      <c r="D83" s="54">
        <v>5</v>
      </c>
      <c r="E83" s="55">
        <v>63</v>
      </c>
      <c r="F83" s="29">
        <f>+E83/Z83*1000</f>
        <v>9.369422962522309</v>
      </c>
      <c r="G83" s="59">
        <v>0</v>
      </c>
      <c r="H83" s="105">
        <f t="shared" si="8"/>
        <v>0</v>
      </c>
      <c r="I83" s="59">
        <v>0</v>
      </c>
      <c r="J83" s="105">
        <f t="shared" si="7"/>
        <v>0</v>
      </c>
      <c r="K83" s="59">
        <v>0</v>
      </c>
      <c r="L83" s="133">
        <v>0</v>
      </c>
      <c r="M83" s="61">
        <v>0</v>
      </c>
      <c r="N83" s="105">
        <f>ROUND(M83/X83*1000,1)</f>
        <v>0</v>
      </c>
      <c r="O83" s="59">
        <v>0</v>
      </c>
      <c r="P83" s="105">
        <f>ROUND(O83/Y83*1000,1)</f>
        <v>0</v>
      </c>
      <c r="Q83" s="59">
        <v>0</v>
      </c>
      <c r="R83" s="63">
        <f>O83-Q83</f>
        <v>0</v>
      </c>
      <c r="S83" s="52">
        <v>26</v>
      </c>
      <c r="T83" s="88">
        <f>+S83/Z83*1000</f>
        <v>3.866745984533016</v>
      </c>
      <c r="U83" s="52">
        <v>8</v>
      </c>
      <c r="V83" s="96">
        <f>+U83/Z83*1000</f>
        <v>1.1897679952409281</v>
      </c>
      <c r="W83" s="115">
        <v>1.25</v>
      </c>
      <c r="X83" s="4">
        <f>B83+K83+M83</f>
        <v>46</v>
      </c>
      <c r="Y83">
        <f>B83+Q83</f>
        <v>46</v>
      </c>
      <c r="Z83" s="119">
        <v>6724</v>
      </c>
    </row>
    <row r="84" spans="1:26" ht="15" customHeight="1">
      <c r="A84" s="42"/>
      <c r="B84" s="52"/>
      <c r="C84" s="85"/>
      <c r="D84" s="54"/>
      <c r="E84" s="55"/>
      <c r="F84" s="29"/>
      <c r="G84" s="59"/>
      <c r="H84" s="105"/>
      <c r="I84" s="59"/>
      <c r="J84" s="105"/>
      <c r="K84" s="59"/>
      <c r="L84" s="133"/>
      <c r="M84" s="61"/>
      <c r="N84" s="105"/>
      <c r="O84" s="59"/>
      <c r="P84" s="105"/>
      <c r="Q84" s="59"/>
      <c r="R84" s="63"/>
      <c r="S84" s="52"/>
      <c r="T84" s="88"/>
      <c r="U84" s="52"/>
      <c r="V84" s="96"/>
      <c r="W84" s="115"/>
      <c r="X84" s="4"/>
      <c r="Z84" s="119"/>
    </row>
    <row r="85" spans="1:26" ht="24">
      <c r="A85" s="41" t="s">
        <v>76</v>
      </c>
      <c r="B85" s="52">
        <v>85</v>
      </c>
      <c r="C85" s="85">
        <f>+B85/Z85*1000</f>
        <v>6.619422163382914</v>
      </c>
      <c r="D85" s="54">
        <v>4</v>
      </c>
      <c r="E85" s="56">
        <v>132</v>
      </c>
      <c r="F85" s="29">
        <f>+E85/Z85*1000</f>
        <v>10.279573241959348</v>
      </c>
      <c r="G85" s="59">
        <v>0</v>
      </c>
      <c r="H85" s="105">
        <f t="shared" si="8"/>
        <v>0</v>
      </c>
      <c r="I85" s="59">
        <v>0</v>
      </c>
      <c r="J85" s="105">
        <f t="shared" si="7"/>
        <v>0</v>
      </c>
      <c r="K85" s="59">
        <v>0</v>
      </c>
      <c r="L85" s="105">
        <f>ROUND(K85/X85*1000,1)</f>
        <v>0</v>
      </c>
      <c r="M85" s="61">
        <v>4</v>
      </c>
      <c r="N85" s="105">
        <f>ROUND(M85/X85*1000,1)</f>
        <v>44.9</v>
      </c>
      <c r="O85" s="59">
        <v>0</v>
      </c>
      <c r="P85" s="105">
        <f>ROUND(O85/Y85*1000,1)</f>
        <v>0</v>
      </c>
      <c r="Q85" s="59">
        <v>0</v>
      </c>
      <c r="R85" s="63">
        <f>O85-Q85</f>
        <v>0</v>
      </c>
      <c r="S85" s="52">
        <v>80</v>
      </c>
      <c r="T85" s="88">
        <f>+S85/Z85*1000</f>
        <v>6.230044389066272</v>
      </c>
      <c r="U85" s="52">
        <v>35</v>
      </c>
      <c r="V85" s="96">
        <f>+U85/Z85*1000</f>
        <v>2.725644420216494</v>
      </c>
      <c r="W85" s="115">
        <v>1.16</v>
      </c>
      <c r="X85" s="4">
        <f>B85+K85+M85</f>
        <v>89</v>
      </c>
      <c r="Y85">
        <f>B85+Q85</f>
        <v>85</v>
      </c>
      <c r="Z85" s="119">
        <v>12841</v>
      </c>
    </row>
    <row r="86" spans="1:26" ht="24">
      <c r="A86" s="41" t="s">
        <v>77</v>
      </c>
      <c r="B86" s="52">
        <v>177</v>
      </c>
      <c r="C86" s="85">
        <f>+B86/Z86*1000</f>
        <v>6.92542452461069</v>
      </c>
      <c r="D86" s="54">
        <v>15</v>
      </c>
      <c r="E86" s="56">
        <v>223</v>
      </c>
      <c r="F86" s="29">
        <f>+E86/Z86*1000</f>
        <v>8.72525236716488</v>
      </c>
      <c r="G86" s="59">
        <v>0</v>
      </c>
      <c r="H86" s="105">
        <f t="shared" si="8"/>
        <v>0</v>
      </c>
      <c r="I86" s="59">
        <v>0</v>
      </c>
      <c r="J86" s="105">
        <f t="shared" si="7"/>
        <v>0</v>
      </c>
      <c r="K86" s="59">
        <v>2</v>
      </c>
      <c r="L86" s="29">
        <f>ROUND(K86/X86*1000,1)</f>
        <v>10.9</v>
      </c>
      <c r="M86" s="61">
        <v>4</v>
      </c>
      <c r="N86" s="105">
        <f>ROUND(M86/X86*1000,1)</f>
        <v>21.9</v>
      </c>
      <c r="O86" s="59">
        <v>2</v>
      </c>
      <c r="P86" s="105">
        <f>ROUND(O86/Y86*1000,1)</f>
        <v>11.2</v>
      </c>
      <c r="Q86" s="59">
        <v>2</v>
      </c>
      <c r="R86" s="63">
        <f>O86-Q86</f>
        <v>0</v>
      </c>
      <c r="S86" s="52">
        <v>107</v>
      </c>
      <c r="T86" s="88">
        <f>+S86/Z86*1000</f>
        <v>4.186556068549964</v>
      </c>
      <c r="U86" s="52">
        <v>36</v>
      </c>
      <c r="V86" s="96">
        <f>+U86/Z86*1000</f>
        <v>1.4085609202598013</v>
      </c>
      <c r="W86" s="115">
        <v>1.09</v>
      </c>
      <c r="X86" s="4">
        <f>B86+K86+M86</f>
        <v>183</v>
      </c>
      <c r="Y86">
        <f>B86+Q86</f>
        <v>179</v>
      </c>
      <c r="Z86" s="119">
        <v>25558</v>
      </c>
    </row>
    <row r="87" spans="1:26" ht="24">
      <c r="A87" s="42" t="s">
        <v>78</v>
      </c>
      <c r="B87" s="52">
        <v>72</v>
      </c>
      <c r="C87" s="85">
        <f>+B87/Z87*1000</f>
        <v>6.547835576573299</v>
      </c>
      <c r="D87" s="54">
        <v>10</v>
      </c>
      <c r="E87" s="55">
        <v>146</v>
      </c>
      <c r="F87" s="29">
        <f>+E87/Z87*1000</f>
        <v>13.27755547471808</v>
      </c>
      <c r="G87" s="59">
        <v>1</v>
      </c>
      <c r="H87" s="105">
        <f t="shared" si="8"/>
        <v>13.9</v>
      </c>
      <c r="I87" s="59">
        <v>1</v>
      </c>
      <c r="J87" s="105">
        <f t="shared" si="7"/>
        <v>13.9</v>
      </c>
      <c r="K87" s="59">
        <v>4</v>
      </c>
      <c r="L87" s="29">
        <f>ROUND(K87/X87*1000,1)</f>
        <v>51.3</v>
      </c>
      <c r="M87" s="61">
        <v>2</v>
      </c>
      <c r="N87" s="105">
        <f>ROUND(M87/X87*1000,1)</f>
        <v>25.6</v>
      </c>
      <c r="O87" s="59">
        <v>3</v>
      </c>
      <c r="P87" s="105">
        <f>ROUND(O87/Y87*1000,1)</f>
        <v>40.5</v>
      </c>
      <c r="Q87" s="59">
        <v>2</v>
      </c>
      <c r="R87" s="63">
        <f>O87-Q87</f>
        <v>1</v>
      </c>
      <c r="S87" s="52">
        <v>41</v>
      </c>
      <c r="T87" s="88">
        <f>+S87/Z87*1000</f>
        <v>3.728628592215351</v>
      </c>
      <c r="U87" s="52">
        <v>18</v>
      </c>
      <c r="V87" s="96">
        <f>+U87/Z87*1000</f>
        <v>1.6369588941433248</v>
      </c>
      <c r="W87" s="115">
        <v>1.18</v>
      </c>
      <c r="X87" s="4">
        <f>B87+K87+M87</f>
        <v>78</v>
      </c>
      <c r="Y87">
        <f>B87+Q87</f>
        <v>74</v>
      </c>
      <c r="Z87" s="119">
        <v>10996</v>
      </c>
    </row>
    <row r="88" spans="1:26" ht="24">
      <c r="A88" s="42" t="s">
        <v>79</v>
      </c>
      <c r="B88" s="52">
        <v>37</v>
      </c>
      <c r="C88" s="85">
        <f>+B88/Z88*1000</f>
        <v>7.133217659533449</v>
      </c>
      <c r="D88" s="54">
        <v>4</v>
      </c>
      <c r="E88" s="55">
        <v>44</v>
      </c>
      <c r="F88" s="29">
        <f>+E88/Z88*1000</f>
        <v>8.482745324850587</v>
      </c>
      <c r="G88" s="59">
        <v>0</v>
      </c>
      <c r="H88" s="105">
        <f t="shared" si="8"/>
        <v>0</v>
      </c>
      <c r="I88" s="59">
        <v>0</v>
      </c>
      <c r="J88" s="105">
        <f t="shared" si="7"/>
        <v>0</v>
      </c>
      <c r="K88" s="59">
        <v>0</v>
      </c>
      <c r="L88" s="105">
        <f>ROUND(K88/X88*1000,1)</f>
        <v>0</v>
      </c>
      <c r="M88" s="61">
        <v>2</v>
      </c>
      <c r="N88" s="105">
        <f>ROUND(M88/X88*1000,1)</f>
        <v>51.3</v>
      </c>
      <c r="O88" s="59">
        <v>0</v>
      </c>
      <c r="P88" s="105">
        <f>ROUND(O88/Y88*1000,1)</f>
        <v>0</v>
      </c>
      <c r="Q88" s="59">
        <v>0</v>
      </c>
      <c r="R88" s="63">
        <f>O88-Q88</f>
        <v>0</v>
      </c>
      <c r="S88" s="52">
        <v>15</v>
      </c>
      <c r="T88" s="88">
        <f>+S88/Z88*1000</f>
        <v>2.891844997108155</v>
      </c>
      <c r="U88" s="52">
        <v>3</v>
      </c>
      <c r="V88" s="96">
        <f>+U88/Z88*1000</f>
        <v>0.578368999421631</v>
      </c>
      <c r="W88" s="115">
        <v>1.46</v>
      </c>
      <c r="X88" s="4">
        <f>B88+K88+M88</f>
        <v>39</v>
      </c>
      <c r="Y88">
        <f>B88+Q88</f>
        <v>37</v>
      </c>
      <c r="Z88" s="119">
        <v>5187</v>
      </c>
    </row>
    <row r="89" spans="1:26" ht="24">
      <c r="A89" s="42" t="s">
        <v>80</v>
      </c>
      <c r="B89" s="52">
        <v>85</v>
      </c>
      <c r="C89" s="85">
        <f>+B89/Z89*1000</f>
        <v>4.969888323685903</v>
      </c>
      <c r="D89" s="54">
        <v>4</v>
      </c>
      <c r="E89" s="55">
        <v>178</v>
      </c>
      <c r="F89" s="29">
        <f>+E89/Z89*1000</f>
        <v>10.407530842542243</v>
      </c>
      <c r="G89" s="59">
        <v>0</v>
      </c>
      <c r="H89" s="105">
        <f t="shared" si="8"/>
        <v>0</v>
      </c>
      <c r="I89" s="59">
        <v>0</v>
      </c>
      <c r="J89" s="105">
        <f t="shared" si="7"/>
        <v>0</v>
      </c>
      <c r="K89" s="59">
        <v>2</v>
      </c>
      <c r="L89" s="105">
        <f>ROUND(K89/X89*1000,1)</f>
        <v>22.7</v>
      </c>
      <c r="M89" s="61">
        <v>1</v>
      </c>
      <c r="N89" s="105">
        <f>ROUND(M89/X89*1000,1)</f>
        <v>11.4</v>
      </c>
      <c r="O89" s="59">
        <v>0</v>
      </c>
      <c r="P89" s="105">
        <f>ROUND(O89/Y89*1000,1)</f>
        <v>0</v>
      </c>
      <c r="Q89" s="59">
        <v>0</v>
      </c>
      <c r="R89" s="63">
        <f>O89-Q89</f>
        <v>0</v>
      </c>
      <c r="S89" s="52">
        <v>69</v>
      </c>
      <c r="T89" s="88">
        <f>+S89/Z89*1000</f>
        <v>4.034379933345027</v>
      </c>
      <c r="U89" s="52">
        <v>34</v>
      </c>
      <c r="V89" s="96">
        <f>+U89/Z89*1000</f>
        <v>1.9879553294743615</v>
      </c>
      <c r="W89" s="115">
        <v>0.93</v>
      </c>
      <c r="X89" s="4">
        <f>B89+K89+M89</f>
        <v>88</v>
      </c>
      <c r="Y89">
        <f>B89+Q89</f>
        <v>85</v>
      </c>
      <c r="Z89" s="119">
        <v>17103</v>
      </c>
    </row>
    <row r="90" spans="1:26" ht="15" customHeight="1">
      <c r="A90" s="42"/>
      <c r="B90" s="52"/>
      <c r="C90" s="85"/>
      <c r="D90" s="54"/>
      <c r="E90" s="55"/>
      <c r="F90" s="29"/>
      <c r="G90" s="59"/>
      <c r="H90" s="105"/>
      <c r="I90" s="59"/>
      <c r="J90" s="105"/>
      <c r="K90" s="59"/>
      <c r="L90" s="105"/>
      <c r="M90" s="61"/>
      <c r="N90" s="105"/>
      <c r="O90" s="59"/>
      <c r="P90" s="105"/>
      <c r="Q90" s="59"/>
      <c r="R90" s="63"/>
      <c r="S90" s="52"/>
      <c r="T90" s="88"/>
      <c r="U90" s="52"/>
      <c r="V90" s="96"/>
      <c r="W90" s="115"/>
      <c r="X90" s="4"/>
      <c r="Z90" s="119"/>
    </row>
    <row r="91" spans="1:26" ht="24">
      <c r="A91" s="42" t="s">
        <v>81</v>
      </c>
      <c r="B91" s="52">
        <v>52</v>
      </c>
      <c r="C91" s="85">
        <f>+B91/Z91*1000</f>
        <v>6.629270780214177</v>
      </c>
      <c r="D91" s="54">
        <v>10</v>
      </c>
      <c r="E91" s="55">
        <v>108</v>
      </c>
      <c r="F91" s="29">
        <f>+E91/Z91*1000</f>
        <v>13.768485466598673</v>
      </c>
      <c r="G91" s="59">
        <v>0</v>
      </c>
      <c r="H91" s="105">
        <f t="shared" si="8"/>
        <v>0</v>
      </c>
      <c r="I91" s="59">
        <v>0</v>
      </c>
      <c r="J91" s="105">
        <f t="shared" si="7"/>
        <v>0</v>
      </c>
      <c r="K91" s="59">
        <v>0</v>
      </c>
      <c r="L91" s="105">
        <f>ROUND(K91/X91*1000,1)</f>
        <v>0</v>
      </c>
      <c r="M91" s="61">
        <v>1</v>
      </c>
      <c r="N91" s="105">
        <f>ROUND(M91/X91*1000,1)</f>
        <v>18.9</v>
      </c>
      <c r="O91" s="59">
        <v>0</v>
      </c>
      <c r="P91" s="105">
        <f>ROUND(O91/Y91*1000,1)</f>
        <v>0</v>
      </c>
      <c r="Q91" s="59">
        <v>0</v>
      </c>
      <c r="R91" s="63">
        <f>O91-Q91</f>
        <v>0</v>
      </c>
      <c r="S91" s="52">
        <v>34</v>
      </c>
      <c r="T91" s="88">
        <f>+S91/Z91*1000</f>
        <v>4.334523202447731</v>
      </c>
      <c r="U91" s="52">
        <v>17</v>
      </c>
      <c r="V91" s="96">
        <f>+U91/Z91*1000</f>
        <v>2.1672616012238657</v>
      </c>
      <c r="W91" s="115">
        <v>1.24</v>
      </c>
      <c r="X91" s="4">
        <f>B91+K91+M91</f>
        <v>53</v>
      </c>
      <c r="Y91">
        <f>B91+Q91</f>
        <v>52</v>
      </c>
      <c r="Z91" s="119">
        <v>7844</v>
      </c>
    </row>
    <row r="92" spans="1:26" ht="24">
      <c r="A92" s="42" t="s">
        <v>82</v>
      </c>
      <c r="B92" s="52">
        <v>124</v>
      </c>
      <c r="C92" s="85">
        <f>+B92/Z92*1000</f>
        <v>7.5457920038946025</v>
      </c>
      <c r="D92" s="54">
        <v>8</v>
      </c>
      <c r="E92" s="55">
        <v>182</v>
      </c>
      <c r="F92" s="29">
        <f>+E92/Z92*1000</f>
        <v>11.075275360554981</v>
      </c>
      <c r="G92" s="59">
        <v>0</v>
      </c>
      <c r="H92" s="105">
        <f t="shared" si="8"/>
        <v>0</v>
      </c>
      <c r="I92" s="59">
        <v>0</v>
      </c>
      <c r="J92" s="105">
        <f t="shared" si="7"/>
        <v>0</v>
      </c>
      <c r="K92" s="59">
        <v>3</v>
      </c>
      <c r="L92" s="105">
        <f>ROUND(K92/X92*1000,1)</f>
        <v>23.1</v>
      </c>
      <c r="M92" s="61">
        <v>3</v>
      </c>
      <c r="N92" s="105">
        <f>ROUND(M92/X92*1000,1)</f>
        <v>23.1</v>
      </c>
      <c r="O92" s="59">
        <v>2</v>
      </c>
      <c r="P92" s="105">
        <f>ROUND(O92/Y92*1000,1)</f>
        <v>15.9</v>
      </c>
      <c r="Q92" s="59">
        <v>2</v>
      </c>
      <c r="R92" s="63">
        <f>O92-Q92</f>
        <v>0</v>
      </c>
      <c r="S92" s="52">
        <v>79</v>
      </c>
      <c r="T92" s="88">
        <f>+S92/Z92*1000</f>
        <v>4.807399744416722</v>
      </c>
      <c r="U92" s="52">
        <v>22</v>
      </c>
      <c r="V92" s="96">
        <f>+U92/Z92*1000</f>
        <v>1.3387695490780744</v>
      </c>
      <c r="W92" s="115">
        <v>1.34</v>
      </c>
      <c r="X92" s="4">
        <f>B92+K92+M92</f>
        <v>130</v>
      </c>
      <c r="Y92">
        <f>B92+Q92</f>
        <v>126</v>
      </c>
      <c r="Z92" s="119">
        <v>16433</v>
      </c>
    </row>
    <row r="93" spans="1:26" ht="24">
      <c r="A93" s="42" t="s">
        <v>83</v>
      </c>
      <c r="B93" s="52">
        <v>99</v>
      </c>
      <c r="C93" s="85">
        <f>+B93/Z93*1000</f>
        <v>8.898076577386302</v>
      </c>
      <c r="D93" s="54">
        <v>12</v>
      </c>
      <c r="E93" s="55">
        <v>106</v>
      </c>
      <c r="F93" s="29">
        <f>+E93/Z93*1000</f>
        <v>9.527233507100487</v>
      </c>
      <c r="G93" s="59">
        <v>1</v>
      </c>
      <c r="H93" s="105">
        <f t="shared" si="8"/>
        <v>10.1</v>
      </c>
      <c r="I93" s="59">
        <v>0</v>
      </c>
      <c r="J93" s="105">
        <f t="shared" si="7"/>
        <v>0</v>
      </c>
      <c r="K93" s="59">
        <v>0</v>
      </c>
      <c r="L93" s="105">
        <f>ROUND(K93/X93*1000,1)</f>
        <v>0</v>
      </c>
      <c r="M93" s="61">
        <v>0</v>
      </c>
      <c r="N93" s="105">
        <f>ROUND(M93/X93*1000,1)</f>
        <v>0</v>
      </c>
      <c r="O93" s="59">
        <v>0</v>
      </c>
      <c r="P93" s="105">
        <f>ROUND(O93/Y93*1000,1)</f>
        <v>0</v>
      </c>
      <c r="Q93" s="59">
        <v>0</v>
      </c>
      <c r="R93" s="63">
        <f>O93-Q93</f>
        <v>0</v>
      </c>
      <c r="S93" s="52">
        <v>58</v>
      </c>
      <c r="T93" s="88">
        <f>+S93/Z93*1000</f>
        <v>5.213014560488944</v>
      </c>
      <c r="U93" s="52">
        <v>31</v>
      </c>
      <c r="V93" s="96">
        <f>+U93/Z93*1000</f>
        <v>2.7862664030199533</v>
      </c>
      <c r="W93" s="115">
        <v>1.49</v>
      </c>
      <c r="X93" s="4">
        <f>B93+K93+M93</f>
        <v>99</v>
      </c>
      <c r="Y93">
        <f>B93+Q93</f>
        <v>99</v>
      </c>
      <c r="Z93" s="119">
        <v>11126</v>
      </c>
    </row>
    <row r="94" spans="1:26" ht="24">
      <c r="A94" s="42" t="s">
        <v>84</v>
      </c>
      <c r="B94" s="52">
        <v>73</v>
      </c>
      <c r="C94" s="85">
        <f>+B94/Z94*1000</f>
        <v>6.7555062002591155</v>
      </c>
      <c r="D94" s="54">
        <v>7</v>
      </c>
      <c r="E94" s="55">
        <v>130</v>
      </c>
      <c r="F94" s="29">
        <f>+E94/Z94*1000</f>
        <v>12.030353507310753</v>
      </c>
      <c r="G94" s="59">
        <v>0</v>
      </c>
      <c r="H94" s="105">
        <f t="shared" si="8"/>
        <v>0</v>
      </c>
      <c r="I94" s="59">
        <v>0</v>
      </c>
      <c r="J94" s="105">
        <f t="shared" si="7"/>
        <v>0</v>
      </c>
      <c r="K94" s="59">
        <v>3</v>
      </c>
      <c r="L94" s="29">
        <f>ROUND(K94/X94*1000,1)</f>
        <v>39.5</v>
      </c>
      <c r="M94" s="61">
        <v>0</v>
      </c>
      <c r="N94" s="105">
        <f>ROUND(M94/X94*1000,1)</f>
        <v>0</v>
      </c>
      <c r="O94" s="59">
        <v>2</v>
      </c>
      <c r="P94" s="105">
        <f>ROUND(O94/Y94*1000,1)</f>
        <v>26.7</v>
      </c>
      <c r="Q94" s="59">
        <v>2</v>
      </c>
      <c r="R94" s="63">
        <f>O94-Q94</f>
        <v>0</v>
      </c>
      <c r="S94" s="52">
        <v>45</v>
      </c>
      <c r="T94" s="88">
        <f>+S94/Z94*1000</f>
        <v>4.16435313714603</v>
      </c>
      <c r="U94" s="52">
        <v>20</v>
      </c>
      <c r="V94" s="96">
        <f>+U94/Z94*1000</f>
        <v>1.8508236165093468</v>
      </c>
      <c r="W94" s="115">
        <v>1.17</v>
      </c>
      <c r="X94" s="4">
        <f>B94+K94+M94</f>
        <v>76</v>
      </c>
      <c r="Y94">
        <f>B94+Q94</f>
        <v>75</v>
      </c>
      <c r="Z94" s="119">
        <v>10806</v>
      </c>
    </row>
    <row r="95" spans="1:26" ht="24">
      <c r="A95" s="42" t="s">
        <v>85</v>
      </c>
      <c r="B95" s="52">
        <v>89</v>
      </c>
      <c r="C95" s="85">
        <f>+B95/Z95*1000</f>
        <v>7.401247401247401</v>
      </c>
      <c r="D95" s="54">
        <v>8</v>
      </c>
      <c r="E95" s="55">
        <v>129</v>
      </c>
      <c r="F95" s="29">
        <f>+E95/Z95*1000</f>
        <v>10.727650727650728</v>
      </c>
      <c r="G95" s="59">
        <v>0</v>
      </c>
      <c r="H95" s="105">
        <v>0</v>
      </c>
      <c r="I95" s="59">
        <v>0</v>
      </c>
      <c r="J95" s="105">
        <f t="shared" si="7"/>
        <v>0</v>
      </c>
      <c r="K95" s="59">
        <v>3</v>
      </c>
      <c r="L95" s="29">
        <f>ROUND(K95/X95*1000,1)</f>
        <v>32.6</v>
      </c>
      <c r="M95" s="61">
        <v>0</v>
      </c>
      <c r="N95" s="105">
        <v>0</v>
      </c>
      <c r="O95" s="59">
        <v>0</v>
      </c>
      <c r="P95" s="105">
        <f>ROUND(O95/Y95*1000,1)</f>
        <v>0</v>
      </c>
      <c r="Q95" s="59">
        <v>0</v>
      </c>
      <c r="R95" s="63">
        <f>O95-Q95</f>
        <v>0</v>
      </c>
      <c r="S95" s="52">
        <v>54</v>
      </c>
      <c r="T95" s="88">
        <f>+S95/Z95*1000</f>
        <v>4.490644490644491</v>
      </c>
      <c r="U95" s="52">
        <v>28</v>
      </c>
      <c r="V95" s="96">
        <f>+U95/Z95*1000</f>
        <v>2.328482328482328</v>
      </c>
      <c r="W95" s="115">
        <v>1.31</v>
      </c>
      <c r="X95" s="4">
        <f>B95+K95+M95</f>
        <v>92</v>
      </c>
      <c r="Y95">
        <f>B95+Q95</f>
        <v>89</v>
      </c>
      <c r="Z95" s="119">
        <v>12025</v>
      </c>
    </row>
    <row r="96" spans="1:26" ht="15" customHeight="1">
      <c r="A96" s="42"/>
      <c r="B96" s="52"/>
      <c r="C96" s="85"/>
      <c r="D96" s="54"/>
      <c r="E96" s="55"/>
      <c r="F96" s="29"/>
      <c r="G96" s="59"/>
      <c r="H96" s="105"/>
      <c r="I96" s="59"/>
      <c r="J96" s="105"/>
      <c r="K96" s="59"/>
      <c r="L96" s="29"/>
      <c r="M96" s="61"/>
      <c r="N96" s="105"/>
      <c r="O96" s="59"/>
      <c r="P96" s="105"/>
      <c r="Q96" s="59"/>
      <c r="R96" s="63"/>
      <c r="S96" s="52"/>
      <c r="T96" s="88"/>
      <c r="U96" s="52"/>
      <c r="V96" s="96"/>
      <c r="W96" s="115"/>
      <c r="X96" s="4"/>
      <c r="Z96" s="119"/>
    </row>
    <row r="97" spans="1:26" ht="24">
      <c r="A97" s="42" t="s">
        <v>86</v>
      </c>
      <c r="B97" s="52">
        <v>62</v>
      </c>
      <c r="C97" s="85">
        <f>+B97/Z97*1000</f>
        <v>6.268958543983822</v>
      </c>
      <c r="D97" s="54">
        <v>4</v>
      </c>
      <c r="E97" s="55">
        <v>108</v>
      </c>
      <c r="F97" s="29">
        <f>+E97/Z97*1000</f>
        <v>10.920121334681495</v>
      </c>
      <c r="G97" s="59">
        <v>0</v>
      </c>
      <c r="H97" s="105">
        <f>ROUND(G97/B97*1000,1)</f>
        <v>0</v>
      </c>
      <c r="I97" s="59">
        <v>0</v>
      </c>
      <c r="J97" s="105">
        <f t="shared" si="7"/>
        <v>0</v>
      </c>
      <c r="K97" s="59">
        <v>1</v>
      </c>
      <c r="L97" s="105">
        <f>ROUND(K97/X97*1000,1)</f>
        <v>15.6</v>
      </c>
      <c r="M97" s="61">
        <v>1</v>
      </c>
      <c r="N97" s="105">
        <f>ROUND(M97/X97*1000,1)</f>
        <v>15.6</v>
      </c>
      <c r="O97" s="59">
        <v>0</v>
      </c>
      <c r="P97" s="105">
        <f>ROUND(O97/Y97*1000,1)</f>
        <v>0</v>
      </c>
      <c r="Q97" s="59">
        <v>0</v>
      </c>
      <c r="R97" s="63">
        <f>O97-Q97</f>
        <v>0</v>
      </c>
      <c r="S97" s="52">
        <v>45</v>
      </c>
      <c r="T97" s="88">
        <f>+S97/Z97*1000</f>
        <v>4.550050556117291</v>
      </c>
      <c r="U97" s="52">
        <v>14</v>
      </c>
      <c r="V97" s="96">
        <f>+U97/Z97*1000</f>
        <v>1.4155712841253794</v>
      </c>
      <c r="W97" s="115">
        <v>1.18</v>
      </c>
      <c r="X97" s="4">
        <f>B97+K97+M97</f>
        <v>64</v>
      </c>
      <c r="Y97">
        <f>B97+Q97</f>
        <v>62</v>
      </c>
      <c r="Z97" s="119">
        <v>9890</v>
      </c>
    </row>
    <row r="98" spans="1:26" ht="24">
      <c r="A98" s="65" t="s">
        <v>87</v>
      </c>
      <c r="B98" s="52">
        <v>303</v>
      </c>
      <c r="C98" s="85">
        <f>+B98/Z98*1000</f>
        <v>6.237905052085478</v>
      </c>
      <c r="D98" s="54">
        <v>31</v>
      </c>
      <c r="E98" s="55">
        <v>412</v>
      </c>
      <c r="F98" s="29">
        <f>+E98/Z98*1000</f>
        <v>8.481903899205335</v>
      </c>
      <c r="G98" s="59">
        <v>1</v>
      </c>
      <c r="H98" s="105">
        <f>ROUND(G98/B98*1000,1)</f>
        <v>3.3</v>
      </c>
      <c r="I98" s="59">
        <v>1</v>
      </c>
      <c r="J98" s="105">
        <f t="shared" si="7"/>
        <v>3.3</v>
      </c>
      <c r="K98" s="59">
        <v>11</v>
      </c>
      <c r="L98" s="105">
        <f>ROUND(K98/X98*1000,1)</f>
        <v>34.9</v>
      </c>
      <c r="M98" s="61">
        <v>1</v>
      </c>
      <c r="N98" s="105">
        <f>ROUND(M98/X98*1000,1)</f>
        <v>3.2</v>
      </c>
      <c r="O98" s="59">
        <v>3</v>
      </c>
      <c r="P98" s="105">
        <f>ROUND(O98/Y98*1000,1)</f>
        <v>9.8</v>
      </c>
      <c r="Q98" s="59">
        <v>2</v>
      </c>
      <c r="R98" s="63">
        <f>O98-Q98</f>
        <v>1</v>
      </c>
      <c r="S98" s="52">
        <v>243</v>
      </c>
      <c r="T98" s="88">
        <f>+S98/Z98*1000</f>
        <v>5.002676328900234</v>
      </c>
      <c r="U98" s="52">
        <v>103</v>
      </c>
      <c r="V98" s="96">
        <f>+U98/Z98*1000</f>
        <v>2.1204759748013338</v>
      </c>
      <c r="W98" s="115">
        <v>1.01</v>
      </c>
      <c r="X98" s="4">
        <f>B98+K98+M98</f>
        <v>315</v>
      </c>
      <c r="Y98">
        <f>B98+Q98</f>
        <v>305</v>
      </c>
      <c r="Z98" s="119">
        <v>48574</v>
      </c>
    </row>
    <row r="99" spans="1:26" ht="24">
      <c r="A99" s="65" t="s">
        <v>88</v>
      </c>
      <c r="B99" s="52">
        <v>120</v>
      </c>
      <c r="C99" s="85">
        <f>+B99/Z99*1000</f>
        <v>6.0725671777744035</v>
      </c>
      <c r="D99" s="54">
        <v>9</v>
      </c>
      <c r="E99" s="55">
        <v>221</v>
      </c>
      <c r="F99" s="29">
        <f>+E99/Z99*1000</f>
        <v>11.183644552401194</v>
      </c>
      <c r="G99" s="59">
        <v>0</v>
      </c>
      <c r="H99" s="105">
        <f>ROUND(G99/B99*1000,1)</f>
        <v>0</v>
      </c>
      <c r="I99" s="59">
        <v>0</v>
      </c>
      <c r="J99" s="105">
        <f t="shared" si="7"/>
        <v>0</v>
      </c>
      <c r="K99" s="59">
        <v>1</v>
      </c>
      <c r="L99" s="105">
        <f>ROUND(K99/X99*1000,1)</f>
        <v>8.2</v>
      </c>
      <c r="M99" s="61">
        <v>1</v>
      </c>
      <c r="N99" s="105">
        <f>ROUND(M99/X99*1000,1)</f>
        <v>8.2</v>
      </c>
      <c r="O99" s="59">
        <v>0</v>
      </c>
      <c r="P99" s="105">
        <f>ROUND(O99/Y99*1000,1)</f>
        <v>0</v>
      </c>
      <c r="Q99" s="59">
        <v>0</v>
      </c>
      <c r="R99" s="63">
        <f>O99-Q99</f>
        <v>0</v>
      </c>
      <c r="S99" s="52">
        <v>100</v>
      </c>
      <c r="T99" s="88">
        <f>+S99/Z99*1000</f>
        <v>5.060472648145336</v>
      </c>
      <c r="U99" s="52">
        <v>61</v>
      </c>
      <c r="V99" s="96">
        <f>+U99/Z99*1000</f>
        <v>3.0868883153686557</v>
      </c>
      <c r="W99" s="115">
        <v>1.05</v>
      </c>
      <c r="X99" s="4">
        <f>B99+K99+M99</f>
        <v>122</v>
      </c>
      <c r="Y99">
        <f>B99+Q99</f>
        <v>120</v>
      </c>
      <c r="Z99" s="119">
        <v>19761</v>
      </c>
    </row>
    <row r="100" spans="1:26" ht="24">
      <c r="A100" s="41" t="s">
        <v>89</v>
      </c>
      <c r="B100" s="52">
        <v>188</v>
      </c>
      <c r="C100" s="85">
        <f>+B100/Z100*1000</f>
        <v>7.732488792004277</v>
      </c>
      <c r="D100" s="54">
        <v>19</v>
      </c>
      <c r="E100" s="56">
        <v>255</v>
      </c>
      <c r="F100" s="29">
        <f>+E100/Z100*1000</f>
        <v>10.4882161806441</v>
      </c>
      <c r="G100" s="59">
        <v>2</v>
      </c>
      <c r="H100" s="105">
        <f>ROUND(G100/B100*1000,1)</f>
        <v>10.6</v>
      </c>
      <c r="I100" s="59">
        <v>0</v>
      </c>
      <c r="J100" s="105">
        <f t="shared" si="7"/>
        <v>0</v>
      </c>
      <c r="K100" s="59">
        <v>1</v>
      </c>
      <c r="L100" s="105">
        <f>ROUND(K100/X100*1000,1)</f>
        <v>5.3</v>
      </c>
      <c r="M100" s="61">
        <v>0</v>
      </c>
      <c r="N100" s="105">
        <f>ROUND(M100/X100*1000,1)</f>
        <v>0</v>
      </c>
      <c r="O100" s="59">
        <v>0</v>
      </c>
      <c r="P100" s="105">
        <f>ROUND(O100/Y100*1000,1)</f>
        <v>0</v>
      </c>
      <c r="Q100" s="59">
        <v>0</v>
      </c>
      <c r="R100" s="63">
        <f>O100-Q100</f>
        <v>0</v>
      </c>
      <c r="S100" s="52">
        <v>124</v>
      </c>
      <c r="T100" s="88">
        <f>+S100/Z100*1000</f>
        <v>5.100152181960268</v>
      </c>
      <c r="U100" s="52">
        <v>70</v>
      </c>
      <c r="V100" s="96">
        <f>+U100/Z100*1000</f>
        <v>2.8791181672356356</v>
      </c>
      <c r="W100" s="115">
        <v>1.28</v>
      </c>
      <c r="X100" s="4">
        <f>B100+K100+M100</f>
        <v>189</v>
      </c>
      <c r="Y100">
        <f>B100+Q100</f>
        <v>188</v>
      </c>
      <c r="Z100" s="119">
        <v>24313</v>
      </c>
    </row>
    <row r="101" spans="1:26" ht="24">
      <c r="A101" s="41" t="s">
        <v>90</v>
      </c>
      <c r="B101" s="52">
        <v>126</v>
      </c>
      <c r="C101" s="85">
        <f>+B101/Z101*1000</f>
        <v>6.370714935787238</v>
      </c>
      <c r="D101" s="54">
        <v>6</v>
      </c>
      <c r="E101" s="56">
        <v>181</v>
      </c>
      <c r="F101" s="29">
        <f>+E101/Z101*1000</f>
        <v>9.151582566488017</v>
      </c>
      <c r="G101" s="59">
        <v>0</v>
      </c>
      <c r="H101" s="105">
        <f>ROUND(G101/B101*1000,1)</f>
        <v>0</v>
      </c>
      <c r="I101" s="59">
        <v>0</v>
      </c>
      <c r="J101" s="105">
        <f t="shared" si="7"/>
        <v>0</v>
      </c>
      <c r="K101" s="59">
        <v>1</v>
      </c>
      <c r="L101" s="105">
        <f>ROUND(K101/X101*1000,1)</f>
        <v>7.6</v>
      </c>
      <c r="M101" s="61">
        <v>5</v>
      </c>
      <c r="N101" s="105">
        <f>ROUND(M101/X101*1000,1)</f>
        <v>37.9</v>
      </c>
      <c r="O101" s="59">
        <v>0</v>
      </c>
      <c r="P101" s="105">
        <f>ROUND(O101/Y101*1000,1)</f>
        <v>0</v>
      </c>
      <c r="Q101" s="59">
        <v>0</v>
      </c>
      <c r="R101" s="63">
        <f>O101-Q101</f>
        <v>0</v>
      </c>
      <c r="S101" s="52">
        <v>67</v>
      </c>
      <c r="T101" s="88">
        <f>+S101/Z101*1000</f>
        <v>3.3876023864900398</v>
      </c>
      <c r="U101" s="52">
        <v>69</v>
      </c>
      <c r="V101" s="96">
        <f>+U101/Z101*1000</f>
        <v>3.4887248457882496</v>
      </c>
      <c r="W101" s="115">
        <v>1.11</v>
      </c>
      <c r="X101" s="4">
        <f>B101+K101+M101</f>
        <v>132</v>
      </c>
      <c r="Y101">
        <f>B101+Q101</f>
        <v>126</v>
      </c>
      <c r="Z101" s="119">
        <v>19778</v>
      </c>
    </row>
    <row r="102" spans="1:26" ht="15" customHeight="1">
      <c r="A102" s="41"/>
      <c r="B102" s="52"/>
      <c r="C102" s="85"/>
      <c r="D102" s="54"/>
      <c r="E102" s="56"/>
      <c r="F102" s="29"/>
      <c r="G102" s="59"/>
      <c r="H102" s="105"/>
      <c r="I102" s="59"/>
      <c r="J102" s="105"/>
      <c r="K102" s="59"/>
      <c r="L102" s="105"/>
      <c r="M102" s="61"/>
      <c r="N102" s="105"/>
      <c r="O102" s="59"/>
      <c r="P102" s="105"/>
      <c r="Q102" s="59"/>
      <c r="R102" s="63"/>
      <c r="S102" s="52"/>
      <c r="T102" s="88"/>
      <c r="U102" s="52"/>
      <c r="V102" s="96"/>
      <c r="W102" s="115"/>
      <c r="X102" s="4"/>
      <c r="Z102" s="119"/>
    </row>
    <row r="103" spans="1:26" ht="24">
      <c r="A103" s="41" t="s">
        <v>91</v>
      </c>
      <c r="B103" s="52">
        <v>35</v>
      </c>
      <c r="C103" s="85">
        <f>+B103/Z103*1000</f>
        <v>7.4595055413469735</v>
      </c>
      <c r="D103" s="54">
        <v>1</v>
      </c>
      <c r="E103" s="56">
        <v>86</v>
      </c>
      <c r="F103" s="29">
        <f>+E103/Z103*1000</f>
        <v>18.329070758738276</v>
      </c>
      <c r="G103" s="59">
        <v>0</v>
      </c>
      <c r="H103" s="105">
        <v>0</v>
      </c>
      <c r="I103" s="59">
        <v>0</v>
      </c>
      <c r="J103" s="133">
        <f t="shared" si="7"/>
        <v>0</v>
      </c>
      <c r="K103" s="59">
        <v>0</v>
      </c>
      <c r="L103" s="105">
        <f>ROUND(K103/X103*1000,1)</f>
        <v>0</v>
      </c>
      <c r="M103" s="61">
        <v>0</v>
      </c>
      <c r="N103" s="133">
        <v>0</v>
      </c>
      <c r="O103" s="59">
        <v>0</v>
      </c>
      <c r="P103" s="105">
        <f>ROUND(O103/Y103*1000,1)</f>
        <v>0</v>
      </c>
      <c r="Q103" s="59">
        <v>0</v>
      </c>
      <c r="R103" s="63">
        <f>O103-Q103</f>
        <v>0</v>
      </c>
      <c r="S103" s="52">
        <v>20</v>
      </c>
      <c r="T103" s="88">
        <f>+S103/Z103*1000</f>
        <v>4.262574595055414</v>
      </c>
      <c r="U103" s="52">
        <v>14</v>
      </c>
      <c r="V103" s="96">
        <f>+U103/Z103*1000</f>
        <v>2.9838022165387894</v>
      </c>
      <c r="W103" s="115">
        <v>1.26</v>
      </c>
      <c r="X103" s="4">
        <f>B103+K103+M103</f>
        <v>35</v>
      </c>
      <c r="Y103">
        <f>B103+Q103</f>
        <v>35</v>
      </c>
      <c r="Z103" s="119">
        <v>4692</v>
      </c>
    </row>
    <row r="104" spans="1:26" ht="24">
      <c r="A104" s="41" t="s">
        <v>92</v>
      </c>
      <c r="B104" s="52">
        <v>72</v>
      </c>
      <c r="C104" s="85">
        <f>+B104/Z104*1000</f>
        <v>6.548431105047749</v>
      </c>
      <c r="D104" s="54">
        <v>10</v>
      </c>
      <c r="E104" s="56">
        <v>116</v>
      </c>
      <c r="F104" s="29">
        <f>+E104/Z104*1000</f>
        <v>10.55025011368804</v>
      </c>
      <c r="G104" s="59">
        <v>0</v>
      </c>
      <c r="H104" s="105">
        <v>0</v>
      </c>
      <c r="I104" s="59">
        <v>0</v>
      </c>
      <c r="J104" s="133">
        <f t="shared" si="7"/>
        <v>0</v>
      </c>
      <c r="K104" s="59">
        <v>1</v>
      </c>
      <c r="L104" s="29">
        <f>ROUND(K104/X104*1000,1)</f>
        <v>13.7</v>
      </c>
      <c r="M104" s="61">
        <v>0</v>
      </c>
      <c r="N104" s="105">
        <f>ROUND(M104/X104*1000,1)</f>
        <v>0</v>
      </c>
      <c r="O104" s="59">
        <v>1</v>
      </c>
      <c r="P104" s="105">
        <f>ROUND(O104/Y104*1000,1)</f>
        <v>13.7</v>
      </c>
      <c r="Q104" s="59">
        <v>1</v>
      </c>
      <c r="R104" s="63">
        <f>O104-Q104</f>
        <v>0</v>
      </c>
      <c r="S104" s="52">
        <v>58</v>
      </c>
      <c r="T104" s="88">
        <f>+S104/Z104*1000</f>
        <v>5.27512505684402</v>
      </c>
      <c r="U104" s="52">
        <v>27</v>
      </c>
      <c r="V104" s="96">
        <f>+U104/Z104*1000</f>
        <v>2.4556616643929057</v>
      </c>
      <c r="W104" s="115">
        <v>1.16</v>
      </c>
      <c r="X104" s="4">
        <f>B104+K104+M104</f>
        <v>73</v>
      </c>
      <c r="Y104">
        <f>B104+Q104</f>
        <v>73</v>
      </c>
      <c r="Z104" s="119">
        <v>10995</v>
      </c>
    </row>
    <row r="105" spans="1:26" ht="24">
      <c r="A105" s="42" t="s">
        <v>93</v>
      </c>
      <c r="B105" s="52">
        <v>91</v>
      </c>
      <c r="C105" s="85">
        <f>+B105/Z105*1000</f>
        <v>6.326034063260341</v>
      </c>
      <c r="D105" s="54">
        <v>4</v>
      </c>
      <c r="E105" s="55">
        <v>178</v>
      </c>
      <c r="F105" s="29">
        <f>+E105/Z105*1000</f>
        <v>12.37400069516858</v>
      </c>
      <c r="G105" s="59">
        <v>1</v>
      </c>
      <c r="H105" s="105">
        <f>ROUND(G105/B105*1000,1)</f>
        <v>11</v>
      </c>
      <c r="I105" s="59">
        <v>0</v>
      </c>
      <c r="J105" s="133">
        <f t="shared" si="7"/>
        <v>0</v>
      </c>
      <c r="K105" s="59">
        <v>2</v>
      </c>
      <c r="L105" s="29">
        <f>ROUND(K105/X105*1000,1)</f>
        <v>21.1</v>
      </c>
      <c r="M105" s="61">
        <v>2</v>
      </c>
      <c r="N105" s="105">
        <f>ROUND(M105/X105*1000,1)</f>
        <v>21.1</v>
      </c>
      <c r="O105" s="59">
        <v>0</v>
      </c>
      <c r="P105" s="105">
        <f>ROUND(O105/Y105*1000,1)</f>
        <v>0</v>
      </c>
      <c r="Q105" s="59">
        <v>0</v>
      </c>
      <c r="R105" s="63">
        <f>O105-Q105</f>
        <v>0</v>
      </c>
      <c r="S105" s="52">
        <v>57</v>
      </c>
      <c r="T105" s="88">
        <f>+S105/Z105*1000</f>
        <v>3.962460896767466</v>
      </c>
      <c r="U105" s="52">
        <v>23</v>
      </c>
      <c r="V105" s="96">
        <f>+U105/Z105*1000</f>
        <v>1.5988877302745916</v>
      </c>
      <c r="W105" s="115">
        <v>1.07</v>
      </c>
      <c r="X105" s="4">
        <f>B105+K105+M105</f>
        <v>95</v>
      </c>
      <c r="Y105">
        <f>B105+Q105</f>
        <v>91</v>
      </c>
      <c r="Z105" s="119">
        <v>14385</v>
      </c>
    </row>
    <row r="106" spans="1:26" ht="24">
      <c r="A106" s="41" t="s">
        <v>94</v>
      </c>
      <c r="B106" s="52">
        <v>47</v>
      </c>
      <c r="C106" s="85">
        <f>+B106/Z106*1000</f>
        <v>5.624700813786501</v>
      </c>
      <c r="D106" s="54">
        <v>7</v>
      </c>
      <c r="E106" s="56">
        <v>86</v>
      </c>
      <c r="F106" s="29">
        <f>+E106/Z106*1000</f>
        <v>10.292005744375299</v>
      </c>
      <c r="G106" s="59">
        <v>0</v>
      </c>
      <c r="H106" s="105">
        <v>0</v>
      </c>
      <c r="I106" s="59">
        <v>0</v>
      </c>
      <c r="J106" s="133">
        <f t="shared" si="7"/>
        <v>0</v>
      </c>
      <c r="K106" s="59">
        <v>0</v>
      </c>
      <c r="L106" s="54">
        <f>ROUND(K106/X106*1000,1)</f>
        <v>0</v>
      </c>
      <c r="M106" s="61">
        <v>0</v>
      </c>
      <c r="N106" s="105">
        <f>ROUND(M106/X106*1000,1)</f>
        <v>0</v>
      </c>
      <c r="O106" s="59">
        <v>0</v>
      </c>
      <c r="P106" s="105">
        <f>ROUND(O106/Y106*1000,1)</f>
        <v>0</v>
      </c>
      <c r="Q106" s="59">
        <v>0</v>
      </c>
      <c r="R106" s="63">
        <f>O106-Q106</f>
        <v>0</v>
      </c>
      <c r="S106" s="52">
        <v>39</v>
      </c>
      <c r="T106" s="88">
        <f>+S106/Z106*1000</f>
        <v>4.667304930588799</v>
      </c>
      <c r="U106" s="52">
        <v>19</v>
      </c>
      <c r="V106" s="96">
        <f>+U106/Z106*1000</f>
        <v>2.2738152225945427</v>
      </c>
      <c r="W106" s="115">
        <v>0.99</v>
      </c>
      <c r="X106" s="4">
        <f>B106+K106+M106</f>
        <v>47</v>
      </c>
      <c r="Y106">
        <f>B106+Q106</f>
        <v>47</v>
      </c>
      <c r="Z106" s="119">
        <v>8356</v>
      </c>
    </row>
    <row r="107" spans="1:26" ht="24">
      <c r="A107" s="41" t="s">
        <v>95</v>
      </c>
      <c r="B107" s="52">
        <v>92</v>
      </c>
      <c r="C107" s="85">
        <f>+B107/Z107*1000</f>
        <v>7.911936704506364</v>
      </c>
      <c r="D107" s="54">
        <v>7</v>
      </c>
      <c r="E107" s="56">
        <v>123</v>
      </c>
      <c r="F107" s="29">
        <f>+E107/Z107*1000</f>
        <v>10.577915376676987</v>
      </c>
      <c r="G107" s="59">
        <v>0</v>
      </c>
      <c r="H107" s="133">
        <v>0</v>
      </c>
      <c r="I107" s="59">
        <v>0</v>
      </c>
      <c r="J107" s="133">
        <f t="shared" si="7"/>
        <v>0</v>
      </c>
      <c r="K107" s="59">
        <v>2</v>
      </c>
      <c r="L107" s="105">
        <f>ROUND(K107/X107*1000,1)</f>
        <v>20.8</v>
      </c>
      <c r="M107" s="61">
        <v>2</v>
      </c>
      <c r="N107" s="105">
        <f>ROUND(M107/X107*1000,1)</f>
        <v>20.8</v>
      </c>
      <c r="O107" s="72">
        <v>1</v>
      </c>
      <c r="P107" s="105">
        <f>ROUND(O107/Y107*1000,1)</f>
        <v>10.8</v>
      </c>
      <c r="Q107" s="59">
        <v>1</v>
      </c>
      <c r="R107" s="63">
        <f>O107-Q107</f>
        <v>0</v>
      </c>
      <c r="S107" s="52">
        <v>60</v>
      </c>
      <c r="T107" s="88">
        <f>+S107/Z107*1000</f>
        <v>5.159958720330238</v>
      </c>
      <c r="U107" s="52">
        <v>17</v>
      </c>
      <c r="V107" s="96">
        <f>+U107/Z107*1000</f>
        <v>1.461988304093567</v>
      </c>
      <c r="W107" s="115">
        <v>1.35</v>
      </c>
      <c r="X107" s="4">
        <f>B107+K107+M107</f>
        <v>96</v>
      </c>
      <c r="Y107">
        <f>B107+Q107</f>
        <v>93</v>
      </c>
      <c r="Z107" s="119">
        <v>11628</v>
      </c>
    </row>
    <row r="108" spans="1:26" ht="15" customHeight="1">
      <c r="A108" s="41"/>
      <c r="B108" s="52"/>
      <c r="C108" s="85"/>
      <c r="D108" s="54"/>
      <c r="E108" s="56"/>
      <c r="F108" s="29"/>
      <c r="G108" s="59"/>
      <c r="H108" s="133"/>
      <c r="I108" s="59"/>
      <c r="J108" s="133"/>
      <c r="K108" s="59"/>
      <c r="L108" s="105"/>
      <c r="M108" s="61"/>
      <c r="N108" s="105"/>
      <c r="O108" s="72"/>
      <c r="P108" s="105"/>
      <c r="Q108" s="59"/>
      <c r="R108" s="63"/>
      <c r="S108" s="52"/>
      <c r="T108" s="88"/>
      <c r="U108" s="52"/>
      <c r="V108" s="96"/>
      <c r="W108" s="115"/>
      <c r="X108" s="4"/>
      <c r="Z108" s="119"/>
    </row>
    <row r="109" spans="1:26" ht="24">
      <c r="A109" s="41" t="s">
        <v>96</v>
      </c>
      <c r="B109" s="52">
        <v>43</v>
      </c>
      <c r="C109" s="85">
        <f>+B109/Z109*1000</f>
        <v>5.4485554992397365</v>
      </c>
      <c r="D109" s="54">
        <v>6</v>
      </c>
      <c r="E109" s="56">
        <v>89</v>
      </c>
      <c r="F109" s="29">
        <f>+E109/Z109*1000</f>
        <v>11.277242777496198</v>
      </c>
      <c r="G109" s="59">
        <v>0</v>
      </c>
      <c r="H109" s="133">
        <v>0</v>
      </c>
      <c r="I109" s="59">
        <v>0</v>
      </c>
      <c r="J109" s="133">
        <f t="shared" si="7"/>
        <v>0</v>
      </c>
      <c r="K109" s="59">
        <v>0</v>
      </c>
      <c r="L109" s="105">
        <f>ROUND(K109/X109*1000,1)</f>
        <v>0</v>
      </c>
      <c r="M109" s="61">
        <v>1</v>
      </c>
      <c r="N109" s="105">
        <f>ROUND(M109/X109*1000,1)</f>
        <v>22.7</v>
      </c>
      <c r="O109" s="72">
        <v>0</v>
      </c>
      <c r="P109" s="105">
        <f>ROUND(O109/Y109*1000,1)</f>
        <v>0</v>
      </c>
      <c r="Q109" s="59">
        <v>0</v>
      </c>
      <c r="R109" s="63">
        <f>O109-Q109</f>
        <v>0</v>
      </c>
      <c r="S109" s="52">
        <v>23</v>
      </c>
      <c r="T109" s="88">
        <f>+S109/Z109*1000</f>
        <v>2.914343639128231</v>
      </c>
      <c r="U109" s="52">
        <v>7</v>
      </c>
      <c r="V109" s="96">
        <f>+U109/Z109*1000</f>
        <v>0.8869741510390269</v>
      </c>
      <c r="W109" s="115">
        <v>0.99</v>
      </c>
      <c r="X109" s="4">
        <f>B109+K109+M109</f>
        <v>44</v>
      </c>
      <c r="Y109">
        <f>B109+Q109</f>
        <v>43</v>
      </c>
      <c r="Z109" s="119">
        <v>7892</v>
      </c>
    </row>
    <row r="110" spans="1:26" ht="24">
      <c r="A110" s="42" t="s">
        <v>97</v>
      </c>
      <c r="B110" s="52">
        <v>108</v>
      </c>
      <c r="C110" s="85">
        <f>+B110/Z110*1000</f>
        <v>7.48544496811755</v>
      </c>
      <c r="D110" s="54">
        <v>9</v>
      </c>
      <c r="E110" s="55">
        <v>161</v>
      </c>
      <c r="F110" s="29">
        <f>+E110/Z110*1000</f>
        <v>11.158857776545606</v>
      </c>
      <c r="G110" s="59">
        <v>1</v>
      </c>
      <c r="H110" s="105">
        <f>ROUND(G110/B110*1000,1)</f>
        <v>9.3</v>
      </c>
      <c r="I110" s="59">
        <v>1</v>
      </c>
      <c r="J110" s="133">
        <f t="shared" si="7"/>
        <v>9.3</v>
      </c>
      <c r="K110" s="59">
        <v>1</v>
      </c>
      <c r="L110" s="105">
        <f>ROUND(K110/X110*1000,1)</f>
        <v>9.1</v>
      </c>
      <c r="M110" s="61">
        <v>1</v>
      </c>
      <c r="N110" s="105">
        <f>ROUND(M110/X110*1000,1)</f>
        <v>9.1</v>
      </c>
      <c r="O110" s="72">
        <v>1</v>
      </c>
      <c r="P110" s="105">
        <f>ROUND(O110/Y110*1000,1)</f>
        <v>9.3</v>
      </c>
      <c r="Q110" s="59">
        <v>0</v>
      </c>
      <c r="R110" s="63">
        <f>O110-Q110</f>
        <v>1</v>
      </c>
      <c r="S110" s="52">
        <v>55</v>
      </c>
      <c r="T110" s="88">
        <f>+S110/Z110*1000</f>
        <v>3.8120321596894926</v>
      </c>
      <c r="U110" s="52">
        <v>35</v>
      </c>
      <c r="V110" s="96">
        <f>+U110/Z110*1000</f>
        <v>2.425838647075132</v>
      </c>
      <c r="W110" s="115">
        <v>1.23</v>
      </c>
      <c r="X110" s="4">
        <f>B110+K110+M110</f>
        <v>110</v>
      </c>
      <c r="Y110">
        <f>B110+Q110</f>
        <v>108</v>
      </c>
      <c r="Z110" s="119">
        <v>14428</v>
      </c>
    </row>
    <row r="111" spans="1:26" ht="24">
      <c r="A111" s="41" t="s">
        <v>98</v>
      </c>
      <c r="B111" s="52">
        <v>72</v>
      </c>
      <c r="C111" s="85">
        <f>+B111/Z111*1000</f>
        <v>5.555555555555555</v>
      </c>
      <c r="D111" s="54">
        <v>4</v>
      </c>
      <c r="E111" s="56">
        <v>117</v>
      </c>
      <c r="F111" s="29">
        <f>+E111/Z111*1000</f>
        <v>9.027777777777777</v>
      </c>
      <c r="G111" s="59">
        <v>0</v>
      </c>
      <c r="H111" s="105">
        <f>ROUND(G111/B111*1000,1)</f>
        <v>0</v>
      </c>
      <c r="I111" s="59">
        <v>0</v>
      </c>
      <c r="J111" s="133">
        <f t="shared" si="7"/>
        <v>0</v>
      </c>
      <c r="K111" s="59">
        <v>0</v>
      </c>
      <c r="L111" s="105">
        <f>ROUND(K111/X111*1000,1)</f>
        <v>0</v>
      </c>
      <c r="M111" s="61">
        <v>1</v>
      </c>
      <c r="N111" s="105">
        <f>ROUND(M111/X111*1000,1)</f>
        <v>13.7</v>
      </c>
      <c r="O111" s="72">
        <v>0</v>
      </c>
      <c r="P111" s="105">
        <f>ROUND(O111/Y111*1000,1)</f>
        <v>0</v>
      </c>
      <c r="Q111" s="59">
        <v>0</v>
      </c>
      <c r="R111" s="63">
        <f>O111-Q111</f>
        <v>0</v>
      </c>
      <c r="S111" s="52">
        <v>49</v>
      </c>
      <c r="T111" s="88">
        <f>+S111/Z111*1000</f>
        <v>3.7808641975308643</v>
      </c>
      <c r="U111" s="52">
        <v>26</v>
      </c>
      <c r="V111" s="96">
        <f>+U111/Z111*1000</f>
        <v>2.006172839506173</v>
      </c>
      <c r="W111" s="115">
        <v>0.99</v>
      </c>
      <c r="X111" s="4">
        <f>B111+K111+M111</f>
        <v>73</v>
      </c>
      <c r="Y111">
        <f>B111+Q111</f>
        <v>72</v>
      </c>
      <c r="Z111" s="119">
        <v>12960</v>
      </c>
    </row>
    <row r="112" spans="1:26" ht="24">
      <c r="A112" s="41" t="s">
        <v>99</v>
      </c>
      <c r="B112" s="52">
        <v>44</v>
      </c>
      <c r="C112" s="85">
        <f>+B112/Z112*1000</f>
        <v>5.211417742508587</v>
      </c>
      <c r="D112" s="54">
        <v>1</v>
      </c>
      <c r="E112" s="56">
        <v>85</v>
      </c>
      <c r="F112" s="29">
        <f>+E112/Z112*1000</f>
        <v>10.067511548027952</v>
      </c>
      <c r="G112" s="59">
        <v>0</v>
      </c>
      <c r="H112" s="105">
        <v>0</v>
      </c>
      <c r="I112" s="59">
        <v>0</v>
      </c>
      <c r="J112" s="133">
        <f t="shared" si="7"/>
        <v>0</v>
      </c>
      <c r="K112" s="59">
        <v>0</v>
      </c>
      <c r="L112" s="105">
        <f>ROUND(K112/X112*1000,1)</f>
        <v>0</v>
      </c>
      <c r="M112" s="61">
        <v>0</v>
      </c>
      <c r="N112" s="105">
        <f>ROUND(M112/X112*1000,1)</f>
        <v>0</v>
      </c>
      <c r="O112" s="72">
        <v>0</v>
      </c>
      <c r="P112" s="105">
        <f>ROUND(O112/Y112*1000,1)</f>
        <v>0</v>
      </c>
      <c r="Q112" s="59">
        <v>0</v>
      </c>
      <c r="R112" s="63">
        <f>O112-Q112</f>
        <v>0</v>
      </c>
      <c r="S112" s="52">
        <v>27</v>
      </c>
      <c r="T112" s="88">
        <f>+S112/Z112*1000</f>
        <v>3.197915432902996</v>
      </c>
      <c r="U112" s="52">
        <v>21</v>
      </c>
      <c r="V112" s="96">
        <f>+U112/Z112*1000</f>
        <v>2.487267558924553</v>
      </c>
      <c r="W112" s="115">
        <v>0.98</v>
      </c>
      <c r="X112" s="4">
        <f>B112+K112+M112</f>
        <v>44</v>
      </c>
      <c r="Y112">
        <f>B112+Q112</f>
        <v>44</v>
      </c>
      <c r="Z112" s="119">
        <v>8443</v>
      </c>
    </row>
    <row r="113" spans="1:26" ht="24">
      <c r="A113" s="41" t="s">
        <v>100</v>
      </c>
      <c r="B113" s="52">
        <v>48</v>
      </c>
      <c r="C113" s="85">
        <f>+B113/Z113*1000</f>
        <v>4.788985333732416</v>
      </c>
      <c r="D113" s="54">
        <v>1</v>
      </c>
      <c r="E113" s="56">
        <v>117</v>
      </c>
      <c r="F113" s="29">
        <f>+E113/Z113*1000</f>
        <v>11.673151750972762</v>
      </c>
      <c r="G113" s="59">
        <v>0</v>
      </c>
      <c r="H113" s="133">
        <v>0</v>
      </c>
      <c r="I113" s="59">
        <v>0</v>
      </c>
      <c r="J113" s="133">
        <f t="shared" si="7"/>
        <v>0</v>
      </c>
      <c r="K113" s="59">
        <v>0</v>
      </c>
      <c r="L113" s="105">
        <f>ROUND(K113/X113*1000,1)</f>
        <v>0</v>
      </c>
      <c r="M113" s="61">
        <v>1</v>
      </c>
      <c r="N113" s="105">
        <f>ROUND(M113/X113*1000,1)</f>
        <v>20.4</v>
      </c>
      <c r="O113" s="72">
        <v>0</v>
      </c>
      <c r="P113" s="133">
        <v>0</v>
      </c>
      <c r="Q113" s="59">
        <v>0</v>
      </c>
      <c r="R113" s="63">
        <f>O113-Q113</f>
        <v>0</v>
      </c>
      <c r="S113" s="52">
        <v>30</v>
      </c>
      <c r="T113" s="88">
        <f>+S113/Z113*1000</f>
        <v>2.9931158335827597</v>
      </c>
      <c r="U113" s="52">
        <v>10</v>
      </c>
      <c r="V113" s="96">
        <f>+U113/Z113*1000</f>
        <v>0.9977052778609198</v>
      </c>
      <c r="W113" s="117">
        <v>0.99</v>
      </c>
      <c r="X113" s="4">
        <f>B113+K113+M113</f>
        <v>49</v>
      </c>
      <c r="Y113">
        <f>B113+Q113</f>
        <v>48</v>
      </c>
      <c r="Z113" s="119">
        <v>10023</v>
      </c>
    </row>
    <row r="114" spans="1:26" ht="15" customHeight="1">
      <c r="A114" s="41"/>
      <c r="B114" s="52"/>
      <c r="C114" s="85"/>
      <c r="D114" s="54"/>
      <c r="E114" s="56"/>
      <c r="F114" s="29"/>
      <c r="G114" s="59"/>
      <c r="H114" s="133"/>
      <c r="I114" s="59"/>
      <c r="J114" s="133"/>
      <c r="K114" s="59"/>
      <c r="L114" s="105"/>
      <c r="M114" s="61"/>
      <c r="N114" s="105"/>
      <c r="O114" s="72"/>
      <c r="P114" s="133"/>
      <c r="Q114" s="59"/>
      <c r="R114" s="63"/>
      <c r="S114" s="52"/>
      <c r="T114" s="88"/>
      <c r="U114" s="52"/>
      <c r="V114" s="96"/>
      <c r="W114" s="117"/>
      <c r="X114" s="4"/>
      <c r="Z114" s="119"/>
    </row>
    <row r="115" spans="1:26" ht="24">
      <c r="A115" s="41" t="s">
        <v>101</v>
      </c>
      <c r="B115" s="52">
        <v>60</v>
      </c>
      <c r="C115" s="85">
        <f>+B115/Z115*1000</f>
        <v>5.171522151353215</v>
      </c>
      <c r="D115" s="54">
        <v>3</v>
      </c>
      <c r="E115" s="56">
        <v>140</v>
      </c>
      <c r="F115" s="29">
        <f>+E115/Z115*1000</f>
        <v>12.066885019824168</v>
      </c>
      <c r="G115" s="59">
        <v>0</v>
      </c>
      <c r="H115" s="133">
        <v>0</v>
      </c>
      <c r="I115" s="59">
        <v>0</v>
      </c>
      <c r="J115" s="133">
        <f t="shared" si="7"/>
        <v>0</v>
      </c>
      <c r="K115" s="59">
        <v>1</v>
      </c>
      <c r="L115" s="105">
        <f>ROUND(K115/X115*1000,1)</f>
        <v>15.9</v>
      </c>
      <c r="M115" s="61">
        <v>2</v>
      </c>
      <c r="N115" s="133">
        <f>ROUND(M115/X115*1000,1)</f>
        <v>31.7</v>
      </c>
      <c r="O115" s="72">
        <v>1</v>
      </c>
      <c r="P115" s="133">
        <f>ROUND(O115/Y115*1000,1)</f>
        <v>16.4</v>
      </c>
      <c r="Q115" s="59">
        <v>1</v>
      </c>
      <c r="R115" s="63">
        <f>O115-Q115</f>
        <v>0</v>
      </c>
      <c r="S115" s="52">
        <v>44</v>
      </c>
      <c r="T115" s="88">
        <f>+S115/Z115*1000</f>
        <v>3.792449577659024</v>
      </c>
      <c r="U115" s="52">
        <v>22</v>
      </c>
      <c r="V115" s="96">
        <f>+U115/Z115*1000</f>
        <v>1.896224788829512</v>
      </c>
      <c r="W115" s="117">
        <v>1.08</v>
      </c>
      <c r="X115" s="4">
        <f>B115+K115+M115</f>
        <v>63</v>
      </c>
      <c r="Y115">
        <f>B115+Q115</f>
        <v>61</v>
      </c>
      <c r="Z115" s="119">
        <v>11602</v>
      </c>
    </row>
    <row r="116" spans="1:26" ht="24">
      <c r="A116" s="41" t="s">
        <v>102</v>
      </c>
      <c r="B116" s="52">
        <v>45</v>
      </c>
      <c r="C116" s="85">
        <f>+B116/Z116*1000</f>
        <v>5.84339696143358</v>
      </c>
      <c r="D116" s="54">
        <v>3</v>
      </c>
      <c r="E116" s="56">
        <v>114</v>
      </c>
      <c r="F116" s="29">
        <f>+E116/Z116*1000</f>
        <v>14.803272302298403</v>
      </c>
      <c r="G116" s="59">
        <v>0</v>
      </c>
      <c r="H116" s="133">
        <v>0</v>
      </c>
      <c r="I116" s="59">
        <v>0</v>
      </c>
      <c r="J116" s="133">
        <f t="shared" si="7"/>
        <v>0</v>
      </c>
      <c r="K116" s="59">
        <v>0</v>
      </c>
      <c r="L116" s="105">
        <f>ROUND(K116/X116*1000,1)</f>
        <v>0</v>
      </c>
      <c r="M116" s="61">
        <v>0</v>
      </c>
      <c r="N116" s="105">
        <f>ROUND(M116/X116*1000,1)</f>
        <v>0</v>
      </c>
      <c r="O116" s="72">
        <v>0</v>
      </c>
      <c r="P116" s="105">
        <f>ROUND(O116/Y116*1000,1)</f>
        <v>0</v>
      </c>
      <c r="Q116" s="59">
        <v>0</v>
      </c>
      <c r="R116" s="63">
        <f>O116-Q116</f>
        <v>0</v>
      </c>
      <c r="S116" s="52">
        <v>19</v>
      </c>
      <c r="T116" s="88">
        <f>+S116/Z116*1000</f>
        <v>2.467212050383067</v>
      </c>
      <c r="U116" s="52">
        <v>16</v>
      </c>
      <c r="V116" s="96">
        <f>+U116/Z116*1000</f>
        <v>2.0776522529541617</v>
      </c>
      <c r="W116" s="117">
        <v>1.24</v>
      </c>
      <c r="X116" s="4">
        <f>B116+K116+M116</f>
        <v>45</v>
      </c>
      <c r="Y116">
        <f>B116+Q116</f>
        <v>45</v>
      </c>
      <c r="Z116" s="119">
        <v>7701</v>
      </c>
    </row>
    <row r="117" spans="1:26" ht="24">
      <c r="A117" s="41" t="s">
        <v>103</v>
      </c>
      <c r="B117" s="52">
        <v>29</v>
      </c>
      <c r="C117" s="85">
        <f>+B117/Z117*1000</f>
        <v>3.640929064657878</v>
      </c>
      <c r="D117" s="54">
        <v>2</v>
      </c>
      <c r="E117" s="56">
        <v>124</v>
      </c>
      <c r="F117" s="29">
        <f>+E117/Z117*1000</f>
        <v>15.568110483364721</v>
      </c>
      <c r="G117" s="59">
        <v>0</v>
      </c>
      <c r="H117" s="133">
        <v>0</v>
      </c>
      <c r="I117" s="59">
        <v>0</v>
      </c>
      <c r="J117" s="133">
        <f t="shared" si="7"/>
        <v>0</v>
      </c>
      <c r="K117" s="59">
        <v>2</v>
      </c>
      <c r="L117" s="105">
        <f>ROUND(K117/X117*1000,1)</f>
        <v>62.5</v>
      </c>
      <c r="M117" s="61">
        <v>1</v>
      </c>
      <c r="N117" s="105">
        <f>ROUND(M117/X117*1000,1)</f>
        <v>31.3</v>
      </c>
      <c r="O117" s="72">
        <v>0</v>
      </c>
      <c r="P117" s="105">
        <f>ROUND(O117/Y117*1000,1)</f>
        <v>0</v>
      </c>
      <c r="Q117" s="59">
        <v>0</v>
      </c>
      <c r="R117" s="63">
        <f>O117-Q117</f>
        <v>0</v>
      </c>
      <c r="S117" s="52">
        <v>28</v>
      </c>
      <c r="T117" s="88">
        <f>+S117/Z117*1000</f>
        <v>3.5153797865662275</v>
      </c>
      <c r="U117" s="52">
        <v>14</v>
      </c>
      <c r="V117" s="96">
        <f>+U117/Z117*1000</f>
        <v>1.7576898932831138</v>
      </c>
      <c r="W117" s="117">
        <v>0.79</v>
      </c>
      <c r="X117" s="4">
        <f>B117+K117+M117</f>
        <v>32</v>
      </c>
      <c r="Y117">
        <f>B117+Q117</f>
        <v>29</v>
      </c>
      <c r="Z117" s="119">
        <v>7965</v>
      </c>
    </row>
    <row r="118" spans="1:26" ht="24">
      <c r="A118" s="42" t="s">
        <v>104</v>
      </c>
      <c r="B118" s="52">
        <v>117</v>
      </c>
      <c r="C118" s="85">
        <f>+B118/Z118*1000</f>
        <v>5.821185133588736</v>
      </c>
      <c r="D118" s="54">
        <v>13</v>
      </c>
      <c r="E118" s="55">
        <v>269</v>
      </c>
      <c r="F118" s="29">
        <f>+E118/Z118*1000</f>
        <v>13.383750435345043</v>
      </c>
      <c r="G118" s="59">
        <v>0</v>
      </c>
      <c r="H118" s="133">
        <v>0</v>
      </c>
      <c r="I118" s="59">
        <v>0</v>
      </c>
      <c r="J118" s="133">
        <f t="shared" si="7"/>
        <v>0</v>
      </c>
      <c r="K118" s="59">
        <v>2</v>
      </c>
      <c r="L118" s="105">
        <f>ROUND(K118/X118*1000,1)</f>
        <v>16.3</v>
      </c>
      <c r="M118" s="61">
        <v>4</v>
      </c>
      <c r="N118" s="105">
        <f>ROUND(M118/X118*1000,1)</f>
        <v>32.5</v>
      </c>
      <c r="O118" s="72">
        <v>0</v>
      </c>
      <c r="P118" s="105">
        <f>ROUND(O118/Y118*1000,1)</f>
        <v>0</v>
      </c>
      <c r="Q118" s="59">
        <v>0</v>
      </c>
      <c r="R118" s="63">
        <f>O118-Q118</f>
        <v>0</v>
      </c>
      <c r="S118" s="52">
        <v>86</v>
      </c>
      <c r="T118" s="88">
        <f>+S118/Z118*1000</f>
        <v>4.278819841783173</v>
      </c>
      <c r="U118" s="52">
        <v>44</v>
      </c>
      <c r="V118" s="96">
        <f>+U118/Z118*1000</f>
        <v>2.189163639982089</v>
      </c>
      <c r="W118" s="117">
        <v>1.05</v>
      </c>
      <c r="X118" s="4">
        <f>B118+K118+M118</f>
        <v>123</v>
      </c>
      <c r="Y118">
        <f>B118+Q118</f>
        <v>117</v>
      </c>
      <c r="Z118" s="119">
        <v>20099</v>
      </c>
    </row>
    <row r="119" spans="1:26" ht="24">
      <c r="A119" s="41" t="s">
        <v>105</v>
      </c>
      <c r="B119" s="52">
        <v>93</v>
      </c>
      <c r="C119" s="85">
        <f>+B119/Z119*1000</f>
        <v>6.412908564335954</v>
      </c>
      <c r="D119" s="54">
        <v>8</v>
      </c>
      <c r="E119" s="56">
        <v>177</v>
      </c>
      <c r="F119" s="29">
        <f>+E119/Z119*1000</f>
        <v>12.20521307405875</v>
      </c>
      <c r="G119" s="59">
        <v>2</v>
      </c>
      <c r="H119" s="133">
        <f>ROUND(G119/B119*1000,1)</f>
        <v>21.5</v>
      </c>
      <c r="I119" s="59">
        <v>1</v>
      </c>
      <c r="J119" s="133">
        <f t="shared" si="7"/>
        <v>10.8</v>
      </c>
      <c r="K119" s="59">
        <v>1</v>
      </c>
      <c r="L119" s="105">
        <f>ROUND(K119/X119*1000,1)</f>
        <v>10.6</v>
      </c>
      <c r="M119" s="61">
        <v>0</v>
      </c>
      <c r="N119" s="107">
        <f>ROUND(M119/X119*1000,1)</f>
        <v>0</v>
      </c>
      <c r="O119" s="61">
        <v>2</v>
      </c>
      <c r="P119" s="105">
        <f>ROUND(O119/Y119*1000,1)</f>
        <v>21.3</v>
      </c>
      <c r="Q119" s="59">
        <v>1</v>
      </c>
      <c r="R119" s="63">
        <f>O119-Q119</f>
        <v>1</v>
      </c>
      <c r="S119" s="52">
        <v>70</v>
      </c>
      <c r="T119" s="88">
        <f>+S119/Z119*1000</f>
        <v>4.826920424768997</v>
      </c>
      <c r="U119" s="52">
        <v>29</v>
      </c>
      <c r="V119" s="96">
        <f>+U119/Z119*1000</f>
        <v>1.9997241759757276</v>
      </c>
      <c r="W119" s="117">
        <v>1.21</v>
      </c>
      <c r="X119" s="4">
        <f>B119+K119+M119</f>
        <v>94</v>
      </c>
      <c r="Y119">
        <f>B119+Q119</f>
        <v>94</v>
      </c>
      <c r="Z119" s="119">
        <v>14502</v>
      </c>
    </row>
    <row r="120" spans="1:26" ht="15" customHeight="1">
      <c r="A120" s="41"/>
      <c r="B120" s="52"/>
      <c r="C120" s="85"/>
      <c r="D120" s="54"/>
      <c r="E120" s="56"/>
      <c r="F120" s="29"/>
      <c r="G120" s="59"/>
      <c r="H120" s="133"/>
      <c r="I120" s="59"/>
      <c r="J120" s="133"/>
      <c r="K120" s="59"/>
      <c r="L120" s="105"/>
      <c r="M120" s="61"/>
      <c r="N120" s="107"/>
      <c r="O120" s="61"/>
      <c r="P120" s="105"/>
      <c r="Q120" s="59"/>
      <c r="R120" s="63"/>
      <c r="S120" s="52"/>
      <c r="T120" s="88"/>
      <c r="U120" s="52"/>
      <c r="V120" s="96"/>
      <c r="W120" s="117"/>
      <c r="X120" s="4"/>
      <c r="Z120" s="119"/>
    </row>
    <row r="121" spans="1:26" ht="24">
      <c r="A121" s="42" t="s">
        <v>106</v>
      </c>
      <c r="B121" s="52">
        <v>23</v>
      </c>
      <c r="C121" s="85">
        <f>+B121/Z121*1000</f>
        <v>4.202448382970949</v>
      </c>
      <c r="D121" s="54">
        <v>1</v>
      </c>
      <c r="E121" s="55">
        <v>94</v>
      </c>
      <c r="F121" s="29">
        <f>+E121/Z121*1000</f>
        <v>17.17522382605518</v>
      </c>
      <c r="G121" s="59">
        <v>0</v>
      </c>
      <c r="H121" s="133">
        <v>0</v>
      </c>
      <c r="I121" s="59">
        <v>0</v>
      </c>
      <c r="J121" s="133">
        <f t="shared" si="7"/>
        <v>0</v>
      </c>
      <c r="K121" s="59">
        <v>0</v>
      </c>
      <c r="L121" s="133">
        <v>0</v>
      </c>
      <c r="M121" s="61">
        <v>0</v>
      </c>
      <c r="N121" s="107">
        <f>ROUND(M121/X121*1000,1)</f>
        <v>0</v>
      </c>
      <c r="O121" s="61">
        <v>0</v>
      </c>
      <c r="P121" s="105">
        <f>ROUND(O121/Y121*1000,1)</f>
        <v>0</v>
      </c>
      <c r="Q121" s="59">
        <v>0</v>
      </c>
      <c r="R121" s="63">
        <f>O121-Q121</f>
        <v>0</v>
      </c>
      <c r="S121" s="52">
        <v>20</v>
      </c>
      <c r="T121" s="88">
        <f>+S121/Z121*1000</f>
        <v>3.654302941713868</v>
      </c>
      <c r="U121" s="52">
        <v>6</v>
      </c>
      <c r="V121" s="96">
        <f>+U121/Z121*1000</f>
        <v>1.0962908825141604</v>
      </c>
      <c r="W121" s="117">
        <v>0.96</v>
      </c>
      <c r="X121" s="4">
        <f>B121+K121+M121</f>
        <v>23</v>
      </c>
      <c r="Y121">
        <f>B121+Q121</f>
        <v>23</v>
      </c>
      <c r="Z121" s="119">
        <v>5473</v>
      </c>
    </row>
    <row r="122" spans="1:26" ht="24">
      <c r="A122" s="42" t="s">
        <v>107</v>
      </c>
      <c r="B122" s="52">
        <v>31</v>
      </c>
      <c r="C122" s="85">
        <f>+B122/Z122*1000</f>
        <v>5.307310392056155</v>
      </c>
      <c r="D122" s="54">
        <v>4</v>
      </c>
      <c r="E122" s="55">
        <v>90</v>
      </c>
      <c r="F122" s="29">
        <f>+E122/Z122*1000</f>
        <v>15.408320493066256</v>
      </c>
      <c r="G122" s="59">
        <v>0</v>
      </c>
      <c r="H122" s="133">
        <v>0</v>
      </c>
      <c r="I122" s="59">
        <v>0</v>
      </c>
      <c r="J122" s="133">
        <f t="shared" si="7"/>
        <v>0</v>
      </c>
      <c r="K122" s="59">
        <v>0</v>
      </c>
      <c r="L122" s="105">
        <f>ROUND(K122/X122*1000,1)</f>
        <v>0</v>
      </c>
      <c r="M122" s="61">
        <v>1</v>
      </c>
      <c r="N122" s="107">
        <f>ROUND(M122/X122*1000,1)</f>
        <v>31.3</v>
      </c>
      <c r="O122" s="61">
        <v>0</v>
      </c>
      <c r="P122" s="105">
        <f>ROUND(O122/Y122*1000,1)</f>
        <v>0</v>
      </c>
      <c r="Q122" s="59">
        <v>0</v>
      </c>
      <c r="R122" s="63">
        <f>O122-Q122</f>
        <v>0</v>
      </c>
      <c r="S122" s="52">
        <v>24</v>
      </c>
      <c r="T122" s="88">
        <f>+S122/Z122*1000</f>
        <v>4.108885464817669</v>
      </c>
      <c r="U122" s="52">
        <v>8</v>
      </c>
      <c r="V122" s="96">
        <f>+U122/Z122*1000</f>
        <v>1.369628488272556</v>
      </c>
      <c r="W122" s="117">
        <v>1.08</v>
      </c>
      <c r="X122" s="4">
        <f>B122+K122+M122</f>
        <v>32</v>
      </c>
      <c r="Y122">
        <f>B122+Q122</f>
        <v>31</v>
      </c>
      <c r="Z122" s="119">
        <v>5841</v>
      </c>
    </row>
    <row r="123" spans="1:26" ht="24">
      <c r="A123" s="42" t="s">
        <v>108</v>
      </c>
      <c r="B123" s="52">
        <v>53</v>
      </c>
      <c r="C123" s="85">
        <f>+B123/Z123*1000</f>
        <v>5.328775387090288</v>
      </c>
      <c r="D123" s="54">
        <v>7</v>
      </c>
      <c r="E123" s="55">
        <v>175</v>
      </c>
      <c r="F123" s="29">
        <f>+E123/Z123*1000</f>
        <v>17.59501307058114</v>
      </c>
      <c r="G123" s="59">
        <v>0</v>
      </c>
      <c r="H123" s="133">
        <v>0</v>
      </c>
      <c r="I123" s="59">
        <v>0</v>
      </c>
      <c r="J123" s="133">
        <f t="shared" si="7"/>
        <v>0</v>
      </c>
      <c r="K123" s="59">
        <v>1</v>
      </c>
      <c r="L123" s="29">
        <f>ROUND(K123/X123*1000,1)</f>
        <v>18.2</v>
      </c>
      <c r="M123" s="61">
        <v>1</v>
      </c>
      <c r="N123" s="107">
        <f>ROUND(M123/X123*1000,1)</f>
        <v>18.2</v>
      </c>
      <c r="O123" s="61">
        <v>0</v>
      </c>
      <c r="P123" s="105">
        <f>ROUND(O123/Y123*1000,1)</f>
        <v>0</v>
      </c>
      <c r="Q123" s="59">
        <v>0</v>
      </c>
      <c r="R123" s="63">
        <f>O123-Q123</f>
        <v>0</v>
      </c>
      <c r="S123" s="52">
        <v>33</v>
      </c>
      <c r="T123" s="88">
        <f>+S123/Z123*1000</f>
        <v>3.317916750452443</v>
      </c>
      <c r="U123" s="52">
        <v>15</v>
      </c>
      <c r="V123" s="96">
        <f>+U123/Z123*1000</f>
        <v>1.5081439774783834</v>
      </c>
      <c r="W123" s="117">
        <v>1.27</v>
      </c>
      <c r="X123" s="4">
        <f>B123+K123+M123</f>
        <v>55</v>
      </c>
      <c r="Y123">
        <f>B123+Q123</f>
        <v>53</v>
      </c>
      <c r="Z123" s="119">
        <v>9946</v>
      </c>
    </row>
    <row r="124" spans="1:26" ht="24">
      <c r="A124" s="41" t="s">
        <v>109</v>
      </c>
      <c r="B124" s="52">
        <v>29</v>
      </c>
      <c r="C124" s="85">
        <f>+B124/Z124*1000</f>
        <v>6.189967982924227</v>
      </c>
      <c r="D124" s="54">
        <v>3</v>
      </c>
      <c r="E124" s="56">
        <v>52</v>
      </c>
      <c r="F124" s="29">
        <f>+E124/Z124*1000</f>
        <v>11.099252934898612</v>
      </c>
      <c r="G124" s="59">
        <v>0</v>
      </c>
      <c r="H124" s="133">
        <v>0</v>
      </c>
      <c r="I124" s="59">
        <v>0</v>
      </c>
      <c r="J124" s="133">
        <f t="shared" si="7"/>
        <v>0</v>
      </c>
      <c r="K124" s="59">
        <v>0</v>
      </c>
      <c r="L124" s="63">
        <v>0</v>
      </c>
      <c r="M124" s="61">
        <v>0</v>
      </c>
      <c r="N124" s="136">
        <v>0</v>
      </c>
      <c r="O124" s="61">
        <v>0</v>
      </c>
      <c r="P124" s="105">
        <f>ROUND(O124/Y124*1000,1)</f>
        <v>0</v>
      </c>
      <c r="Q124" s="59">
        <v>0</v>
      </c>
      <c r="R124" s="63">
        <f>O124-Q124</f>
        <v>0</v>
      </c>
      <c r="S124" s="52">
        <v>16</v>
      </c>
      <c r="T124" s="88">
        <f>+S124/Z124*1000</f>
        <v>3.4151547491995733</v>
      </c>
      <c r="U124" s="52">
        <v>6</v>
      </c>
      <c r="V124" s="96">
        <f>+U124/Z124*1000</f>
        <v>1.2806830309498398</v>
      </c>
      <c r="W124" s="117">
        <v>1.39</v>
      </c>
      <c r="X124" s="4">
        <f>B124+K124+M124</f>
        <v>29</v>
      </c>
      <c r="Y124">
        <f>B124+Q124</f>
        <v>29</v>
      </c>
      <c r="Z124" s="119">
        <v>4685</v>
      </c>
    </row>
    <row r="125" spans="1:26" ht="24">
      <c r="A125" s="42" t="s">
        <v>110</v>
      </c>
      <c r="B125" s="52">
        <v>25</v>
      </c>
      <c r="C125" s="85">
        <f>+B125/Z125*1000</f>
        <v>4.345558838866679</v>
      </c>
      <c r="D125" s="54">
        <v>8</v>
      </c>
      <c r="E125" s="55">
        <v>70</v>
      </c>
      <c r="F125" s="29">
        <f>+E125/Z125*1000</f>
        <v>12.167564748826699</v>
      </c>
      <c r="G125" s="59">
        <v>0</v>
      </c>
      <c r="H125" s="105">
        <v>0</v>
      </c>
      <c r="I125" s="59">
        <v>0</v>
      </c>
      <c r="J125" s="133">
        <f t="shared" si="7"/>
        <v>0</v>
      </c>
      <c r="K125" s="59">
        <v>0</v>
      </c>
      <c r="L125" s="105">
        <f>ROUND(K125/X125*1000,1)</f>
        <v>0</v>
      </c>
      <c r="M125" s="61">
        <v>0</v>
      </c>
      <c r="N125" s="107">
        <f>ROUND(M125/X125*1000,1)</f>
        <v>0</v>
      </c>
      <c r="O125" s="61">
        <v>0</v>
      </c>
      <c r="P125" s="105">
        <f>ROUND(O125/Y125*1000,1)</f>
        <v>0</v>
      </c>
      <c r="Q125" s="59">
        <v>0</v>
      </c>
      <c r="R125" s="63">
        <f>O125-Q125</f>
        <v>0</v>
      </c>
      <c r="S125" s="52">
        <v>17</v>
      </c>
      <c r="T125" s="88">
        <f>+S125/Z125*1000</f>
        <v>2.9549800104293413</v>
      </c>
      <c r="U125" s="52">
        <v>11</v>
      </c>
      <c r="V125" s="96">
        <f>+U125/Z125*1000</f>
        <v>1.9120458891013383</v>
      </c>
      <c r="W125" s="117">
        <v>1.1</v>
      </c>
      <c r="X125" s="4">
        <f>B125+K125+M125</f>
        <v>25</v>
      </c>
      <c r="Y125">
        <f>B125+Q125</f>
        <v>25</v>
      </c>
      <c r="Z125" s="119">
        <v>5753</v>
      </c>
    </row>
    <row r="126" spans="1:26" ht="15" customHeight="1">
      <c r="A126" s="42"/>
      <c r="B126" s="52"/>
      <c r="C126" s="85"/>
      <c r="D126" s="54"/>
      <c r="E126" s="55"/>
      <c r="F126" s="29"/>
      <c r="G126" s="59"/>
      <c r="H126" s="105"/>
      <c r="I126" s="59"/>
      <c r="J126" s="133"/>
      <c r="K126" s="59"/>
      <c r="L126" s="105"/>
      <c r="M126" s="61"/>
      <c r="N126" s="107"/>
      <c r="O126" s="61"/>
      <c r="P126" s="105"/>
      <c r="Q126" s="59"/>
      <c r="R126" s="63"/>
      <c r="S126" s="52"/>
      <c r="T126" s="88"/>
      <c r="U126" s="52"/>
      <c r="V126" s="96"/>
      <c r="W126" s="117"/>
      <c r="X126" s="4"/>
      <c r="Z126" s="119"/>
    </row>
    <row r="127" spans="1:26" ht="24">
      <c r="A127" s="42" t="s">
        <v>111</v>
      </c>
      <c r="B127" s="52">
        <v>62</v>
      </c>
      <c r="C127" s="85">
        <f>+B127/Z127*1000</f>
        <v>4.949309491498363</v>
      </c>
      <c r="D127" s="54">
        <v>8</v>
      </c>
      <c r="E127" s="55">
        <v>183</v>
      </c>
      <c r="F127" s="29">
        <f>+E127/Z127*1000</f>
        <v>14.608445757164525</v>
      </c>
      <c r="G127" s="59">
        <v>1</v>
      </c>
      <c r="H127" s="105">
        <f>ROUND(G127/B127*1000,1)</f>
        <v>16.1</v>
      </c>
      <c r="I127" s="59">
        <v>1</v>
      </c>
      <c r="J127" s="133">
        <f t="shared" si="7"/>
        <v>16.1</v>
      </c>
      <c r="K127" s="59">
        <v>2</v>
      </c>
      <c r="L127" s="105">
        <f>ROUND(K127/X127*1000,1)</f>
        <v>31.3</v>
      </c>
      <c r="M127" s="61">
        <v>0</v>
      </c>
      <c r="N127" s="107">
        <f>ROUND(M127/X127*1000,1)</f>
        <v>0</v>
      </c>
      <c r="O127" s="61">
        <v>1</v>
      </c>
      <c r="P127" s="105">
        <f>ROUND(O127/Y127*1000,1)</f>
        <v>16.1</v>
      </c>
      <c r="Q127" s="59">
        <v>0</v>
      </c>
      <c r="R127" s="63">
        <f>O127-Q127</f>
        <v>1</v>
      </c>
      <c r="S127" s="52">
        <v>47</v>
      </c>
      <c r="T127" s="88">
        <f>+S127/Z127*1000</f>
        <v>3.7518959048455334</v>
      </c>
      <c r="U127" s="52">
        <v>10</v>
      </c>
      <c r="V127" s="96">
        <f>+U127/Z127*1000</f>
        <v>0.7982757244352199</v>
      </c>
      <c r="W127" s="117">
        <v>1</v>
      </c>
      <c r="X127" s="4">
        <f>B127+K127+M127</f>
        <v>64</v>
      </c>
      <c r="Y127">
        <f>B127+Q127</f>
        <v>62</v>
      </c>
      <c r="Z127" s="119">
        <v>12527</v>
      </c>
    </row>
    <row r="128" spans="1:26" ht="24">
      <c r="A128" s="42" t="s">
        <v>112</v>
      </c>
      <c r="B128" s="52">
        <v>30</v>
      </c>
      <c r="C128" s="85">
        <f>+B128/Z128*1000</f>
        <v>5.4005400540054005</v>
      </c>
      <c r="D128" s="54">
        <v>4</v>
      </c>
      <c r="E128" s="55">
        <v>75</v>
      </c>
      <c r="F128" s="29">
        <f>+E128/Z128*1000</f>
        <v>13.501350135013501</v>
      </c>
      <c r="G128" s="59">
        <v>0</v>
      </c>
      <c r="H128" s="133">
        <v>0</v>
      </c>
      <c r="I128" s="59">
        <v>0</v>
      </c>
      <c r="J128" s="133">
        <f t="shared" si="7"/>
        <v>0</v>
      </c>
      <c r="K128" s="59">
        <v>0</v>
      </c>
      <c r="L128" s="105">
        <f>ROUND(K128/X128*1000,1)</f>
        <v>0</v>
      </c>
      <c r="M128" s="61">
        <v>0</v>
      </c>
      <c r="N128" s="107">
        <f>ROUND(M128/X128*1000,1)</f>
        <v>0</v>
      </c>
      <c r="O128" s="61">
        <v>0</v>
      </c>
      <c r="P128" s="105">
        <f>ROUND(O128/Y128*1000,1)</f>
        <v>0</v>
      </c>
      <c r="Q128" s="59">
        <v>0</v>
      </c>
      <c r="R128" s="63">
        <f>O128-Q128</f>
        <v>0</v>
      </c>
      <c r="S128" s="52">
        <v>20</v>
      </c>
      <c r="T128" s="88">
        <f>+S128/Z128*1000</f>
        <v>3.6003600360036003</v>
      </c>
      <c r="U128" s="52">
        <v>10</v>
      </c>
      <c r="V128" s="96">
        <f>+U128/Z128*1000</f>
        <v>1.8001800180018002</v>
      </c>
      <c r="W128" s="117">
        <v>1.37</v>
      </c>
      <c r="X128" s="4">
        <f>B128+K128+M128</f>
        <v>30</v>
      </c>
      <c r="Y128">
        <f>B128+Q128</f>
        <v>30</v>
      </c>
      <c r="Z128" s="119">
        <v>5555</v>
      </c>
    </row>
    <row r="129" spans="1:26" ht="24">
      <c r="A129" s="42" t="s">
        <v>113</v>
      </c>
      <c r="B129" s="52">
        <v>32</v>
      </c>
      <c r="C129" s="85">
        <f>+B129/Z129*1000</f>
        <v>5.752291928815387</v>
      </c>
      <c r="D129" s="54">
        <v>0</v>
      </c>
      <c r="E129" s="55">
        <v>82</v>
      </c>
      <c r="F129" s="29">
        <f>+E129/Z129*1000</f>
        <v>14.74024806758943</v>
      </c>
      <c r="G129" s="59">
        <v>1</v>
      </c>
      <c r="H129" s="133">
        <f>ROUND(G129/B129*1000,1)</f>
        <v>31.3</v>
      </c>
      <c r="I129" s="59">
        <v>1</v>
      </c>
      <c r="J129" s="133">
        <f t="shared" si="7"/>
        <v>31.3</v>
      </c>
      <c r="K129" s="59">
        <v>0</v>
      </c>
      <c r="L129" s="105">
        <f>ROUND(K129/X129*1000,1)</f>
        <v>0</v>
      </c>
      <c r="M129" s="61">
        <v>0</v>
      </c>
      <c r="N129" s="107">
        <f>ROUND(M129/X129*1000,1)</f>
        <v>0</v>
      </c>
      <c r="O129" s="61">
        <v>1</v>
      </c>
      <c r="P129" s="105">
        <f>ROUND(O129/Y129*1000,1)</f>
        <v>31.3</v>
      </c>
      <c r="Q129" s="59">
        <v>0</v>
      </c>
      <c r="R129" s="63">
        <f>O129-Q129</f>
        <v>1</v>
      </c>
      <c r="S129" s="52">
        <v>16</v>
      </c>
      <c r="T129" s="88">
        <f>+S129/Z129*1000</f>
        <v>2.8761459644076934</v>
      </c>
      <c r="U129" s="52">
        <v>6</v>
      </c>
      <c r="V129" s="96">
        <f>+U129/Z129*1000</f>
        <v>1.0785547366528851</v>
      </c>
      <c r="W129" s="117">
        <v>1.46</v>
      </c>
      <c r="X129" s="4">
        <f>B129+K129+M129</f>
        <v>32</v>
      </c>
      <c r="Y129">
        <f>B129+Q129</f>
        <v>32</v>
      </c>
      <c r="Z129" s="119">
        <v>5563</v>
      </c>
    </row>
    <row r="130" spans="1:26" ht="24.75" thickBot="1">
      <c r="A130" s="66" t="s">
        <v>114</v>
      </c>
      <c r="B130" s="53">
        <v>45</v>
      </c>
      <c r="C130" s="126">
        <f>+B130/Z130*1000</f>
        <v>6.183866978150337</v>
      </c>
      <c r="D130" s="57">
        <v>3</v>
      </c>
      <c r="E130" s="127">
        <v>107</v>
      </c>
      <c r="F130" s="32">
        <f>+E130/Z130*1000</f>
        <v>14.70386148137969</v>
      </c>
      <c r="G130" s="60">
        <v>0</v>
      </c>
      <c r="H130" s="134">
        <v>0</v>
      </c>
      <c r="I130" s="60">
        <v>0</v>
      </c>
      <c r="J130" s="134">
        <f t="shared" si="7"/>
        <v>0</v>
      </c>
      <c r="K130" s="60">
        <v>1</v>
      </c>
      <c r="L130" s="32">
        <f>ROUND(K130/X130*1000,1)</f>
        <v>20.8</v>
      </c>
      <c r="M130" s="62">
        <v>2</v>
      </c>
      <c r="N130" s="137">
        <f>ROUND(M130/X130*1000,1)</f>
        <v>41.7</v>
      </c>
      <c r="O130" s="62">
        <v>1</v>
      </c>
      <c r="P130" s="138">
        <f>ROUND(O130/Y130*1000,1)</f>
        <v>21.7</v>
      </c>
      <c r="Q130" s="60">
        <v>1</v>
      </c>
      <c r="R130" s="64">
        <f>O130-Q130</f>
        <v>0</v>
      </c>
      <c r="S130" s="53">
        <v>29</v>
      </c>
      <c r="T130" s="128">
        <f>+S130/Z130*1000</f>
        <v>3.9851587192524387</v>
      </c>
      <c r="U130" s="53">
        <v>14</v>
      </c>
      <c r="V130" s="129">
        <f>+U130/Z130*1000</f>
        <v>1.9238697265356604</v>
      </c>
      <c r="W130" s="118">
        <v>1.26</v>
      </c>
      <c r="X130" s="33">
        <f>B130+K130+M130</f>
        <v>48</v>
      </c>
      <c r="Y130">
        <f>B130+Q130</f>
        <v>46</v>
      </c>
      <c r="Z130" s="121">
        <v>7277</v>
      </c>
    </row>
    <row r="131" spans="1:24" ht="24.75" customHeight="1">
      <c r="A131" s="2"/>
      <c r="B131" s="3"/>
      <c r="C131" s="2"/>
      <c r="D131" s="3"/>
      <c r="E131" s="34"/>
      <c r="F131" s="2"/>
      <c r="G131" s="2"/>
      <c r="H131" s="2"/>
      <c r="I131" s="2"/>
      <c r="K131" s="2"/>
      <c r="L131" s="30" t="s">
        <v>0</v>
      </c>
      <c r="M131" s="2"/>
      <c r="N131" s="30" t="s">
        <v>0</v>
      </c>
      <c r="O131" s="2"/>
      <c r="P131" s="30" t="s">
        <v>0</v>
      </c>
      <c r="Q131" s="2"/>
      <c r="R131" s="2"/>
      <c r="S131" s="3"/>
      <c r="T131" s="30" t="s">
        <v>1</v>
      </c>
      <c r="U131" s="3"/>
      <c r="V131" s="30" t="s">
        <v>1</v>
      </c>
      <c r="X131" s="4"/>
    </row>
    <row r="132" spans="1:24" ht="24.75" customHeight="1">
      <c r="A132" s="2"/>
      <c r="B132" s="3"/>
      <c r="C132" s="2"/>
      <c r="D132" s="3"/>
      <c r="E132" s="34"/>
      <c r="F132" s="2"/>
      <c r="G132" s="2"/>
      <c r="H132" s="2"/>
      <c r="I132" s="2"/>
      <c r="J132" s="30" t="s">
        <v>0</v>
      </c>
      <c r="K132" s="2"/>
      <c r="L132" s="30"/>
      <c r="M132" s="2"/>
      <c r="N132" s="30"/>
      <c r="O132" s="2"/>
      <c r="P132" s="30"/>
      <c r="Q132" s="2"/>
      <c r="R132" s="2"/>
      <c r="S132" s="3"/>
      <c r="T132" s="30"/>
      <c r="U132" s="3"/>
      <c r="V132" s="30"/>
      <c r="X132" s="4"/>
    </row>
    <row r="133" ht="24.75" customHeight="1">
      <c r="J133" s="30"/>
    </row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</sheetData>
  <mergeCells count="34">
    <mergeCell ref="B3:D4"/>
    <mergeCell ref="G3:H3"/>
    <mergeCell ref="I3:J3"/>
    <mergeCell ref="E3:F4"/>
    <mergeCell ref="K4:L4"/>
    <mergeCell ref="M4:N4"/>
    <mergeCell ref="S3:T4"/>
    <mergeCell ref="U3:V4"/>
    <mergeCell ref="M5:M6"/>
    <mergeCell ref="O5:O6"/>
    <mergeCell ref="S5:S6"/>
    <mergeCell ref="B5:B6"/>
    <mergeCell ref="E5:E6"/>
    <mergeCell ref="G5:G6"/>
    <mergeCell ref="I5:I6"/>
    <mergeCell ref="U5:U6"/>
    <mergeCell ref="B69:D70"/>
    <mergeCell ref="E69:F70"/>
    <mergeCell ref="G69:H69"/>
    <mergeCell ref="I69:J69"/>
    <mergeCell ref="S69:T70"/>
    <mergeCell ref="U69:V70"/>
    <mergeCell ref="K70:L70"/>
    <mergeCell ref="M70:N70"/>
    <mergeCell ref="K5:K6"/>
    <mergeCell ref="B71:B72"/>
    <mergeCell ref="E71:E72"/>
    <mergeCell ref="G71:G72"/>
    <mergeCell ref="I71:I72"/>
    <mergeCell ref="U71:U72"/>
    <mergeCell ref="K71:K72"/>
    <mergeCell ref="M71:M72"/>
    <mergeCell ref="O71:O72"/>
    <mergeCell ref="S71:S72"/>
  </mergeCells>
  <printOptions/>
  <pageMargins left="1.15" right="0.4330708661417323" top="0.7874015748031497" bottom="0.3937007874015748" header="0.5118110236220472" footer="0.5118110236220472"/>
  <pageSetup horizontalDpi="600" verticalDpi="600" orientation="landscape" paperSize="8" scale="53" r:id="rId1"/>
  <rowBreaks count="1" manualBreakCount="1">
    <brk id="66" max="22" man="1"/>
  </rowBreaks>
  <colBreaks count="1" manualBreakCount="1">
    <brk id="23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千葉県</cp:lastModifiedBy>
  <cp:lastPrinted>2005-10-09T08:45:42Z</cp:lastPrinted>
  <dcterms:created xsi:type="dcterms:W3CDTF">2000-02-15T01:29:42Z</dcterms:created>
  <dcterms:modified xsi:type="dcterms:W3CDTF">2005-10-19T06:51:37Z</dcterms:modified>
  <cp:category/>
  <cp:version/>
  <cp:contentType/>
  <cp:contentStatus/>
</cp:coreProperties>
</file>