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50" windowWidth="15330" windowHeight="1965" activeTab="0"/>
  </bookViews>
  <sheets>
    <sheet name="医１" sheetId="1" r:id="rId1"/>
    <sheet name="医１ (2)" sheetId="2" r:id="rId2"/>
  </sheets>
  <definedNames/>
  <calcPr fullCalcOnLoad="1"/>
</workbook>
</file>

<file path=xl/sharedStrings.xml><?xml version="1.0" encoding="utf-8"?>
<sst xmlns="http://schemas.openxmlformats.org/spreadsheetml/2006/main" count="102" uniqueCount="55">
  <si>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</si>
  <si>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</si>
  <si>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</si>
  <si>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</si>
  <si>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</si>
  <si>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</si>
  <si>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</si>
  <si>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</si>
  <si>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</si>
  <si>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</si>
  <si>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</si>
  <si>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</si>
  <si>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</si>
  <si>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</si>
  <si>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</si>
  <si>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</si>
  <si>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</si>
  <si>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医師数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</si>
  <si>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</si>
  <si>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</si>
  <si>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</si>
  <si>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</si>
  <si>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</si>
  <si>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</si>
  <si>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</si>
  <si>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</si>
  <si>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</si>
  <si>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</si>
  <si>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</si>
  <si>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</si>
  <si>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</si>
  <si>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</si>
  <si>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</si>
  <si>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人口</t>
  </si>
  <si>
    <t>病院（医育機関附属の病院を除く。）の開設者</t>
  </si>
  <si>
    <t>病院（医育機関附属の病院を除く。）の勤務者</t>
  </si>
  <si>
    <t>医育機関附属の病院の勤務者</t>
  </si>
  <si>
    <t>平成16年</t>
  </si>
  <si>
    <t>16年</t>
  </si>
  <si>
    <t>16年10.1</t>
  </si>
  <si>
    <t>産業医</t>
  </si>
  <si>
    <t>18年10.1</t>
  </si>
  <si>
    <t>平成18年</t>
  </si>
  <si>
    <t>18年</t>
  </si>
  <si>
    <t>　      　　　　　　　　　　　　　　　　　　　表５－１　施設・業務の種別にみた医師数及び構成割合</t>
  </si>
  <si>
    <t>（％）</t>
  </si>
  <si>
    <t>…</t>
  </si>
  <si>
    <t>平成20年</t>
  </si>
  <si>
    <t>20年</t>
  </si>
  <si>
    <t>20年10.1</t>
  </si>
  <si>
    <t>臨床系の教官又は教員以外の従事者</t>
  </si>
  <si>
    <t>行政機関又は保健衛生業務の従事者</t>
  </si>
  <si>
    <t>保健衛生業務の従事者</t>
  </si>
  <si>
    <t>　その他の業務の従事者</t>
  </si>
  <si>
    <t>　無職の者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</si>
</sst>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_ "/>
    <numFmt numFmtId="193" formatCode="0.0_ "/>
    <numFmt numFmtId="194" formatCode="0;&quot;△ &quot;0"/>
    <numFmt numFmtId="19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94" fontId="2" fillId="0" borderId="3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/>
    </xf>
    <xf numFmtId="177" fontId="2" fillId="0" borderId="5" xfId="15" applyNumberFormat="1" applyFont="1" applyFill="1" applyBorder="1" applyAlignment="1">
      <alignment/>
    </xf>
    <xf numFmtId="38" fontId="2" fillId="0" borderId="8" xfId="16" applyFont="1" applyFill="1" applyBorder="1" applyAlignment="1">
      <alignment/>
    </xf>
    <xf numFmtId="9" fontId="2" fillId="0" borderId="8" xfId="15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194" fontId="2" fillId="0" borderId="3" xfId="0" applyNumberFormat="1" applyFont="1" applyFill="1" applyBorder="1" applyAlignment="1">
      <alignment/>
    </xf>
    <xf numFmtId="195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94" fontId="2" fillId="0" borderId="7" xfId="0" applyNumberFormat="1" applyFont="1" applyFill="1" applyBorder="1" applyAlignment="1">
      <alignment/>
    </xf>
    <xf numFmtId="195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8" fontId="2" fillId="0" borderId="12" xfId="16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48" customWidth="1"/>
    <col min="2" max="2" width="1.75390625" style="48" customWidth="1"/>
    <col min="3" max="3" width="1.625" style="48" customWidth="1"/>
    <col min="4" max="6" width="9.00390625" style="48" customWidth="1"/>
    <col min="7" max="7" width="9.625" style="48" customWidth="1"/>
    <col min="8" max="10" width="8.625" style="48" customWidth="1"/>
    <col min="11" max="12" width="8.125" style="48" customWidth="1"/>
    <col min="13" max="13" width="8.625" style="48" customWidth="1"/>
    <col min="14" max="14" width="9.25390625" style="48" customWidth="1"/>
    <col min="15" max="16" width="9.25390625" style="48" hidden="1" customWidth="1"/>
    <col min="17" max="17" width="9.25390625" style="48" customWidth="1"/>
    <col min="18" max="16384" width="9.00390625" style="48" customWidth="1"/>
  </cols>
  <sheetData>
    <row r="1" ht="14.25">
      <c r="A1" s="47" t="s">
        <v>44</v>
      </c>
    </row>
    <row r="2" ht="22.5" customHeight="1">
      <c r="M2" s="49" t="s">
        <v>25</v>
      </c>
    </row>
    <row r="3" spans="1:14" ht="12.75" customHeight="1">
      <c r="A3" s="50"/>
      <c r="B3" s="51"/>
      <c r="C3" s="51"/>
      <c r="D3" s="51"/>
      <c r="E3" s="51"/>
      <c r="F3" s="51"/>
      <c r="G3" s="52"/>
      <c r="H3" s="80" t="s">
        <v>26</v>
      </c>
      <c r="I3" s="80"/>
      <c r="J3" s="80"/>
      <c r="K3" s="54"/>
      <c r="L3" s="55"/>
      <c r="M3" s="81" t="s">
        <v>22</v>
      </c>
      <c r="N3" s="82"/>
    </row>
    <row r="4" spans="1:16" ht="12.75" customHeight="1">
      <c r="A4" s="56"/>
      <c r="B4" s="57"/>
      <c r="C4" s="57"/>
      <c r="D4" s="57"/>
      <c r="E4" s="57"/>
      <c r="F4" s="57"/>
      <c r="G4" s="58"/>
      <c r="H4" s="80" t="s">
        <v>47</v>
      </c>
      <c r="I4" s="80"/>
      <c r="J4" s="53" t="s">
        <v>42</v>
      </c>
      <c r="K4" s="41" t="s">
        <v>20</v>
      </c>
      <c r="L4" s="59" t="s">
        <v>21</v>
      </c>
      <c r="M4" s="83" t="s">
        <v>23</v>
      </c>
      <c r="N4" s="84"/>
      <c r="O4" s="60" t="s">
        <v>33</v>
      </c>
      <c r="P4" s="48" t="s">
        <v>33</v>
      </c>
    </row>
    <row r="5" spans="1:16" ht="12.75" customHeight="1">
      <c r="A5" s="56"/>
      <c r="B5" s="57"/>
      <c r="C5" s="57"/>
      <c r="D5" s="57"/>
      <c r="E5" s="57"/>
      <c r="F5" s="57"/>
      <c r="G5" s="58"/>
      <c r="H5" s="61" t="s">
        <v>17</v>
      </c>
      <c r="I5" s="61" t="s">
        <v>18</v>
      </c>
      <c r="J5" s="61" t="s">
        <v>17</v>
      </c>
      <c r="K5" s="62" t="s">
        <v>19</v>
      </c>
      <c r="L5" s="63" t="s">
        <v>32</v>
      </c>
      <c r="M5" s="61" t="s">
        <v>24</v>
      </c>
      <c r="N5" s="61" t="s">
        <v>24</v>
      </c>
      <c r="O5" s="48" t="s">
        <v>49</v>
      </c>
      <c r="P5" s="48" t="s">
        <v>41</v>
      </c>
    </row>
    <row r="6" spans="1:16" ht="12.75" customHeight="1">
      <c r="A6" s="64"/>
      <c r="B6" s="65"/>
      <c r="C6" s="65"/>
      <c r="D6" s="65"/>
      <c r="E6" s="65"/>
      <c r="F6" s="65"/>
      <c r="G6" s="66"/>
      <c r="H6" s="67" t="s">
        <v>19</v>
      </c>
      <c r="I6" s="67" t="s">
        <v>32</v>
      </c>
      <c r="J6" s="67" t="s">
        <v>19</v>
      </c>
      <c r="K6" s="68"/>
      <c r="L6" s="67"/>
      <c r="M6" s="67" t="s">
        <v>48</v>
      </c>
      <c r="N6" s="67" t="s">
        <v>43</v>
      </c>
      <c r="O6" s="69">
        <v>6122000</v>
      </c>
      <c r="P6" s="69">
        <v>6047000</v>
      </c>
    </row>
    <row r="7" spans="1:16" ht="18.75" customHeight="1">
      <c r="A7" s="50" t="s">
        <v>16</v>
      </c>
      <c r="B7" s="51"/>
      <c r="C7" s="51"/>
      <c r="D7" s="51"/>
      <c r="E7" s="51"/>
      <c r="F7" s="51"/>
      <c r="G7" s="52"/>
      <c r="H7" s="42">
        <v>10228</v>
      </c>
      <c r="I7" s="43">
        <v>100</v>
      </c>
      <c r="J7" s="42">
        <v>9662</v>
      </c>
      <c r="K7" s="70">
        <f>H7-J7</f>
        <v>566</v>
      </c>
      <c r="L7" s="71">
        <f>K7/J7*100</f>
        <v>5.858000413992962</v>
      </c>
      <c r="M7" s="72">
        <f>H7/O7*100000</f>
        <v>167.06958510290752</v>
      </c>
      <c r="N7" s="72">
        <v>159.78170993881264</v>
      </c>
      <c r="O7" s="69">
        <f>O$6</f>
        <v>6122000</v>
      </c>
      <c r="P7" s="69">
        <f>P$6</f>
        <v>6047000</v>
      </c>
    </row>
    <row r="8" spans="1:16" ht="13.5">
      <c r="A8" s="56"/>
      <c r="B8" s="57"/>
      <c r="C8" s="57"/>
      <c r="D8" s="57"/>
      <c r="E8" s="57"/>
      <c r="F8" s="57"/>
      <c r="G8" s="58"/>
      <c r="H8" s="44"/>
      <c r="I8" s="45"/>
      <c r="J8" s="44"/>
      <c r="K8" s="73"/>
      <c r="L8" s="74"/>
      <c r="M8" s="75"/>
      <c r="N8" s="75"/>
      <c r="O8" s="69">
        <f aca="true" t="shared" si="0" ref="O8:P37">O$6</f>
        <v>6122000</v>
      </c>
      <c r="P8" s="69">
        <f t="shared" si="0"/>
        <v>6047000</v>
      </c>
    </row>
    <row r="9" spans="1:16" ht="13.5">
      <c r="A9" s="56" t="s">
        <v>27</v>
      </c>
      <c r="B9" s="57"/>
      <c r="C9" s="57"/>
      <c r="D9" s="57"/>
      <c r="E9" s="57"/>
      <c r="F9" s="57"/>
      <c r="G9" s="58"/>
      <c r="H9" s="44">
        <v>9855</v>
      </c>
      <c r="I9" s="46">
        <f>H9/H$7*100</f>
        <v>96.35314822057099</v>
      </c>
      <c r="J9" s="44">
        <f>J10+J18</f>
        <v>9322</v>
      </c>
      <c r="K9" s="73">
        <f aca="true" t="shared" si="1" ref="K9:K35">H9-J9</f>
        <v>533</v>
      </c>
      <c r="L9" s="74">
        <f>K9/J9*100</f>
        <v>5.717657155116928</v>
      </c>
      <c r="M9" s="46">
        <f>H9/O9*100000</f>
        <v>160.97680496569748</v>
      </c>
      <c r="N9" s="46">
        <v>154.15908715065322</v>
      </c>
      <c r="O9" s="69">
        <f t="shared" si="0"/>
        <v>6122000</v>
      </c>
      <c r="P9" s="69">
        <f t="shared" si="0"/>
        <v>6047000</v>
      </c>
    </row>
    <row r="10" spans="1:16" ht="13.5">
      <c r="A10" s="56"/>
      <c r="B10" s="57" t="s">
        <v>0</v>
      </c>
      <c r="C10" s="57"/>
      <c r="D10" s="57"/>
      <c r="E10" s="57"/>
      <c r="F10" s="57"/>
      <c r="G10" s="58"/>
      <c r="H10" s="44">
        <f>SUM(H11:H14)</f>
        <v>6265</v>
      </c>
      <c r="I10" s="46">
        <f aca="true" t="shared" si="2" ref="I10:I37">H10/H$7*100</f>
        <v>61.253421978881505</v>
      </c>
      <c r="J10" s="44">
        <f>SUM(J11:J14)</f>
        <v>5969</v>
      </c>
      <c r="K10" s="73">
        <f t="shared" si="1"/>
        <v>296</v>
      </c>
      <c r="L10" s="74">
        <f>K10/J10*100</f>
        <v>4.958954598760261</v>
      </c>
      <c r="M10" s="46">
        <f>H10/O10*100000</f>
        <v>102.33583796145051</v>
      </c>
      <c r="N10" s="46">
        <v>98.71010418389284</v>
      </c>
      <c r="O10" s="69">
        <f t="shared" si="0"/>
        <v>6122000</v>
      </c>
      <c r="P10" s="69">
        <f t="shared" si="0"/>
        <v>6047000</v>
      </c>
    </row>
    <row r="11" spans="1:16" ht="13.5">
      <c r="A11" s="56"/>
      <c r="B11" s="57"/>
      <c r="C11" s="57" t="s">
        <v>34</v>
      </c>
      <c r="D11" s="57"/>
      <c r="E11" s="57"/>
      <c r="F11" s="57"/>
      <c r="G11" s="58"/>
      <c r="H11" s="44"/>
      <c r="I11" s="46"/>
      <c r="J11" s="44"/>
      <c r="K11" s="73"/>
      <c r="L11" s="74"/>
      <c r="M11" s="75"/>
      <c r="N11" s="75"/>
      <c r="O11" s="69">
        <f t="shared" si="0"/>
        <v>6122000</v>
      </c>
      <c r="P11" s="69">
        <f t="shared" si="0"/>
        <v>6047000</v>
      </c>
    </row>
    <row r="12" spans="1:16" ht="13.5">
      <c r="A12" s="56"/>
      <c r="B12" s="57"/>
      <c r="C12" s="57" t="s">
        <v>1</v>
      </c>
      <c r="D12" s="57"/>
      <c r="E12" s="57"/>
      <c r="F12" s="57"/>
      <c r="G12" s="58"/>
      <c r="H12" s="44">
        <v>164</v>
      </c>
      <c r="I12" s="46">
        <f t="shared" si="2"/>
        <v>1.6034415330465388</v>
      </c>
      <c r="J12" s="44">
        <v>169</v>
      </c>
      <c r="K12" s="73">
        <f t="shared" si="1"/>
        <v>-5</v>
      </c>
      <c r="L12" s="74">
        <f>K12/J12*100</f>
        <v>-2.9585798816568047</v>
      </c>
      <c r="M12" s="46">
        <f>H12/O12*100000</f>
        <v>2.678863116628553</v>
      </c>
      <c r="N12" s="46">
        <v>2.7947742682321812</v>
      </c>
      <c r="O12" s="69">
        <f t="shared" si="0"/>
        <v>6122000</v>
      </c>
      <c r="P12" s="69">
        <f t="shared" si="0"/>
        <v>6047000</v>
      </c>
    </row>
    <row r="13" spans="1:16" ht="13.5">
      <c r="A13" s="56"/>
      <c r="B13" s="57"/>
      <c r="C13" s="57" t="s">
        <v>35</v>
      </c>
      <c r="D13" s="57"/>
      <c r="E13" s="57"/>
      <c r="F13" s="57"/>
      <c r="G13" s="58"/>
      <c r="H13" s="44">
        <v>4295</v>
      </c>
      <c r="I13" s="46">
        <f t="shared" si="2"/>
        <v>41.99256941728588</v>
      </c>
      <c r="J13" s="44">
        <v>4151</v>
      </c>
      <c r="K13" s="73">
        <f t="shared" si="1"/>
        <v>144</v>
      </c>
      <c r="L13" s="74">
        <f aca="true" t="shared" si="3" ref="L13:L35">K13/J13*100</f>
        <v>3.4690436039508556</v>
      </c>
      <c r="M13" s="46">
        <f>H13/O13*100000</f>
        <v>70.15681149950997</v>
      </c>
      <c r="N13" s="46">
        <v>68.64560939308748</v>
      </c>
      <c r="O13" s="69">
        <f t="shared" si="0"/>
        <v>6122000</v>
      </c>
      <c r="P13" s="69">
        <f t="shared" si="0"/>
        <v>6047000</v>
      </c>
    </row>
    <row r="14" spans="1:16" ht="13.5">
      <c r="A14" s="56"/>
      <c r="B14" s="57"/>
      <c r="C14" s="57" t="s">
        <v>36</v>
      </c>
      <c r="D14" s="57"/>
      <c r="E14" s="57"/>
      <c r="F14" s="57"/>
      <c r="H14" s="44">
        <v>1806</v>
      </c>
      <c r="I14" s="46">
        <f t="shared" si="2"/>
        <v>17.65741102854908</v>
      </c>
      <c r="J14" s="44">
        <v>1649</v>
      </c>
      <c r="K14" s="73">
        <f t="shared" si="1"/>
        <v>157</v>
      </c>
      <c r="L14" s="74">
        <f>K14/J14*100</f>
        <v>9.520921770770164</v>
      </c>
      <c r="M14" s="46">
        <f>H14/O14*100000</f>
        <v>29.50016334531199</v>
      </c>
      <c r="N14" s="46">
        <v>27.269720522573177</v>
      </c>
      <c r="O14" s="69">
        <f t="shared" si="0"/>
        <v>6122000</v>
      </c>
      <c r="P14" s="69">
        <f t="shared" si="0"/>
        <v>6047000</v>
      </c>
    </row>
    <row r="15" spans="1:16" ht="13.5">
      <c r="A15" s="56"/>
      <c r="B15" s="57"/>
      <c r="C15" s="57"/>
      <c r="D15" s="57" t="s">
        <v>2</v>
      </c>
      <c r="E15" s="57"/>
      <c r="F15" s="57"/>
      <c r="H15" s="44">
        <v>1032</v>
      </c>
      <c r="I15" s="46">
        <f t="shared" si="2"/>
        <v>10.089949159170903</v>
      </c>
      <c r="J15" s="44">
        <v>897</v>
      </c>
      <c r="K15" s="73">
        <f t="shared" si="1"/>
        <v>135</v>
      </c>
      <c r="L15" s="74">
        <f t="shared" si="3"/>
        <v>15.050167224080269</v>
      </c>
      <c r="M15" s="46">
        <f>H15/O15*100000</f>
        <v>16.857236197321136</v>
      </c>
      <c r="N15" s="46">
        <v>14.833801885232345</v>
      </c>
      <c r="O15" s="69">
        <f t="shared" si="0"/>
        <v>6122000</v>
      </c>
      <c r="P15" s="69">
        <f t="shared" si="0"/>
        <v>6047000</v>
      </c>
    </row>
    <row r="16" spans="1:16" ht="13.5">
      <c r="A16" s="56"/>
      <c r="B16" s="57"/>
      <c r="C16" s="57"/>
      <c r="D16" s="57" t="s">
        <v>50</v>
      </c>
      <c r="E16" s="57"/>
      <c r="F16" s="57"/>
      <c r="H16" s="44">
        <v>774</v>
      </c>
      <c r="I16" s="46">
        <f t="shared" si="2"/>
        <v>7.567461869378178</v>
      </c>
      <c r="J16" s="44">
        <v>752</v>
      </c>
      <c r="K16" s="73">
        <f t="shared" si="1"/>
        <v>22</v>
      </c>
      <c r="L16" s="74">
        <f t="shared" si="3"/>
        <v>2.925531914893617</v>
      </c>
      <c r="M16" s="46">
        <f>H16/O16*100000</f>
        <v>12.642927147990852</v>
      </c>
      <c r="N16" s="46">
        <v>12.435918637340828</v>
      </c>
      <c r="O16" s="69">
        <f t="shared" si="0"/>
        <v>6122000</v>
      </c>
      <c r="P16" s="69">
        <f t="shared" si="0"/>
        <v>6047000</v>
      </c>
    </row>
    <row r="17" spans="1:16" ht="13.5">
      <c r="A17" s="56"/>
      <c r="B17" s="57"/>
      <c r="C17" s="57"/>
      <c r="D17" s="57"/>
      <c r="E17" s="57"/>
      <c r="F17" s="57"/>
      <c r="H17" s="44"/>
      <c r="I17" s="46"/>
      <c r="J17" s="44"/>
      <c r="K17" s="73"/>
      <c r="L17" s="74"/>
      <c r="M17" s="75"/>
      <c r="N17" s="75"/>
      <c r="O17" s="69">
        <f t="shared" si="0"/>
        <v>6122000</v>
      </c>
      <c r="P17" s="69">
        <f t="shared" si="0"/>
        <v>6047000</v>
      </c>
    </row>
    <row r="18" spans="1:16" ht="13.5">
      <c r="A18" s="56"/>
      <c r="B18" s="57" t="s">
        <v>4</v>
      </c>
      <c r="C18" s="57"/>
      <c r="D18" s="57"/>
      <c r="E18" s="57"/>
      <c r="F18" s="57"/>
      <c r="G18" s="58"/>
      <c r="H18" s="44">
        <v>3590</v>
      </c>
      <c r="I18" s="46">
        <f t="shared" si="2"/>
        <v>35.099726241689474</v>
      </c>
      <c r="J18" s="44">
        <f>SUM(J19:J20)</f>
        <v>3353</v>
      </c>
      <c r="K18" s="73">
        <f t="shared" si="1"/>
        <v>237</v>
      </c>
      <c r="L18" s="74">
        <f t="shared" si="3"/>
        <v>7.06829704742022</v>
      </c>
      <c r="M18" s="46">
        <f>H18/O18*100000</f>
        <v>58.64096700424698</v>
      </c>
      <c r="N18" s="46">
        <v>55.448982966760376</v>
      </c>
      <c r="O18" s="69">
        <f t="shared" si="0"/>
        <v>6122000</v>
      </c>
      <c r="P18" s="69">
        <f t="shared" si="0"/>
        <v>6047000</v>
      </c>
    </row>
    <row r="19" spans="1:16" ht="13.5">
      <c r="A19" s="56"/>
      <c r="B19" s="57"/>
      <c r="C19" s="57" t="s">
        <v>5</v>
      </c>
      <c r="D19" s="57"/>
      <c r="E19" s="57"/>
      <c r="F19" s="57"/>
      <c r="G19" s="58"/>
      <c r="H19" s="44">
        <v>2629</v>
      </c>
      <c r="I19" s="46">
        <f t="shared" si="2"/>
        <v>25.703949941337505</v>
      </c>
      <c r="J19" s="44">
        <v>2578</v>
      </c>
      <c r="K19" s="73">
        <f t="shared" si="1"/>
        <v>51</v>
      </c>
      <c r="L19" s="74">
        <f t="shared" si="3"/>
        <v>1.978277734678045</v>
      </c>
      <c r="M19" s="46">
        <f>H19/O19*100000</f>
        <v>42.94348252205162</v>
      </c>
      <c r="N19" s="46">
        <v>42.63271043492641</v>
      </c>
      <c r="O19" s="69">
        <f t="shared" si="0"/>
        <v>6122000</v>
      </c>
      <c r="P19" s="69">
        <f t="shared" si="0"/>
        <v>6047000</v>
      </c>
    </row>
    <row r="20" spans="1:16" ht="13.5">
      <c r="A20" s="56"/>
      <c r="B20" s="57"/>
      <c r="C20" s="57" t="s">
        <v>6</v>
      </c>
      <c r="D20" s="57"/>
      <c r="E20" s="57"/>
      <c r="F20" s="57"/>
      <c r="G20" s="58"/>
      <c r="H20" s="44">
        <v>961</v>
      </c>
      <c r="I20" s="46">
        <f t="shared" si="2"/>
        <v>9.395776300351976</v>
      </c>
      <c r="J20" s="44">
        <v>775</v>
      </c>
      <c r="K20" s="73">
        <f t="shared" si="1"/>
        <v>186</v>
      </c>
      <c r="L20" s="74">
        <f t="shared" si="3"/>
        <v>24</v>
      </c>
      <c r="M20" s="46">
        <f>H20/O20*100000</f>
        <v>15.69748448219536</v>
      </c>
      <c r="N20" s="46">
        <v>12.816272531833967</v>
      </c>
      <c r="O20" s="69">
        <f t="shared" si="0"/>
        <v>6122000</v>
      </c>
      <c r="P20" s="69">
        <f t="shared" si="0"/>
        <v>6047000</v>
      </c>
    </row>
    <row r="21" spans="1:16" ht="13.5">
      <c r="A21" s="56"/>
      <c r="B21" s="57"/>
      <c r="C21" s="57"/>
      <c r="D21" s="57"/>
      <c r="E21" s="57"/>
      <c r="F21" s="57"/>
      <c r="G21" s="58"/>
      <c r="H21" s="44"/>
      <c r="I21" s="46"/>
      <c r="J21" s="44"/>
      <c r="K21" s="73"/>
      <c r="L21" s="74"/>
      <c r="M21" s="75"/>
      <c r="N21" s="75"/>
      <c r="O21" s="69">
        <f t="shared" si="0"/>
        <v>6122000</v>
      </c>
      <c r="P21" s="69">
        <f t="shared" si="0"/>
        <v>6047000</v>
      </c>
    </row>
    <row r="22" spans="1:16" ht="13.5">
      <c r="A22" s="56" t="s">
        <v>28</v>
      </c>
      <c r="B22" s="57"/>
      <c r="C22" s="57"/>
      <c r="D22" s="57"/>
      <c r="E22" s="57"/>
      <c r="F22" s="57"/>
      <c r="G22" s="58"/>
      <c r="H22" s="44">
        <v>98</v>
      </c>
      <c r="I22" s="46">
        <f t="shared" si="2"/>
        <v>0.9581540868204927</v>
      </c>
      <c r="J22" s="44">
        <f>SUM(J23:J24)</f>
        <v>99</v>
      </c>
      <c r="K22" s="73">
        <f t="shared" si="1"/>
        <v>-1</v>
      </c>
      <c r="L22" s="74">
        <f t="shared" si="3"/>
        <v>-1.0101010101010102</v>
      </c>
      <c r="M22" s="46">
        <f>H22/O22*100000</f>
        <v>1.6007840574975498</v>
      </c>
      <c r="N22" s="46">
        <v>1.6371754589052423</v>
      </c>
      <c r="O22" s="69">
        <f t="shared" si="0"/>
        <v>6122000</v>
      </c>
      <c r="P22" s="69">
        <f t="shared" si="0"/>
        <v>6047000</v>
      </c>
    </row>
    <row r="23" spans="1:16" ht="13.5">
      <c r="A23" s="56"/>
      <c r="B23" s="57" t="s">
        <v>7</v>
      </c>
      <c r="C23" s="57"/>
      <c r="D23" s="57"/>
      <c r="E23" s="57"/>
      <c r="F23" s="57"/>
      <c r="G23" s="58"/>
      <c r="H23" s="44">
        <v>14</v>
      </c>
      <c r="I23" s="46">
        <f t="shared" si="2"/>
        <v>0.13687915526007038</v>
      </c>
      <c r="J23" s="44">
        <v>14</v>
      </c>
      <c r="K23" s="73">
        <f t="shared" si="1"/>
        <v>0</v>
      </c>
      <c r="L23" s="74">
        <f t="shared" si="3"/>
        <v>0</v>
      </c>
      <c r="M23" s="46">
        <f>H23/O23*100000</f>
        <v>0.22868343678536424</v>
      </c>
      <c r="N23" s="46">
        <v>0.2315197618653878</v>
      </c>
      <c r="O23" s="69">
        <f t="shared" si="0"/>
        <v>6122000</v>
      </c>
      <c r="P23" s="69">
        <f t="shared" si="0"/>
        <v>6047000</v>
      </c>
    </row>
    <row r="24" spans="1:16" ht="13.5">
      <c r="A24" s="56"/>
      <c r="B24" s="57" t="s">
        <v>8</v>
      </c>
      <c r="C24" s="57"/>
      <c r="D24" s="57"/>
      <c r="E24" s="57"/>
      <c r="F24" s="57"/>
      <c r="G24" s="58"/>
      <c r="H24" s="44">
        <v>84</v>
      </c>
      <c r="I24" s="46">
        <f t="shared" si="2"/>
        <v>0.8212749315604223</v>
      </c>
      <c r="J24" s="44">
        <v>85</v>
      </c>
      <c r="K24" s="73">
        <f t="shared" si="1"/>
        <v>-1</v>
      </c>
      <c r="L24" s="74">
        <f t="shared" si="3"/>
        <v>-1.1764705882352942</v>
      </c>
      <c r="M24" s="46">
        <f>H24/O24*100000</f>
        <v>1.3721006207121855</v>
      </c>
      <c r="N24" s="46">
        <v>1.4056556970398544</v>
      </c>
      <c r="O24" s="69">
        <f t="shared" si="0"/>
        <v>6122000</v>
      </c>
      <c r="P24" s="69">
        <f t="shared" si="0"/>
        <v>6047000</v>
      </c>
    </row>
    <row r="25" spans="1:16" ht="13.5">
      <c r="A25" s="56"/>
      <c r="B25" s="57"/>
      <c r="C25" s="57"/>
      <c r="D25" s="57"/>
      <c r="E25" s="57"/>
      <c r="F25" s="57"/>
      <c r="G25" s="58"/>
      <c r="H25" s="44"/>
      <c r="I25" s="46"/>
      <c r="J25" s="44"/>
      <c r="K25" s="73"/>
      <c r="L25" s="74"/>
      <c r="M25" s="75"/>
      <c r="N25" s="75"/>
      <c r="O25" s="69">
        <f t="shared" si="0"/>
        <v>6122000</v>
      </c>
      <c r="P25" s="69">
        <f t="shared" si="0"/>
        <v>6047000</v>
      </c>
    </row>
    <row r="26" spans="1:16" ht="13.5">
      <c r="A26" s="56" t="s">
        <v>29</v>
      </c>
      <c r="B26" s="57"/>
      <c r="C26" s="57"/>
      <c r="D26" s="57"/>
      <c r="E26" s="57"/>
      <c r="F26" s="57"/>
      <c r="G26" s="58"/>
      <c r="H26" s="44">
        <v>205</v>
      </c>
      <c r="I26" s="46">
        <f t="shared" si="2"/>
        <v>2.0043019163081737</v>
      </c>
      <c r="J26" s="44">
        <f>SUM(J27:J29)</f>
        <v>187</v>
      </c>
      <c r="K26" s="73">
        <f t="shared" si="1"/>
        <v>18</v>
      </c>
      <c r="L26" s="74">
        <f t="shared" si="3"/>
        <v>9.62566844919786</v>
      </c>
      <c r="M26" s="46">
        <f aca="true" t="shared" si="4" ref="M26:M32">H26/O26*100000</f>
        <v>3.3485788957856912</v>
      </c>
      <c r="N26" s="46">
        <v>3.09244253348768</v>
      </c>
      <c r="O26" s="69">
        <f t="shared" si="0"/>
        <v>6122000</v>
      </c>
      <c r="P26" s="69">
        <f t="shared" si="0"/>
        <v>6047000</v>
      </c>
    </row>
    <row r="27" spans="1:16" ht="13.5">
      <c r="A27" s="56"/>
      <c r="B27" s="57" t="s">
        <v>9</v>
      </c>
      <c r="C27" s="57"/>
      <c r="D27" s="57"/>
      <c r="E27" s="57"/>
      <c r="F27" s="57"/>
      <c r="G27" s="58"/>
      <c r="H27" s="44">
        <v>59</v>
      </c>
      <c r="I27" s="46">
        <f t="shared" si="2"/>
        <v>0.576847868596011</v>
      </c>
      <c r="J27" s="44">
        <v>68</v>
      </c>
      <c r="K27" s="73">
        <f t="shared" si="1"/>
        <v>-9</v>
      </c>
      <c r="L27" s="74">
        <f t="shared" si="3"/>
        <v>-13.23529411764706</v>
      </c>
      <c r="M27" s="46">
        <f t="shared" si="4"/>
        <v>0.9637373407383207</v>
      </c>
      <c r="N27" s="46">
        <v>1.1245245576318836</v>
      </c>
      <c r="O27" s="69">
        <f t="shared" si="0"/>
        <v>6122000</v>
      </c>
      <c r="P27" s="69">
        <f t="shared" si="0"/>
        <v>6047000</v>
      </c>
    </row>
    <row r="28" spans="1:16" ht="13.5">
      <c r="A28" s="56"/>
      <c r="B28" s="57" t="s">
        <v>10</v>
      </c>
      <c r="C28" s="57"/>
      <c r="D28" s="57"/>
      <c r="E28" s="57"/>
      <c r="F28" s="57"/>
      <c r="G28" s="58"/>
      <c r="H28" s="44">
        <v>53</v>
      </c>
      <c r="I28" s="46">
        <f t="shared" si="2"/>
        <v>0.5181853734845522</v>
      </c>
      <c r="J28" s="44">
        <v>36</v>
      </c>
      <c r="K28" s="73">
        <f t="shared" si="1"/>
        <v>17</v>
      </c>
      <c r="L28" s="74">
        <f t="shared" si="3"/>
        <v>47.22222222222222</v>
      </c>
      <c r="M28" s="46">
        <f t="shared" si="4"/>
        <v>0.8657301535445934</v>
      </c>
      <c r="N28" s="46">
        <v>0.5953365305109972</v>
      </c>
      <c r="O28" s="69">
        <f t="shared" si="0"/>
        <v>6122000</v>
      </c>
      <c r="P28" s="69">
        <f t="shared" si="0"/>
        <v>6047000</v>
      </c>
    </row>
    <row r="29" spans="1:16" ht="13.5">
      <c r="A29" s="56"/>
      <c r="B29" s="57" t="s">
        <v>51</v>
      </c>
      <c r="C29" s="57"/>
      <c r="D29" s="57"/>
      <c r="E29" s="57"/>
      <c r="F29" s="57"/>
      <c r="G29" s="58"/>
      <c r="H29" s="44">
        <v>93</v>
      </c>
      <c r="I29" s="46">
        <f t="shared" si="2"/>
        <v>0.9092686742276104</v>
      </c>
      <c r="J29" s="44">
        <f>SUM(J30:J32)</f>
        <v>83</v>
      </c>
      <c r="K29" s="73">
        <f t="shared" si="1"/>
        <v>10</v>
      </c>
      <c r="L29" s="74">
        <f t="shared" si="3"/>
        <v>12.048192771084338</v>
      </c>
      <c r="M29" s="46">
        <f t="shared" si="4"/>
        <v>1.519111401502777</v>
      </c>
      <c r="N29" s="46">
        <v>1.372581445344799</v>
      </c>
      <c r="O29" s="69">
        <f t="shared" si="0"/>
        <v>6122000</v>
      </c>
      <c r="P29" s="69">
        <f t="shared" si="0"/>
        <v>6047000</v>
      </c>
    </row>
    <row r="30" spans="1:16" ht="13.5">
      <c r="A30" s="56"/>
      <c r="B30" s="57"/>
      <c r="C30" s="57" t="s">
        <v>12</v>
      </c>
      <c r="D30" s="57"/>
      <c r="E30" s="57"/>
      <c r="F30" s="57"/>
      <c r="G30" s="58"/>
      <c r="H30" s="44">
        <v>57</v>
      </c>
      <c r="I30" s="46">
        <f t="shared" si="2"/>
        <v>0.5572937035588581</v>
      </c>
      <c r="J30" s="44">
        <v>48</v>
      </c>
      <c r="K30" s="73">
        <f t="shared" si="1"/>
        <v>9</v>
      </c>
      <c r="L30" s="74">
        <f t="shared" si="3"/>
        <v>18.75</v>
      </c>
      <c r="M30" s="46">
        <f t="shared" si="4"/>
        <v>0.9310682783404116</v>
      </c>
      <c r="N30" s="46">
        <v>0.7937820406813296</v>
      </c>
      <c r="O30" s="69">
        <f t="shared" si="0"/>
        <v>6122000</v>
      </c>
      <c r="P30" s="69">
        <f t="shared" si="0"/>
        <v>6047000</v>
      </c>
    </row>
    <row r="31" spans="1:16" ht="13.5">
      <c r="A31" s="56"/>
      <c r="B31" s="57"/>
      <c r="C31" s="57" t="s">
        <v>40</v>
      </c>
      <c r="D31" s="57"/>
      <c r="E31" s="57"/>
      <c r="F31" s="57"/>
      <c r="G31" s="58"/>
      <c r="H31" s="44">
        <v>19</v>
      </c>
      <c r="I31" s="46">
        <f t="shared" si="2"/>
        <v>0.18576456785295267</v>
      </c>
      <c r="J31" s="44">
        <v>20</v>
      </c>
      <c r="K31" s="73">
        <f>H31-J31</f>
        <v>-1</v>
      </c>
      <c r="L31" s="74">
        <f>K31/J31*100</f>
        <v>-5</v>
      </c>
      <c r="M31" s="46">
        <f t="shared" si="4"/>
        <v>0.3103560927801372</v>
      </c>
      <c r="N31" s="46">
        <v>0.33074251695055396</v>
      </c>
      <c r="O31" s="69">
        <f t="shared" si="0"/>
        <v>6122000</v>
      </c>
      <c r="P31" s="69">
        <f t="shared" si="0"/>
        <v>6047000</v>
      </c>
    </row>
    <row r="32" spans="1:16" ht="13.5">
      <c r="A32" s="56"/>
      <c r="B32" s="57"/>
      <c r="C32" s="57" t="s">
        <v>52</v>
      </c>
      <c r="D32" s="57"/>
      <c r="E32" s="57"/>
      <c r="F32" s="57"/>
      <c r="G32" s="58"/>
      <c r="H32" s="44">
        <v>17</v>
      </c>
      <c r="I32" s="46">
        <f t="shared" si="2"/>
        <v>0.16621040281579977</v>
      </c>
      <c r="J32" s="44">
        <v>15</v>
      </c>
      <c r="K32" s="73">
        <f t="shared" si="1"/>
        <v>2</v>
      </c>
      <c r="L32" s="74">
        <f t="shared" si="3"/>
        <v>13.333333333333334</v>
      </c>
      <c r="M32" s="46">
        <f t="shared" si="4"/>
        <v>0.27768703038222803</v>
      </c>
      <c r="N32" s="46">
        <v>0.24805688771291548</v>
      </c>
      <c r="O32" s="69">
        <f t="shared" si="0"/>
        <v>6122000</v>
      </c>
      <c r="P32" s="69">
        <f t="shared" si="0"/>
        <v>6047000</v>
      </c>
    </row>
    <row r="33" spans="1:16" ht="13.5">
      <c r="A33" s="56"/>
      <c r="B33" s="57"/>
      <c r="C33" s="57"/>
      <c r="D33" s="57"/>
      <c r="E33" s="57"/>
      <c r="F33" s="57"/>
      <c r="G33" s="58"/>
      <c r="H33" s="44"/>
      <c r="I33" s="46"/>
      <c r="J33" s="44"/>
      <c r="K33" s="73"/>
      <c r="L33" s="74"/>
      <c r="M33" s="75"/>
      <c r="N33" s="75"/>
      <c r="O33" s="69">
        <f t="shared" si="0"/>
        <v>6122000</v>
      </c>
      <c r="P33" s="69">
        <f t="shared" si="0"/>
        <v>6047000</v>
      </c>
    </row>
    <row r="34" spans="1:16" ht="13.5">
      <c r="A34" s="56" t="s">
        <v>53</v>
      </c>
      <c r="B34" s="57"/>
      <c r="C34" s="57"/>
      <c r="D34" s="57"/>
      <c r="F34" s="57"/>
      <c r="G34" s="58"/>
      <c r="H34" s="44">
        <v>16</v>
      </c>
      <c r="I34" s="46">
        <f t="shared" si="2"/>
        <v>0.1564333202972233</v>
      </c>
      <c r="J34" s="44">
        <v>13</v>
      </c>
      <c r="K34" s="73">
        <f t="shared" si="1"/>
        <v>3</v>
      </c>
      <c r="L34" s="74">
        <f t="shared" si="3"/>
        <v>23.076923076923077</v>
      </c>
      <c r="M34" s="46">
        <f>H34/O34*100000</f>
        <v>0.2613524991832734</v>
      </c>
      <c r="N34" s="46">
        <v>0.21498263601786008</v>
      </c>
      <c r="O34" s="69">
        <f t="shared" si="0"/>
        <v>6122000</v>
      </c>
      <c r="P34" s="69">
        <f t="shared" si="0"/>
        <v>6047000</v>
      </c>
    </row>
    <row r="35" spans="1:16" ht="13.5">
      <c r="A35" s="56" t="s">
        <v>54</v>
      </c>
      <c r="B35" s="57"/>
      <c r="C35" s="57"/>
      <c r="D35" s="57"/>
      <c r="F35" s="57"/>
      <c r="G35" s="58"/>
      <c r="H35" s="44">
        <v>53</v>
      </c>
      <c r="I35" s="46">
        <f t="shared" si="2"/>
        <v>0.5181853734845522</v>
      </c>
      <c r="J35" s="44">
        <v>39</v>
      </c>
      <c r="K35" s="73">
        <f t="shared" si="1"/>
        <v>14</v>
      </c>
      <c r="L35" s="74">
        <f t="shared" si="3"/>
        <v>35.8974358974359</v>
      </c>
      <c r="M35" s="46">
        <f>H35/O35*100000</f>
        <v>0.8657301535445934</v>
      </c>
      <c r="N35" s="46">
        <v>0.6449479080535803</v>
      </c>
      <c r="O35" s="69">
        <f t="shared" si="0"/>
        <v>6122000</v>
      </c>
      <c r="P35" s="69">
        <f t="shared" si="0"/>
        <v>6047000</v>
      </c>
    </row>
    <row r="36" spans="1:16" ht="13.5">
      <c r="A36" s="56"/>
      <c r="B36" s="57"/>
      <c r="C36" s="57"/>
      <c r="D36" s="57"/>
      <c r="E36" s="57"/>
      <c r="F36" s="57"/>
      <c r="G36" s="58"/>
      <c r="H36" s="44"/>
      <c r="I36" s="46"/>
      <c r="J36" s="44"/>
      <c r="K36" s="73"/>
      <c r="L36" s="74"/>
      <c r="M36" s="75"/>
      <c r="N36" s="75"/>
      <c r="O36" s="69">
        <f t="shared" si="0"/>
        <v>6122000</v>
      </c>
      <c r="P36" s="69">
        <f t="shared" si="0"/>
        <v>6047000</v>
      </c>
    </row>
    <row r="37" spans="1:16" ht="13.5">
      <c r="A37" s="56" t="s">
        <v>31</v>
      </c>
      <c r="B37" s="57"/>
      <c r="C37" s="57"/>
      <c r="D37" s="57"/>
      <c r="E37" s="57"/>
      <c r="F37" s="57"/>
      <c r="G37" s="58"/>
      <c r="H37" s="44">
        <v>1</v>
      </c>
      <c r="I37" s="46">
        <f t="shared" si="2"/>
        <v>0.009777082518576456</v>
      </c>
      <c r="J37" s="44">
        <v>2</v>
      </c>
      <c r="K37" s="73">
        <f>H37-J37</f>
        <v>-1</v>
      </c>
      <c r="L37" s="74">
        <f>K37/J37*100</f>
        <v>-50</v>
      </c>
      <c r="M37" s="46">
        <f>H37/O37*100000</f>
        <v>0.01633453119895459</v>
      </c>
      <c r="N37" s="46">
        <v>0.0330742516950554</v>
      </c>
      <c r="O37" s="69">
        <f t="shared" si="0"/>
        <v>6122000</v>
      </c>
      <c r="P37" s="69">
        <f t="shared" si="0"/>
        <v>6047000</v>
      </c>
    </row>
    <row r="38" spans="1:16" ht="13.5">
      <c r="A38" s="64"/>
      <c r="B38" s="65"/>
      <c r="C38" s="65"/>
      <c r="D38" s="65"/>
      <c r="E38" s="65"/>
      <c r="F38" s="65"/>
      <c r="G38" s="66"/>
      <c r="H38" s="76"/>
      <c r="I38" s="77"/>
      <c r="J38" s="76"/>
      <c r="K38" s="66"/>
      <c r="L38" s="78"/>
      <c r="M38" s="77"/>
      <c r="N38" s="77"/>
      <c r="O38" s="69"/>
      <c r="P38" s="69"/>
    </row>
    <row r="40" ht="12">
      <c r="D40" s="79"/>
    </row>
  </sheetData>
  <mergeCells count="4">
    <mergeCell ref="H3:J3"/>
    <mergeCell ref="H4:I4"/>
    <mergeCell ref="M3:N3"/>
    <mergeCell ref="M4:N4"/>
  </mergeCells>
  <printOptions/>
  <pageMargins left="0.75" right="0.3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J8" sqref="J8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5" width="9.25390625" style="1" hidden="1" customWidth="1"/>
    <col min="16" max="16" width="9.00390625" style="1" hidden="1" customWidth="1"/>
    <col min="17" max="16384" width="9.00390625" style="1" customWidth="1"/>
  </cols>
  <sheetData>
    <row r="1" ht="14.25">
      <c r="A1" s="34" t="s">
        <v>44</v>
      </c>
    </row>
    <row r="2" ht="22.5" customHeight="1">
      <c r="M2" s="2" t="s">
        <v>25</v>
      </c>
    </row>
    <row r="3" spans="1:14" ht="12.75" customHeight="1">
      <c r="A3" s="3"/>
      <c r="B3" s="4"/>
      <c r="C3" s="4"/>
      <c r="D3" s="4"/>
      <c r="E3" s="4"/>
      <c r="F3" s="4"/>
      <c r="G3" s="5"/>
      <c r="H3" s="85" t="s">
        <v>26</v>
      </c>
      <c r="I3" s="85"/>
      <c r="J3" s="85"/>
      <c r="K3" s="7"/>
      <c r="L3" s="8"/>
      <c r="M3" s="86" t="s">
        <v>22</v>
      </c>
      <c r="N3" s="87"/>
    </row>
    <row r="4" spans="1:16" ht="12.75" customHeight="1">
      <c r="A4" s="9"/>
      <c r="B4" s="10"/>
      <c r="C4" s="10"/>
      <c r="D4" s="10"/>
      <c r="E4" s="10"/>
      <c r="F4" s="10"/>
      <c r="G4" s="11"/>
      <c r="H4" s="85" t="s">
        <v>42</v>
      </c>
      <c r="I4" s="85"/>
      <c r="J4" s="6" t="s">
        <v>37</v>
      </c>
      <c r="K4" s="12" t="s">
        <v>20</v>
      </c>
      <c r="L4" s="13" t="s">
        <v>21</v>
      </c>
      <c r="M4" s="88" t="s">
        <v>23</v>
      </c>
      <c r="N4" s="89"/>
      <c r="O4" s="30" t="s">
        <v>33</v>
      </c>
      <c r="P4" s="1" t="s">
        <v>33</v>
      </c>
    </row>
    <row r="5" spans="1:16" ht="12.75" customHeight="1">
      <c r="A5" s="9"/>
      <c r="B5" s="10"/>
      <c r="C5" s="10"/>
      <c r="D5" s="10"/>
      <c r="E5" s="10"/>
      <c r="F5" s="10"/>
      <c r="G5" s="11"/>
      <c r="H5" s="14" t="s">
        <v>17</v>
      </c>
      <c r="I5" s="14" t="s">
        <v>18</v>
      </c>
      <c r="J5" s="14" t="s">
        <v>17</v>
      </c>
      <c r="K5" s="15" t="s">
        <v>19</v>
      </c>
      <c r="L5" s="16" t="s">
        <v>45</v>
      </c>
      <c r="M5" s="14" t="s">
        <v>24</v>
      </c>
      <c r="N5" s="14" t="s">
        <v>24</v>
      </c>
      <c r="O5" s="1" t="s">
        <v>41</v>
      </c>
      <c r="P5" s="1" t="s">
        <v>39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19</v>
      </c>
      <c r="I6" s="20" t="s">
        <v>45</v>
      </c>
      <c r="J6" s="20" t="s">
        <v>19</v>
      </c>
      <c r="K6" s="21"/>
      <c r="L6" s="20"/>
      <c r="M6" s="20" t="s">
        <v>43</v>
      </c>
      <c r="N6" s="20" t="s">
        <v>38</v>
      </c>
      <c r="O6" s="35">
        <v>6047000</v>
      </c>
      <c r="P6" s="35">
        <v>6039000</v>
      </c>
    </row>
    <row r="7" spans="1:16" ht="18.75" customHeight="1">
      <c r="A7" s="3" t="s">
        <v>16</v>
      </c>
      <c r="B7" s="4"/>
      <c r="C7" s="4"/>
      <c r="D7" s="4"/>
      <c r="E7" s="4"/>
      <c r="F7" s="4"/>
      <c r="G7" s="5"/>
      <c r="H7" s="31">
        <f>H9+H22+H26+H34+H38</f>
        <v>9662</v>
      </c>
      <c r="I7" s="22">
        <v>100</v>
      </c>
      <c r="J7" s="31">
        <f>J9+J22+J26+J34+J38</f>
        <v>9179</v>
      </c>
      <c r="K7" s="37">
        <f>H7-J7</f>
        <v>483</v>
      </c>
      <c r="L7" s="39">
        <f>K7/J7*100</f>
        <v>5.262011112321604</v>
      </c>
      <c r="M7" s="23">
        <f>H7/O7*100000</f>
        <v>159.78170993881264</v>
      </c>
      <c r="N7" s="23">
        <f>J7/P7*100000</f>
        <v>151.9953634707733</v>
      </c>
      <c r="O7" s="35">
        <f aca="true" t="shared" si="0" ref="O7:P38">O$6</f>
        <v>6047000</v>
      </c>
      <c r="P7" s="35">
        <f t="shared" si="0"/>
        <v>6039000</v>
      </c>
    </row>
    <row r="8" spans="1:16" ht="13.5">
      <c r="A8" s="9"/>
      <c r="B8" s="10"/>
      <c r="C8" s="10"/>
      <c r="D8" s="10"/>
      <c r="E8" s="10"/>
      <c r="F8" s="10"/>
      <c r="G8" s="11"/>
      <c r="H8" s="32"/>
      <c r="I8" s="25"/>
      <c r="J8" s="32"/>
      <c r="K8" s="38"/>
      <c r="L8" s="40"/>
      <c r="M8" s="24"/>
      <c r="N8" s="24"/>
      <c r="O8" s="35">
        <f t="shared" si="0"/>
        <v>6047000</v>
      </c>
      <c r="P8" s="35">
        <f t="shared" si="0"/>
        <v>6039000</v>
      </c>
    </row>
    <row r="9" spans="1:16" ht="13.5">
      <c r="A9" s="9" t="s">
        <v>27</v>
      </c>
      <c r="B9" s="10"/>
      <c r="C9" s="10"/>
      <c r="D9" s="10"/>
      <c r="E9" s="10"/>
      <c r="F9" s="10"/>
      <c r="G9" s="11"/>
      <c r="H9" s="32">
        <f>H10+H18</f>
        <v>9322</v>
      </c>
      <c r="I9" s="26">
        <f>H9/H$7*100</f>
        <v>96.48105982198302</v>
      </c>
      <c r="J9" s="32">
        <f>J10+J18</f>
        <v>8818</v>
      </c>
      <c r="K9" s="38">
        <f>H9-J9</f>
        <v>504</v>
      </c>
      <c r="L9" s="40">
        <f>K9/J9*100</f>
        <v>5.715581764572465</v>
      </c>
      <c r="M9" s="26">
        <f>H9/O9*100000</f>
        <v>154.15908715065322</v>
      </c>
      <c r="N9" s="26">
        <f>J9/P9*100000</f>
        <v>146.01755257492962</v>
      </c>
      <c r="O9" s="35">
        <f t="shared" si="0"/>
        <v>6047000</v>
      </c>
      <c r="P9" s="35">
        <f t="shared" si="0"/>
        <v>6039000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2">
        <f>SUM(H11:H14)</f>
        <v>5969</v>
      </c>
      <c r="I10" s="26">
        <f>H10/H$7*100</f>
        <v>61.778099772303875</v>
      </c>
      <c r="J10" s="32">
        <f>SUM(J11:J14)</f>
        <v>5650</v>
      </c>
      <c r="K10" s="38">
        <f>H10-J10</f>
        <v>319</v>
      </c>
      <c r="L10" s="40">
        <f>K10/J10*100</f>
        <v>5.646017699115044</v>
      </c>
      <c r="M10" s="26">
        <f>H10/O10*100000</f>
        <v>98.71010418389284</v>
      </c>
      <c r="N10" s="26">
        <f>J10/P10*100000</f>
        <v>93.558536181487</v>
      </c>
      <c r="O10" s="35">
        <f t="shared" si="0"/>
        <v>6047000</v>
      </c>
      <c r="P10" s="35">
        <f t="shared" si="0"/>
        <v>6039000</v>
      </c>
    </row>
    <row r="11" spans="1:16" ht="13.5">
      <c r="A11" s="9"/>
      <c r="B11" s="10"/>
      <c r="C11" s="10" t="s">
        <v>34</v>
      </c>
      <c r="D11" s="10"/>
      <c r="E11" s="10"/>
      <c r="F11" s="10"/>
      <c r="G11" s="11"/>
      <c r="H11" s="32"/>
      <c r="I11" s="26"/>
      <c r="J11" s="32"/>
      <c r="K11" s="38"/>
      <c r="L11" s="40"/>
      <c r="M11" s="24"/>
      <c r="N11" s="24"/>
      <c r="O11" s="35">
        <f t="shared" si="0"/>
        <v>6047000</v>
      </c>
      <c r="P11" s="35">
        <f t="shared" si="0"/>
        <v>6039000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2">
        <v>169</v>
      </c>
      <c r="I12" s="26">
        <f>H12/H$7*100</f>
        <v>1.749120264955496</v>
      </c>
      <c r="J12" s="32">
        <v>188</v>
      </c>
      <c r="K12" s="38">
        <f>H12-J12</f>
        <v>-19</v>
      </c>
      <c r="L12" s="40">
        <f>K12/J12*100</f>
        <v>-10.106382978723403</v>
      </c>
      <c r="M12" s="26">
        <f>H12/O12*100000</f>
        <v>2.7947742682321812</v>
      </c>
      <c r="N12" s="26">
        <f>J12/P12*100000</f>
        <v>3.1130981950654086</v>
      </c>
      <c r="O12" s="35">
        <f t="shared" si="0"/>
        <v>6047000</v>
      </c>
      <c r="P12" s="35">
        <f t="shared" si="0"/>
        <v>6039000</v>
      </c>
    </row>
    <row r="13" spans="1:16" ht="13.5">
      <c r="A13" s="9"/>
      <c r="B13" s="10"/>
      <c r="C13" s="10" t="s">
        <v>35</v>
      </c>
      <c r="D13" s="10"/>
      <c r="E13" s="10"/>
      <c r="F13" s="10"/>
      <c r="G13" s="11"/>
      <c r="H13" s="32">
        <v>4151</v>
      </c>
      <c r="I13" s="26">
        <f>H13/H$7*100</f>
        <v>42.96211964396605</v>
      </c>
      <c r="J13" s="32">
        <v>3901</v>
      </c>
      <c r="K13" s="38">
        <f>H13-J13</f>
        <v>250</v>
      </c>
      <c r="L13" s="40">
        <f>K13/J13*100</f>
        <v>6.408613176108691</v>
      </c>
      <c r="M13" s="26">
        <f>H13/O13*100000</f>
        <v>68.64560939308748</v>
      </c>
      <c r="N13" s="26">
        <f>J13/P13*100000</f>
        <v>64.59678754760722</v>
      </c>
      <c r="O13" s="35">
        <f t="shared" si="0"/>
        <v>6047000</v>
      </c>
      <c r="P13" s="35">
        <f t="shared" si="0"/>
        <v>6039000</v>
      </c>
    </row>
    <row r="14" spans="1:16" ht="13.5">
      <c r="A14" s="9"/>
      <c r="B14" s="10"/>
      <c r="C14" s="10" t="s">
        <v>36</v>
      </c>
      <c r="D14" s="10"/>
      <c r="E14" s="10"/>
      <c r="F14" s="10"/>
      <c r="G14" s="11"/>
      <c r="H14" s="32">
        <v>1649</v>
      </c>
      <c r="I14" s="26">
        <f>H14/H$7*100</f>
        <v>17.066859863382323</v>
      </c>
      <c r="J14" s="32">
        <f>SUM(J15:J16)</f>
        <v>1561</v>
      </c>
      <c r="K14" s="38">
        <f>H14-J14</f>
        <v>88</v>
      </c>
      <c r="L14" s="40">
        <f>K14/J14*100</f>
        <v>5.637411915438821</v>
      </c>
      <c r="M14" s="26">
        <f>H14/O14*100000</f>
        <v>27.269720522573177</v>
      </c>
      <c r="N14" s="26">
        <f>J14/P14*100000</f>
        <v>25.84865043881437</v>
      </c>
      <c r="O14" s="35">
        <f t="shared" si="0"/>
        <v>6047000</v>
      </c>
      <c r="P14" s="35">
        <f t="shared" si="0"/>
        <v>6039000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2">
        <v>897</v>
      </c>
      <c r="I15" s="26">
        <f>H15/H$7*100</f>
        <v>9.283792175533016</v>
      </c>
      <c r="J15" s="32">
        <v>867</v>
      </c>
      <c r="K15" s="38">
        <f>H15-J15</f>
        <v>30</v>
      </c>
      <c r="L15" s="40">
        <f>K15/J15*100</f>
        <v>3.4602076124567476</v>
      </c>
      <c r="M15" s="26">
        <f>H15/O15*100000</f>
        <v>14.833801885232345</v>
      </c>
      <c r="N15" s="26">
        <f>J15/P15*100000</f>
        <v>14.356681569796326</v>
      </c>
      <c r="O15" s="35">
        <f t="shared" si="0"/>
        <v>6047000</v>
      </c>
      <c r="P15" s="35">
        <f t="shared" si="0"/>
        <v>6039000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2">
        <v>752</v>
      </c>
      <c r="I16" s="26">
        <f>H16/H$7*100</f>
        <v>7.783067687849307</v>
      </c>
      <c r="J16" s="32">
        <v>694</v>
      </c>
      <c r="K16" s="38">
        <f>H16-J16</f>
        <v>58</v>
      </c>
      <c r="L16" s="40">
        <f>K16/J16*100</f>
        <v>8.357348703170029</v>
      </c>
      <c r="M16" s="26">
        <f>H16/O16*100000</f>
        <v>12.435918637340828</v>
      </c>
      <c r="N16" s="26">
        <f>J16/P16*100000</f>
        <v>11.491968869018049</v>
      </c>
      <c r="O16" s="35">
        <f t="shared" si="0"/>
        <v>6047000</v>
      </c>
      <c r="P16" s="35">
        <f t="shared" si="0"/>
        <v>6039000</v>
      </c>
    </row>
    <row r="17" spans="1:16" ht="13.5">
      <c r="A17" s="9"/>
      <c r="B17" s="10"/>
      <c r="C17" s="10"/>
      <c r="D17" s="10"/>
      <c r="E17" s="10"/>
      <c r="F17" s="10"/>
      <c r="G17" s="11"/>
      <c r="H17" s="32"/>
      <c r="I17" s="26"/>
      <c r="J17" s="32"/>
      <c r="K17" s="38"/>
      <c r="L17" s="40"/>
      <c r="M17" s="24"/>
      <c r="N17" s="24"/>
      <c r="O17" s="35">
        <f t="shared" si="0"/>
        <v>6047000</v>
      </c>
      <c r="P17" s="35">
        <f t="shared" si="0"/>
        <v>6039000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2">
        <f>SUM(H19:H20)</f>
        <v>3353</v>
      </c>
      <c r="I18" s="26">
        <f>H18/H$7*100</f>
        <v>34.702960049679156</v>
      </c>
      <c r="J18" s="32">
        <f>SUM(J19:J20)</f>
        <v>3168</v>
      </c>
      <c r="K18" s="38">
        <f>H18-J18</f>
        <v>185</v>
      </c>
      <c r="L18" s="40">
        <f>K18/J18*100</f>
        <v>5.8396464646464645</v>
      </c>
      <c r="M18" s="26">
        <f>H18/O18*100000</f>
        <v>55.448982966760376</v>
      </c>
      <c r="N18" s="26">
        <f>J18/P18*100000</f>
        <v>52.459016393442624</v>
      </c>
      <c r="O18" s="35">
        <f t="shared" si="0"/>
        <v>6047000</v>
      </c>
      <c r="P18" s="35">
        <f t="shared" si="0"/>
        <v>6039000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2">
        <v>2578</v>
      </c>
      <c r="I19" s="26">
        <f>H19/H$7*100</f>
        <v>26.681846408611054</v>
      </c>
      <c r="J19" s="32">
        <v>2495</v>
      </c>
      <c r="K19" s="38">
        <f>H19-J19</f>
        <v>83</v>
      </c>
      <c r="L19" s="40">
        <f>K19/J19*100</f>
        <v>3.3266533066132267</v>
      </c>
      <c r="M19" s="26">
        <f>H19/O19*100000</f>
        <v>42.63271043492641</v>
      </c>
      <c r="N19" s="26">
        <f>J19/P19*100000</f>
        <v>41.31478721642656</v>
      </c>
      <c r="O19" s="35">
        <f t="shared" si="0"/>
        <v>6047000</v>
      </c>
      <c r="P19" s="35">
        <f t="shared" si="0"/>
        <v>6039000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2">
        <v>775</v>
      </c>
      <c r="I20" s="26">
        <f>H20/H$7*100</f>
        <v>8.021113641068101</v>
      </c>
      <c r="J20" s="32">
        <v>673</v>
      </c>
      <c r="K20" s="38">
        <f>H20-J20</f>
        <v>102</v>
      </c>
      <c r="L20" s="40">
        <f>K20/J20*100</f>
        <v>15.156017830609212</v>
      </c>
      <c r="M20" s="26">
        <f>H20/O20*100000</f>
        <v>12.816272531833967</v>
      </c>
      <c r="N20" s="26">
        <f>J20/P20*100000</f>
        <v>11.144229177016063</v>
      </c>
      <c r="O20" s="35">
        <f t="shared" si="0"/>
        <v>6047000</v>
      </c>
      <c r="P20" s="35">
        <f t="shared" si="0"/>
        <v>6039000</v>
      </c>
    </row>
    <row r="21" spans="1:16" ht="13.5">
      <c r="A21" s="9"/>
      <c r="B21" s="10"/>
      <c r="C21" s="10"/>
      <c r="D21" s="10"/>
      <c r="E21" s="10"/>
      <c r="F21" s="10"/>
      <c r="G21" s="11"/>
      <c r="H21" s="32"/>
      <c r="I21" s="26"/>
      <c r="J21" s="32"/>
      <c r="K21" s="38"/>
      <c r="L21" s="40"/>
      <c r="M21" s="24"/>
      <c r="N21" s="24"/>
      <c r="O21" s="35">
        <f t="shared" si="0"/>
        <v>6047000</v>
      </c>
      <c r="P21" s="35">
        <f t="shared" si="0"/>
        <v>6039000</v>
      </c>
    </row>
    <row r="22" spans="1:16" ht="13.5">
      <c r="A22" s="9" t="s">
        <v>28</v>
      </c>
      <c r="B22" s="10"/>
      <c r="C22" s="10"/>
      <c r="D22" s="10"/>
      <c r="E22" s="10"/>
      <c r="F22" s="10"/>
      <c r="G22" s="11"/>
      <c r="H22" s="32">
        <f>SUM(H23:H24)</f>
        <v>99</v>
      </c>
      <c r="I22" s="26">
        <f>H22/H$7*100</f>
        <v>1.0246325812461188</v>
      </c>
      <c r="J22" s="32">
        <f>SUM(J23:J24)</f>
        <v>95</v>
      </c>
      <c r="K22" s="38">
        <f>H22-J22</f>
        <v>4</v>
      </c>
      <c r="L22" s="40">
        <f>K22/J22*100</f>
        <v>4.2105263157894735</v>
      </c>
      <c r="M22" s="26">
        <f>H22/O22*100000</f>
        <v>1.6371754589052423</v>
      </c>
      <c r="N22" s="26">
        <f>J22/P22*100000</f>
        <v>1.5731081304851797</v>
      </c>
      <c r="O22" s="35">
        <f t="shared" si="0"/>
        <v>6047000</v>
      </c>
      <c r="P22" s="35">
        <f t="shared" si="0"/>
        <v>6039000</v>
      </c>
    </row>
    <row r="23" spans="1:16" ht="13.5">
      <c r="A23" s="9"/>
      <c r="B23" s="10" t="s">
        <v>7</v>
      </c>
      <c r="C23" s="10"/>
      <c r="D23" s="10"/>
      <c r="E23" s="10"/>
      <c r="F23" s="10"/>
      <c r="G23" s="11"/>
      <c r="H23" s="32">
        <v>14</v>
      </c>
      <c r="I23" s="26">
        <f>H23/H$7*100</f>
        <v>0.1448975367418754</v>
      </c>
      <c r="J23" s="32">
        <v>16</v>
      </c>
      <c r="K23" s="38">
        <f>H23-J23</f>
        <v>-2</v>
      </c>
      <c r="L23" s="40">
        <f>K23/J23*100</f>
        <v>-12.5</v>
      </c>
      <c r="M23" s="26">
        <f>H23/O23*100000</f>
        <v>0.2315197618653878</v>
      </c>
      <c r="N23" s="26">
        <f>J23/P23*100000</f>
        <v>0.2649445272396092</v>
      </c>
      <c r="O23" s="35">
        <f t="shared" si="0"/>
        <v>6047000</v>
      </c>
      <c r="P23" s="35">
        <f t="shared" si="0"/>
        <v>6039000</v>
      </c>
    </row>
    <row r="24" spans="1:16" ht="13.5">
      <c r="A24" s="9"/>
      <c r="B24" s="10" t="s">
        <v>8</v>
      </c>
      <c r="C24" s="10"/>
      <c r="D24" s="10"/>
      <c r="E24" s="10"/>
      <c r="F24" s="10"/>
      <c r="G24" s="11"/>
      <c r="H24" s="32">
        <v>85</v>
      </c>
      <c r="I24" s="26">
        <f>H24/H$7*100</f>
        <v>0.8797350445042434</v>
      </c>
      <c r="J24" s="32">
        <v>79</v>
      </c>
      <c r="K24" s="38">
        <f>H24-J24</f>
        <v>6</v>
      </c>
      <c r="L24" s="40">
        <f>K24/J24*100</f>
        <v>7.59493670886076</v>
      </c>
      <c r="M24" s="26">
        <f>H24/O24*100000</f>
        <v>1.4056556970398544</v>
      </c>
      <c r="N24" s="26">
        <f>J24/P24*100000</f>
        <v>1.3081636032455703</v>
      </c>
      <c r="O24" s="35">
        <f t="shared" si="0"/>
        <v>6047000</v>
      </c>
      <c r="P24" s="35">
        <f t="shared" si="0"/>
        <v>6039000</v>
      </c>
    </row>
    <row r="25" spans="1:16" ht="13.5">
      <c r="A25" s="9"/>
      <c r="B25" s="10"/>
      <c r="C25" s="10"/>
      <c r="D25" s="10"/>
      <c r="E25" s="10"/>
      <c r="F25" s="10"/>
      <c r="G25" s="11"/>
      <c r="H25" s="32"/>
      <c r="I25" s="26"/>
      <c r="J25" s="32"/>
      <c r="K25" s="38"/>
      <c r="L25" s="40"/>
      <c r="M25" s="24"/>
      <c r="N25" s="24"/>
      <c r="O25" s="35">
        <f t="shared" si="0"/>
        <v>6047000</v>
      </c>
      <c r="P25" s="35">
        <f t="shared" si="0"/>
        <v>6039000</v>
      </c>
    </row>
    <row r="26" spans="1:16" ht="13.5">
      <c r="A26" s="9" t="s">
        <v>29</v>
      </c>
      <c r="B26" s="10"/>
      <c r="C26" s="10"/>
      <c r="D26" s="10"/>
      <c r="E26" s="10"/>
      <c r="F26" s="10"/>
      <c r="G26" s="11"/>
      <c r="H26" s="32">
        <f>SUM(H27:H29)</f>
        <v>187</v>
      </c>
      <c r="I26" s="26">
        <f aca="true" t="shared" si="1" ref="I26:I32">H26/H$7*100</f>
        <v>1.9354170979093355</v>
      </c>
      <c r="J26" s="32">
        <f>SUM(J27:J29)</f>
        <v>213</v>
      </c>
      <c r="K26" s="38">
        <f aca="true" t="shared" si="2" ref="K26:K32">H26-J26</f>
        <v>-26</v>
      </c>
      <c r="L26" s="40">
        <f aca="true" t="shared" si="3" ref="L26:L32">K26/J26*100</f>
        <v>-12.206572769953052</v>
      </c>
      <c r="M26" s="26">
        <f aca="true" t="shared" si="4" ref="M26:M32">H26/O26*100000</f>
        <v>3.09244253348768</v>
      </c>
      <c r="N26" s="26">
        <f aca="true" t="shared" si="5" ref="N26:N32">J26/P26*100000</f>
        <v>3.5270740188772978</v>
      </c>
      <c r="O26" s="35">
        <f t="shared" si="0"/>
        <v>6047000</v>
      </c>
      <c r="P26" s="35">
        <f t="shared" si="0"/>
        <v>6039000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2">
        <v>68</v>
      </c>
      <c r="I27" s="26">
        <f t="shared" si="1"/>
        <v>0.7037880356033948</v>
      </c>
      <c r="J27" s="32">
        <v>74</v>
      </c>
      <c r="K27" s="38">
        <f t="shared" si="2"/>
        <v>-6</v>
      </c>
      <c r="L27" s="40">
        <f t="shared" si="3"/>
        <v>-8.108108108108109</v>
      </c>
      <c r="M27" s="26">
        <f t="shared" si="4"/>
        <v>1.1245245576318836</v>
      </c>
      <c r="N27" s="26">
        <f t="shared" si="5"/>
        <v>1.2253684384831927</v>
      </c>
      <c r="O27" s="35">
        <f t="shared" si="0"/>
        <v>6047000</v>
      </c>
      <c r="P27" s="35">
        <f t="shared" si="0"/>
        <v>6039000</v>
      </c>
    </row>
    <row r="28" spans="1:16" ht="13.5">
      <c r="A28" s="9"/>
      <c r="B28" s="10" t="s">
        <v>10</v>
      </c>
      <c r="C28" s="10"/>
      <c r="D28" s="10"/>
      <c r="E28" s="10"/>
      <c r="F28" s="10"/>
      <c r="G28" s="11"/>
      <c r="H28" s="32">
        <v>36</v>
      </c>
      <c r="I28" s="26">
        <f t="shared" si="1"/>
        <v>0.37259366590767956</v>
      </c>
      <c r="J28" s="32">
        <v>53</v>
      </c>
      <c r="K28" s="38">
        <f t="shared" si="2"/>
        <v>-17</v>
      </c>
      <c r="L28" s="40">
        <f t="shared" si="3"/>
        <v>-32.075471698113205</v>
      </c>
      <c r="M28" s="26">
        <f t="shared" si="4"/>
        <v>0.5953365305109972</v>
      </c>
      <c r="N28" s="26">
        <f t="shared" si="5"/>
        <v>0.8776287464812055</v>
      </c>
      <c r="O28" s="35">
        <f t="shared" si="0"/>
        <v>6047000</v>
      </c>
      <c r="P28" s="35">
        <f t="shared" si="0"/>
        <v>6039000</v>
      </c>
    </row>
    <row r="29" spans="1:16" ht="13.5">
      <c r="A29" s="9"/>
      <c r="B29" s="10" t="s">
        <v>11</v>
      </c>
      <c r="C29" s="10"/>
      <c r="D29" s="10"/>
      <c r="E29" s="10"/>
      <c r="F29" s="10"/>
      <c r="G29" s="11"/>
      <c r="H29" s="32">
        <f>SUM(H30:H32)</f>
        <v>83</v>
      </c>
      <c r="I29" s="26">
        <f t="shared" si="1"/>
        <v>0.8590353963982613</v>
      </c>
      <c r="J29" s="32">
        <f>SUM(J30:J32)</f>
        <v>86</v>
      </c>
      <c r="K29" s="38">
        <f t="shared" si="2"/>
        <v>-3</v>
      </c>
      <c r="L29" s="40">
        <f t="shared" si="3"/>
        <v>-3.488372093023256</v>
      </c>
      <c r="M29" s="26">
        <f t="shared" si="4"/>
        <v>1.372581445344799</v>
      </c>
      <c r="N29" s="26">
        <f t="shared" si="5"/>
        <v>1.4240768339128995</v>
      </c>
      <c r="O29" s="35">
        <f t="shared" si="0"/>
        <v>6047000</v>
      </c>
      <c r="P29" s="35">
        <f t="shared" si="0"/>
        <v>6039000</v>
      </c>
    </row>
    <row r="30" spans="1:16" ht="13.5">
      <c r="A30" s="9"/>
      <c r="B30" s="10"/>
      <c r="C30" s="10" t="s">
        <v>12</v>
      </c>
      <c r="D30" s="10"/>
      <c r="E30" s="10"/>
      <c r="F30" s="10"/>
      <c r="G30" s="11"/>
      <c r="H30" s="32">
        <v>48</v>
      </c>
      <c r="I30" s="26">
        <f t="shared" si="1"/>
        <v>0.49679155454357277</v>
      </c>
      <c r="J30" s="32">
        <v>57</v>
      </c>
      <c r="K30" s="38">
        <f t="shared" si="2"/>
        <v>-9</v>
      </c>
      <c r="L30" s="40">
        <f t="shared" si="3"/>
        <v>-15.789473684210526</v>
      </c>
      <c r="M30" s="26">
        <f t="shared" si="4"/>
        <v>0.7937820406813296</v>
      </c>
      <c r="N30" s="26">
        <f t="shared" si="5"/>
        <v>0.9438648782911079</v>
      </c>
      <c r="O30" s="35">
        <f t="shared" si="0"/>
        <v>6047000</v>
      </c>
      <c r="P30" s="35">
        <f t="shared" si="0"/>
        <v>6039000</v>
      </c>
    </row>
    <row r="31" spans="1:16" ht="13.5">
      <c r="A31" s="9"/>
      <c r="B31" s="10"/>
      <c r="C31" s="10" t="s">
        <v>40</v>
      </c>
      <c r="D31" s="10"/>
      <c r="E31" s="10"/>
      <c r="F31" s="10"/>
      <c r="G31" s="11"/>
      <c r="H31" s="32">
        <v>20</v>
      </c>
      <c r="I31" s="26">
        <f t="shared" si="1"/>
        <v>0.20699648105982196</v>
      </c>
      <c r="J31" s="32">
        <v>18</v>
      </c>
      <c r="K31" s="38">
        <f t="shared" si="2"/>
        <v>2</v>
      </c>
      <c r="L31" s="40">
        <f t="shared" si="3"/>
        <v>11.11111111111111</v>
      </c>
      <c r="M31" s="26">
        <f t="shared" si="4"/>
        <v>0.33074251695055396</v>
      </c>
      <c r="N31" s="26">
        <f t="shared" si="5"/>
        <v>0.29806259314456035</v>
      </c>
      <c r="O31" s="35">
        <f t="shared" si="0"/>
        <v>6047000</v>
      </c>
      <c r="P31" s="35">
        <f t="shared" si="0"/>
        <v>6039000</v>
      </c>
    </row>
    <row r="32" spans="1:16" ht="13.5">
      <c r="A32" s="9"/>
      <c r="B32" s="10"/>
      <c r="C32" s="10" t="s">
        <v>13</v>
      </c>
      <c r="D32" s="10"/>
      <c r="E32" s="10"/>
      <c r="F32" s="10"/>
      <c r="G32" s="11"/>
      <c r="H32" s="32">
        <v>15</v>
      </c>
      <c r="I32" s="26">
        <f t="shared" si="1"/>
        <v>0.15524736079486648</v>
      </c>
      <c r="J32" s="32">
        <v>11</v>
      </c>
      <c r="K32" s="38">
        <f t="shared" si="2"/>
        <v>4</v>
      </c>
      <c r="L32" s="40">
        <f t="shared" si="3"/>
        <v>36.36363636363637</v>
      </c>
      <c r="M32" s="26">
        <f t="shared" si="4"/>
        <v>0.24805688771291548</v>
      </c>
      <c r="N32" s="26">
        <f t="shared" si="5"/>
        <v>0.18214936247723132</v>
      </c>
      <c r="O32" s="35">
        <f t="shared" si="0"/>
        <v>6047000</v>
      </c>
      <c r="P32" s="35">
        <f t="shared" si="0"/>
        <v>6039000</v>
      </c>
    </row>
    <row r="33" spans="1:16" ht="13.5">
      <c r="A33" s="9"/>
      <c r="B33" s="10"/>
      <c r="C33" s="10"/>
      <c r="D33" s="10"/>
      <c r="E33" s="10"/>
      <c r="F33" s="10"/>
      <c r="G33" s="11"/>
      <c r="H33" s="32"/>
      <c r="I33" s="26"/>
      <c r="J33" s="32"/>
      <c r="K33" s="38"/>
      <c r="L33" s="40"/>
      <c r="M33" s="24"/>
      <c r="N33" s="24"/>
      <c r="O33" s="35">
        <f t="shared" si="0"/>
        <v>6047000</v>
      </c>
      <c r="P33" s="35">
        <f t="shared" si="0"/>
        <v>6039000</v>
      </c>
    </row>
    <row r="34" spans="1:16" ht="13.5">
      <c r="A34" s="9" t="s">
        <v>30</v>
      </c>
      <c r="B34" s="10"/>
      <c r="C34" s="10"/>
      <c r="D34" s="10"/>
      <c r="E34" s="10"/>
      <c r="F34" s="10"/>
      <c r="G34" s="11"/>
      <c r="H34" s="32">
        <f>SUM(H35:H36)</f>
        <v>52</v>
      </c>
      <c r="I34" s="26">
        <f>H34/H$7*100</f>
        <v>0.5381908507555372</v>
      </c>
      <c r="J34" s="32">
        <f>SUM(J35:J36)</f>
        <v>52</v>
      </c>
      <c r="K34" s="38">
        <f>H34-J34</f>
        <v>0</v>
      </c>
      <c r="L34" s="40">
        <f>K34/J34*100</f>
        <v>0</v>
      </c>
      <c r="M34" s="26">
        <f>H34/O34*100000</f>
        <v>0.8599305440714403</v>
      </c>
      <c r="N34" s="26">
        <f>J34/P34*100000</f>
        <v>0.86106971352873</v>
      </c>
      <c r="O34" s="35">
        <f t="shared" si="0"/>
        <v>6047000</v>
      </c>
      <c r="P34" s="35">
        <f t="shared" si="0"/>
        <v>6039000</v>
      </c>
    </row>
    <row r="35" spans="1:16" ht="13.5">
      <c r="A35" s="9"/>
      <c r="B35" s="10" t="s">
        <v>14</v>
      </c>
      <c r="C35" s="10"/>
      <c r="D35" s="10"/>
      <c r="E35" s="10"/>
      <c r="F35" s="10"/>
      <c r="G35" s="11"/>
      <c r="H35" s="32">
        <v>13</v>
      </c>
      <c r="I35" s="26">
        <f>H35/H$7*100</f>
        <v>0.1345477126888843</v>
      </c>
      <c r="J35" s="32">
        <v>11</v>
      </c>
      <c r="K35" s="38">
        <f>H35-J35</f>
        <v>2</v>
      </c>
      <c r="L35" s="40">
        <f>K35/J35*100</f>
        <v>18.181818181818183</v>
      </c>
      <c r="M35" s="26">
        <f>H35/O35*100000</f>
        <v>0.21498263601786008</v>
      </c>
      <c r="N35" s="26">
        <f>J35/P35*100000</f>
        <v>0.18214936247723132</v>
      </c>
      <c r="O35" s="35">
        <f t="shared" si="0"/>
        <v>6047000</v>
      </c>
      <c r="P35" s="35">
        <f t="shared" si="0"/>
        <v>6039000</v>
      </c>
    </row>
    <row r="36" spans="1:16" ht="13.5">
      <c r="A36" s="9"/>
      <c r="B36" s="10" t="s">
        <v>15</v>
      </c>
      <c r="C36" s="10"/>
      <c r="D36" s="10"/>
      <c r="E36" s="10"/>
      <c r="F36" s="10"/>
      <c r="G36" s="11"/>
      <c r="H36" s="32">
        <v>39</v>
      </c>
      <c r="I36" s="26">
        <f>H36/H$7*100</f>
        <v>0.40364313806665286</v>
      </c>
      <c r="J36" s="32">
        <v>41</v>
      </c>
      <c r="K36" s="38">
        <f>H36-J36</f>
        <v>-2</v>
      </c>
      <c r="L36" s="40">
        <f>K36/J36*100</f>
        <v>-4.878048780487805</v>
      </c>
      <c r="M36" s="26">
        <f>H36/O36*100000</f>
        <v>0.6449479080535803</v>
      </c>
      <c r="N36" s="26">
        <f>J36/P36*100000</f>
        <v>0.6789203510514986</v>
      </c>
      <c r="O36" s="35">
        <f t="shared" si="0"/>
        <v>6047000</v>
      </c>
      <c r="P36" s="35">
        <f t="shared" si="0"/>
        <v>6039000</v>
      </c>
    </row>
    <row r="37" spans="1:16" ht="13.5">
      <c r="A37" s="9"/>
      <c r="B37" s="10"/>
      <c r="C37" s="10"/>
      <c r="D37" s="10"/>
      <c r="E37" s="10"/>
      <c r="F37" s="10"/>
      <c r="G37" s="11"/>
      <c r="H37" s="32"/>
      <c r="I37" s="26"/>
      <c r="J37" s="32"/>
      <c r="K37" s="38"/>
      <c r="L37" s="40"/>
      <c r="M37" s="24"/>
      <c r="N37" s="24"/>
      <c r="O37" s="35">
        <f t="shared" si="0"/>
        <v>6047000</v>
      </c>
      <c r="P37" s="35">
        <f t="shared" si="0"/>
        <v>6039000</v>
      </c>
    </row>
    <row r="38" spans="1:16" ht="13.5">
      <c r="A38" s="9" t="s">
        <v>31</v>
      </c>
      <c r="B38" s="10"/>
      <c r="C38" s="10"/>
      <c r="D38" s="10"/>
      <c r="E38" s="10"/>
      <c r="F38" s="10"/>
      <c r="G38" s="11"/>
      <c r="H38" s="32">
        <v>2</v>
      </c>
      <c r="I38" s="26">
        <f>H38/H$7*100</f>
        <v>0.020699648105982196</v>
      </c>
      <c r="J38" s="32">
        <v>1</v>
      </c>
      <c r="K38" s="38">
        <f>H38-J38</f>
        <v>1</v>
      </c>
      <c r="L38" s="40">
        <f>K38/J38*100</f>
        <v>100</v>
      </c>
      <c r="M38" s="26">
        <f>H38/O38*100000</f>
        <v>0.0330742516950554</v>
      </c>
      <c r="N38" s="27" t="s">
        <v>46</v>
      </c>
      <c r="O38" s="35">
        <f t="shared" si="0"/>
        <v>6047000</v>
      </c>
      <c r="P38" s="35">
        <f t="shared" si="0"/>
        <v>6039000</v>
      </c>
    </row>
    <row r="39" spans="1:16" ht="13.5">
      <c r="A39" s="17"/>
      <c r="B39" s="18"/>
      <c r="C39" s="18"/>
      <c r="D39" s="18"/>
      <c r="E39" s="18"/>
      <c r="F39" s="18"/>
      <c r="G39" s="19"/>
      <c r="H39" s="33"/>
      <c r="I39" s="28"/>
      <c r="J39" s="33"/>
      <c r="K39" s="19"/>
      <c r="L39" s="29"/>
      <c r="M39" s="28"/>
      <c r="N39" s="28"/>
      <c r="O39" s="35"/>
      <c r="P39" s="35"/>
    </row>
    <row r="41" ht="12">
      <c r="D41" s="36"/>
    </row>
  </sheetData>
  <mergeCells count="4">
    <mergeCell ref="H3:J3"/>
    <mergeCell ref="H4:I4"/>
    <mergeCell ref="M3:N3"/>
    <mergeCell ref="M4:N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2010-01-18T05:02:18Z</cp:lastPrinted>
  <dcterms:created xsi:type="dcterms:W3CDTF">2002-01-07T07:05:22Z</dcterms:created>
  <dcterms:modified xsi:type="dcterms:W3CDTF">2010-01-19T00:32:17Z</dcterms:modified>
  <cp:category/>
  <cp:version/>
  <cp:contentType/>
  <cp:contentStatus/>
</cp:coreProperties>
</file>