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<sst xmlns="http://schemas.openxmlformats.org/spreadsheetml/2006/main" count="54" uniqueCount="47">
  <si>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</si>
  <si>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</si>
  <si>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</si>
  <si>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</si>
  <si>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</si>
  <si>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</si>
  <si>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</si>
  <si>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</si>
  <si>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</si>
  <si>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</si>
  <si>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</si>
  <si>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</si>
  <si>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</si>
  <si>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</si>
  <si>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</si>
  <si>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</si>
  <si>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</si>
  <si>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</si>
  <si>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</si>
  <si>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</si>
  <si>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</si>
  <si>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</si>
  <si>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</si>
  <si>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</si>
  <si>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</si>
  <si>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</si>
  <si>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</si>
  <si>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</si>
  <si>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</si>
  <si>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</si>
  <si>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</si>
  <si>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</si>
  <si>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</si>
  <si>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</si>
  <si>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</si>
  <si>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</si>
  <si>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</si>
  <si>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</si>
  <si>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</si>
  <si>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      　　　　　　　　　　　　　　　　　　　表１　施設・業務の種別にみた医師数及び構成割合</t>
  </si>
  <si>
    <t>14年10.1</t>
  </si>
  <si>
    <t>14年</t>
  </si>
  <si>
    <t>平成14年</t>
  </si>
  <si>
    <t>平成16年</t>
  </si>
  <si>
    <t>16年</t>
  </si>
  <si>
    <t>16年10.1</t>
  </si>
  <si>
    <t>産業医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</si>
</sst>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95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7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1" sqref="O1:P16384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9.00390625" style="1" hidden="1" customWidth="1"/>
    <col min="17" max="16384" width="9.00390625" style="1" customWidth="1"/>
  </cols>
  <sheetData>
    <row r="1" ht="14.25">
      <c r="A1" s="34" t="s">
        <v>39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42" t="s">
        <v>26</v>
      </c>
      <c r="I3" s="42"/>
      <c r="J3" s="42"/>
      <c r="K3" s="7"/>
      <c r="L3" s="8"/>
      <c r="M3" s="43" t="s">
        <v>22</v>
      </c>
      <c r="N3" s="44"/>
    </row>
    <row r="4" spans="1:16" ht="12.75" customHeight="1">
      <c r="A4" s="9"/>
      <c r="B4" s="10"/>
      <c r="C4" s="10"/>
      <c r="D4" s="10"/>
      <c r="E4" s="10"/>
      <c r="F4" s="10"/>
      <c r="G4" s="11"/>
      <c r="H4" s="42" t="s">
        <v>43</v>
      </c>
      <c r="I4" s="42"/>
      <c r="J4" s="6" t="s">
        <v>42</v>
      </c>
      <c r="K4" s="12" t="s">
        <v>20</v>
      </c>
      <c r="L4" s="13" t="s">
        <v>21</v>
      </c>
      <c r="M4" s="45" t="s">
        <v>23</v>
      </c>
      <c r="N4" s="46"/>
      <c r="O4" s="30" t="s">
        <v>34</v>
      </c>
      <c r="P4" s="1" t="s">
        <v>34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32</v>
      </c>
      <c r="M5" s="14" t="s">
        <v>24</v>
      </c>
      <c r="N5" s="14" t="s">
        <v>24</v>
      </c>
      <c r="O5" s="1" t="s">
        <v>45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32</v>
      </c>
      <c r="J6" s="20" t="s">
        <v>19</v>
      </c>
      <c r="K6" s="21"/>
      <c r="L6" s="20"/>
      <c r="M6" s="20" t="s">
        <v>44</v>
      </c>
      <c r="N6" s="20" t="s">
        <v>41</v>
      </c>
      <c r="O6" s="35">
        <v>6047388</v>
      </c>
      <c r="P6" s="35">
        <v>6001020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H9+H22+H26+H34+H38</f>
        <v>9179</v>
      </c>
      <c r="I7" s="22">
        <v>100</v>
      </c>
      <c r="J7" s="31">
        <f>J9+J22+J26+J34+J38</f>
        <v>8843</v>
      </c>
      <c r="K7" s="37">
        <f>H7-J7</f>
        <v>336</v>
      </c>
      <c r="L7" s="39">
        <f>K7/J7*100</f>
        <v>3.799615515096687</v>
      </c>
      <c r="M7" s="23">
        <f>H7/O7*100000</f>
        <v>151.7845390439641</v>
      </c>
      <c r="N7" s="23">
        <f>J7/P7*100000</f>
        <v>147.35828242532105</v>
      </c>
      <c r="O7" s="35">
        <v>6047388</v>
      </c>
      <c r="P7" s="35">
        <v>6001020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8"/>
      <c r="L8" s="40"/>
      <c r="M8" s="24"/>
      <c r="N8" s="24"/>
      <c r="O8" s="35">
        <v>6047388</v>
      </c>
      <c r="P8" s="35">
        <v>6001020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8818</v>
      </c>
      <c r="I9" s="26">
        <f>H9/9179*100</f>
        <v>96.06710970693976</v>
      </c>
      <c r="J9" s="32">
        <f>J10+J18</f>
        <v>8505</v>
      </c>
      <c r="K9" s="38">
        <f aca="true" t="shared" si="0" ref="K9:K36">H9-J9</f>
        <v>313</v>
      </c>
      <c r="L9" s="40">
        <f>K9/J9*100</f>
        <v>3.680188124632569</v>
      </c>
      <c r="M9" s="26">
        <f>H9/O9*100000</f>
        <v>145.8150196415378</v>
      </c>
      <c r="N9" s="26">
        <f>J9/P9*100000</f>
        <v>141.72590659587868</v>
      </c>
      <c r="O9" s="35">
        <v>6047388</v>
      </c>
      <c r="P9" s="35">
        <v>6001020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5650</v>
      </c>
      <c r="I10" s="26">
        <f>H10/9179*100</f>
        <v>61.55354613792352</v>
      </c>
      <c r="J10" s="32">
        <f>SUM(J11:J14)</f>
        <v>5383</v>
      </c>
      <c r="K10" s="38">
        <f t="shared" si="0"/>
        <v>267</v>
      </c>
      <c r="L10" s="40">
        <f>K10/J10*100</f>
        <v>4.96005944640535</v>
      </c>
      <c r="M10" s="26">
        <f>H10/O10*100000</f>
        <v>93.42876627066099</v>
      </c>
      <c r="N10" s="26">
        <f>J10/P10*100000</f>
        <v>89.70141742570429</v>
      </c>
      <c r="O10" s="35">
        <v>6047388</v>
      </c>
      <c r="P10" s="35">
        <v>6001020</v>
      </c>
    </row>
    <row r="11" spans="1:16" ht="13.5">
      <c r="A11" s="9"/>
      <c r="B11" s="10"/>
      <c r="C11" s="10" t="s">
        <v>36</v>
      </c>
      <c r="D11" s="10"/>
      <c r="E11" s="10"/>
      <c r="F11" s="10"/>
      <c r="G11" s="11"/>
      <c r="H11" s="32"/>
      <c r="I11" s="26"/>
      <c r="J11" s="32"/>
      <c r="K11" s="38"/>
      <c r="L11" s="40"/>
      <c r="M11" s="24"/>
      <c r="N11" s="24"/>
      <c r="O11" s="35">
        <v>6047388</v>
      </c>
      <c r="P11" s="35">
        <v>6001020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188</v>
      </c>
      <c r="I12" s="26">
        <f>H12/9179*100</f>
        <v>2.0481533936158622</v>
      </c>
      <c r="J12" s="32">
        <v>190</v>
      </c>
      <c r="K12" s="38">
        <f t="shared" si="0"/>
        <v>-2</v>
      </c>
      <c r="L12" s="40">
        <f>K12/J12*100</f>
        <v>-1.0526315789473684</v>
      </c>
      <c r="M12" s="26">
        <f>H12/O12*100000</f>
        <v>3.1087801874131444</v>
      </c>
      <c r="N12" s="26">
        <f>J12/P12*100000</f>
        <v>3.1661284248344446</v>
      </c>
      <c r="O12" s="35">
        <v>6047388</v>
      </c>
      <c r="P12" s="35">
        <v>6001020</v>
      </c>
    </row>
    <row r="13" spans="1:16" ht="13.5">
      <c r="A13" s="9"/>
      <c r="B13" s="10"/>
      <c r="C13" s="10" t="s">
        <v>37</v>
      </c>
      <c r="D13" s="10"/>
      <c r="E13" s="10"/>
      <c r="F13" s="10"/>
      <c r="G13" s="11"/>
      <c r="H13" s="32">
        <v>3901</v>
      </c>
      <c r="I13" s="26">
        <f>H13/9179*100</f>
        <v>42.49918291752914</v>
      </c>
      <c r="J13" s="32">
        <v>3657</v>
      </c>
      <c r="K13" s="38">
        <f t="shared" si="0"/>
        <v>244</v>
      </c>
      <c r="L13" s="40">
        <f aca="true" t="shared" si="1" ref="L13:L36">K13/J13*100</f>
        <v>6.672135630298058</v>
      </c>
      <c r="M13" s="26">
        <f>H13/O13*100000</f>
        <v>64.50718888882274</v>
      </c>
      <c r="N13" s="26">
        <f>J13/P13*100000</f>
        <v>60.93964026115561</v>
      </c>
      <c r="O13" s="35">
        <v>6047388</v>
      </c>
      <c r="P13" s="35">
        <v>6001020</v>
      </c>
    </row>
    <row r="14" spans="1:16" ht="13.5">
      <c r="A14" s="9"/>
      <c r="B14" s="10"/>
      <c r="C14" s="10" t="s">
        <v>38</v>
      </c>
      <c r="D14" s="10"/>
      <c r="E14" s="10"/>
      <c r="F14" s="10"/>
      <c r="G14" s="11"/>
      <c r="H14" s="32">
        <f>SUM(H15:H16)</f>
        <v>1561</v>
      </c>
      <c r="I14" s="26">
        <f>H14/9179*100</f>
        <v>17.006209826778516</v>
      </c>
      <c r="J14" s="32">
        <f>SUM(J15:J16)</f>
        <v>1536</v>
      </c>
      <c r="K14" s="38">
        <f t="shared" si="0"/>
        <v>25</v>
      </c>
      <c r="L14" s="40">
        <f>K14/J14*100</f>
        <v>1.6276041666666667</v>
      </c>
      <c r="M14" s="26">
        <f>H14/O14*100000</f>
        <v>25.812797194425098</v>
      </c>
      <c r="N14" s="26">
        <f>J14/P14*100000</f>
        <v>25.59564873971425</v>
      </c>
      <c r="O14" s="35">
        <v>6047388</v>
      </c>
      <c r="P14" s="35">
        <v>6001020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867</v>
      </c>
      <c r="I15" s="26">
        <f>H15/9179*100</f>
        <v>9.44547336311145</v>
      </c>
      <c r="J15" s="32">
        <v>773</v>
      </c>
      <c r="K15" s="38">
        <f t="shared" si="0"/>
        <v>94</v>
      </c>
      <c r="L15" s="40">
        <f t="shared" si="1"/>
        <v>12.160413971539457</v>
      </c>
      <c r="M15" s="26">
        <f>H15/O15*100000</f>
        <v>14.336768204719128</v>
      </c>
      <c r="N15" s="26">
        <f>J15/P15*100000</f>
        <v>12.881143538931715</v>
      </c>
      <c r="O15" s="35">
        <v>6047388</v>
      </c>
      <c r="P15" s="35">
        <v>6001020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694</v>
      </c>
      <c r="I16" s="26">
        <f>H16/9179*100</f>
        <v>7.560736463667066</v>
      </c>
      <c r="J16" s="32">
        <v>763</v>
      </c>
      <c r="K16" s="38">
        <f t="shared" si="0"/>
        <v>-69</v>
      </c>
      <c r="L16" s="40">
        <f t="shared" si="1"/>
        <v>-9.043250327653997</v>
      </c>
      <c r="M16" s="26">
        <f>H16/O16*100000</f>
        <v>11.47602898970597</v>
      </c>
      <c r="N16" s="26">
        <f>J16/P16*100000</f>
        <v>12.714505200782535</v>
      </c>
      <c r="O16" s="35">
        <v>6047388</v>
      </c>
      <c r="P16" s="35">
        <v>6001020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8"/>
      <c r="L17" s="40"/>
      <c r="M17" s="24"/>
      <c r="N17" s="24"/>
      <c r="O17" s="35">
        <v>6047388</v>
      </c>
      <c r="P17" s="35">
        <v>6001020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3168</v>
      </c>
      <c r="I18" s="26">
        <f>H18/9179*100</f>
        <v>34.513563569016235</v>
      </c>
      <c r="J18" s="32">
        <f>SUM(J19:J20)</f>
        <v>3122</v>
      </c>
      <c r="K18" s="38">
        <f t="shared" si="0"/>
        <v>46</v>
      </c>
      <c r="L18" s="40">
        <f t="shared" si="1"/>
        <v>1.4734144778987828</v>
      </c>
      <c r="M18" s="26">
        <f>H18/O18*100000</f>
        <v>52.38625337087682</v>
      </c>
      <c r="N18" s="26">
        <f>J18/P18*100000</f>
        <v>52.024489170174405</v>
      </c>
      <c r="O18" s="35">
        <v>6047388</v>
      </c>
      <c r="P18" s="35">
        <v>6001020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2495</v>
      </c>
      <c r="I19" s="26">
        <f>H19/9179*100</f>
        <v>27.181610197189237</v>
      </c>
      <c r="J19" s="32">
        <v>2481</v>
      </c>
      <c r="K19" s="38">
        <f t="shared" si="0"/>
        <v>14</v>
      </c>
      <c r="L19" s="40">
        <f t="shared" si="1"/>
        <v>0.5642885933091495</v>
      </c>
      <c r="M19" s="26">
        <f>H19/O19*100000</f>
        <v>41.25748174253082</v>
      </c>
      <c r="N19" s="26">
        <f>J19/P19*100000</f>
        <v>41.34297169481188</v>
      </c>
      <c r="O19" s="35">
        <v>6047388</v>
      </c>
      <c r="P19" s="35">
        <v>6001020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673</v>
      </c>
      <c r="I20" s="26">
        <f>H20/9179*100</f>
        <v>7.331953371826996</v>
      </c>
      <c r="J20" s="32">
        <v>641</v>
      </c>
      <c r="K20" s="38">
        <f t="shared" si="0"/>
        <v>32</v>
      </c>
      <c r="L20" s="40">
        <f t="shared" si="1"/>
        <v>4.99219968798752</v>
      </c>
      <c r="M20" s="26">
        <f>H20/O20*100000</f>
        <v>11.12877162834599</v>
      </c>
      <c r="N20" s="26">
        <f>J20/P20*100000</f>
        <v>10.68151747536252</v>
      </c>
      <c r="O20" s="35">
        <v>6047388</v>
      </c>
      <c r="P20" s="35">
        <v>6001020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8"/>
      <c r="L21" s="40"/>
      <c r="M21" s="24"/>
      <c r="N21" s="24"/>
      <c r="O21" s="35">
        <v>6047388</v>
      </c>
      <c r="P21" s="35">
        <v>6001020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95</v>
      </c>
      <c r="I22" s="26">
        <f>H22/9179*100</f>
        <v>1.0349711297526965</v>
      </c>
      <c r="J22" s="32">
        <f>SUM(J23:J24)</f>
        <v>75</v>
      </c>
      <c r="K22" s="38">
        <f t="shared" si="0"/>
        <v>20</v>
      </c>
      <c r="L22" s="40">
        <f t="shared" si="1"/>
        <v>26.666666666666668</v>
      </c>
      <c r="M22" s="26">
        <f>H22/O22*100000</f>
        <v>1.570926158533238</v>
      </c>
      <c r="N22" s="26">
        <f>J22/P22*100000</f>
        <v>1.24978753611886</v>
      </c>
      <c r="O22" s="35">
        <v>6047388</v>
      </c>
      <c r="P22" s="35">
        <v>6001020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16</v>
      </c>
      <c r="I23" s="26">
        <f>H23/9179*100</f>
        <v>0.1743109271162436</v>
      </c>
      <c r="J23" s="32">
        <v>17</v>
      </c>
      <c r="K23" s="38">
        <f t="shared" si="0"/>
        <v>-1</v>
      </c>
      <c r="L23" s="40">
        <f t="shared" si="1"/>
        <v>-5.88235294117647</v>
      </c>
      <c r="M23" s="26">
        <f>H23/O23*100000</f>
        <v>0.26457703722665055</v>
      </c>
      <c r="N23" s="26">
        <f>J23/P23*100000</f>
        <v>0.2832851748536082</v>
      </c>
      <c r="O23" s="35">
        <v>6047388</v>
      </c>
      <c r="P23" s="35">
        <v>6001020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79</v>
      </c>
      <c r="I24" s="26">
        <f>H24/9179*100</f>
        <v>0.8606602026364528</v>
      </c>
      <c r="J24" s="32">
        <v>58</v>
      </c>
      <c r="K24" s="38">
        <f t="shared" si="0"/>
        <v>21</v>
      </c>
      <c r="L24" s="40">
        <f t="shared" si="1"/>
        <v>36.206896551724135</v>
      </c>
      <c r="M24" s="26">
        <f>H24/O24*100000</f>
        <v>1.3063491213065872</v>
      </c>
      <c r="N24" s="26">
        <f>J24/P24*100000</f>
        <v>0.9665023612652517</v>
      </c>
      <c r="O24" s="35">
        <v>6047388</v>
      </c>
      <c r="P24" s="35">
        <v>6001020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8"/>
      <c r="L25" s="40"/>
      <c r="M25" s="24"/>
      <c r="N25" s="24"/>
      <c r="O25" s="35">
        <v>6047388</v>
      </c>
      <c r="P25" s="35">
        <v>6001020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213</v>
      </c>
      <c r="I26" s="26">
        <f aca="true" t="shared" si="2" ref="I26:I32">H26/9179*100</f>
        <v>2.320514217234993</v>
      </c>
      <c r="J26" s="32">
        <f>SUM(J27:J29)</f>
        <v>219</v>
      </c>
      <c r="K26" s="38">
        <f t="shared" si="0"/>
        <v>-6</v>
      </c>
      <c r="L26" s="40">
        <f t="shared" si="1"/>
        <v>-2.73972602739726</v>
      </c>
      <c r="M26" s="26">
        <f aca="true" t="shared" si="3" ref="M26:M32">H26/O26*100000</f>
        <v>3.522181808079786</v>
      </c>
      <c r="N26" s="26">
        <f aca="true" t="shared" si="4" ref="N26:N32">J26/P26*100000</f>
        <v>3.649379605467071</v>
      </c>
      <c r="O26" s="35">
        <v>6047388</v>
      </c>
      <c r="P26" s="35">
        <v>6001020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74</v>
      </c>
      <c r="I27" s="26">
        <f t="shared" si="2"/>
        <v>0.8061880379126267</v>
      </c>
      <c r="J27" s="32">
        <v>95</v>
      </c>
      <c r="K27" s="38">
        <f t="shared" si="0"/>
        <v>-21</v>
      </c>
      <c r="L27" s="40">
        <f t="shared" si="1"/>
        <v>-22.105263157894736</v>
      </c>
      <c r="M27" s="26">
        <f t="shared" si="3"/>
        <v>1.223668797173259</v>
      </c>
      <c r="N27" s="26">
        <f t="shared" si="4"/>
        <v>1.5830642124172223</v>
      </c>
      <c r="O27" s="35">
        <v>6047388</v>
      </c>
      <c r="P27" s="35">
        <v>6001020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53</v>
      </c>
      <c r="I28" s="26">
        <f t="shared" si="2"/>
        <v>0.577404946072557</v>
      </c>
      <c r="J28" s="32">
        <v>48</v>
      </c>
      <c r="K28" s="38">
        <f t="shared" si="0"/>
        <v>5</v>
      </c>
      <c r="L28" s="40">
        <f t="shared" si="1"/>
        <v>10.416666666666668</v>
      </c>
      <c r="M28" s="26">
        <f t="shared" si="3"/>
        <v>0.8764114358132801</v>
      </c>
      <c r="N28" s="26">
        <f t="shared" si="4"/>
        <v>0.7998640231160703</v>
      </c>
      <c r="O28" s="35">
        <v>6047388</v>
      </c>
      <c r="P28" s="35">
        <v>6001020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SUM(H30:H32)</f>
        <v>86</v>
      </c>
      <c r="I29" s="26">
        <f t="shared" si="2"/>
        <v>0.9369212332498094</v>
      </c>
      <c r="J29" s="32">
        <f>SUM(J30:J32)</f>
        <v>76</v>
      </c>
      <c r="K29" s="38">
        <f t="shared" si="0"/>
        <v>10</v>
      </c>
      <c r="L29" s="40">
        <f t="shared" si="1"/>
        <v>13.157894736842104</v>
      </c>
      <c r="M29" s="26">
        <f t="shared" si="3"/>
        <v>1.4221015750932469</v>
      </c>
      <c r="N29" s="26">
        <f t="shared" si="4"/>
        <v>1.266451369933778</v>
      </c>
      <c r="O29" s="35">
        <v>6047388</v>
      </c>
      <c r="P29" s="35">
        <v>6001020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57</v>
      </c>
      <c r="I30" s="26">
        <f t="shared" si="2"/>
        <v>0.6209826778516179</v>
      </c>
      <c r="J30" s="32">
        <v>56</v>
      </c>
      <c r="K30" s="38">
        <f t="shared" si="0"/>
        <v>1</v>
      </c>
      <c r="L30" s="40">
        <f t="shared" si="1"/>
        <v>1.7857142857142856</v>
      </c>
      <c r="M30" s="26">
        <f t="shared" si="3"/>
        <v>0.9425556951199427</v>
      </c>
      <c r="N30" s="26">
        <f t="shared" si="4"/>
        <v>0.9331746936354154</v>
      </c>
      <c r="O30" s="35">
        <v>6047388</v>
      </c>
      <c r="P30" s="35">
        <v>6001020</v>
      </c>
    </row>
    <row r="31" spans="1:16" ht="13.5">
      <c r="A31" s="9"/>
      <c r="B31" s="10"/>
      <c r="C31" s="10" t="s">
        <v>46</v>
      </c>
      <c r="D31" s="10"/>
      <c r="E31" s="10"/>
      <c r="F31" s="10"/>
      <c r="G31" s="11"/>
      <c r="H31" s="32">
        <v>18</v>
      </c>
      <c r="I31" s="26">
        <f t="shared" si="2"/>
        <v>0.19609979300577404</v>
      </c>
      <c r="J31" s="32"/>
      <c r="K31" s="38"/>
      <c r="L31" s="40"/>
      <c r="M31" s="26">
        <f t="shared" si="3"/>
        <v>0.2976491668799819</v>
      </c>
      <c r="N31" s="26">
        <f t="shared" si="4"/>
        <v>0</v>
      </c>
      <c r="O31" s="35">
        <v>6047388</v>
      </c>
      <c r="P31" s="35">
        <v>6001020</v>
      </c>
    </row>
    <row r="32" spans="1:16" ht="13.5">
      <c r="A32" s="9"/>
      <c r="B32" s="10"/>
      <c r="C32" s="10" t="s">
        <v>13</v>
      </c>
      <c r="D32" s="10"/>
      <c r="E32" s="10"/>
      <c r="F32" s="10"/>
      <c r="G32" s="11"/>
      <c r="H32" s="32">
        <v>11</v>
      </c>
      <c r="I32" s="26">
        <f t="shared" si="2"/>
        <v>0.11983876239241746</v>
      </c>
      <c r="J32" s="32">
        <v>20</v>
      </c>
      <c r="K32" s="38">
        <f t="shared" si="0"/>
        <v>-9</v>
      </c>
      <c r="L32" s="40">
        <f t="shared" si="1"/>
        <v>-45</v>
      </c>
      <c r="M32" s="26">
        <f t="shared" si="3"/>
        <v>0.18189671309332228</v>
      </c>
      <c r="N32" s="26">
        <f t="shared" si="4"/>
        <v>0.3332766762983626</v>
      </c>
      <c r="O32" s="35">
        <v>6047388</v>
      </c>
      <c r="P32" s="35">
        <v>6001020</v>
      </c>
    </row>
    <row r="33" spans="1:16" ht="13.5">
      <c r="A33" s="9"/>
      <c r="B33" s="10"/>
      <c r="C33" s="10"/>
      <c r="D33" s="10"/>
      <c r="E33" s="10"/>
      <c r="F33" s="10"/>
      <c r="G33" s="11"/>
      <c r="H33" s="32"/>
      <c r="I33" s="26"/>
      <c r="J33" s="32"/>
      <c r="K33" s="38"/>
      <c r="L33" s="40"/>
      <c r="M33" s="24"/>
      <c r="N33" s="24"/>
      <c r="O33" s="35">
        <v>6047388</v>
      </c>
      <c r="P33" s="35">
        <v>6001020</v>
      </c>
    </row>
    <row r="34" spans="1:16" ht="13.5">
      <c r="A34" s="9" t="s">
        <v>30</v>
      </c>
      <c r="B34" s="10"/>
      <c r="C34" s="10"/>
      <c r="D34" s="10"/>
      <c r="E34" s="10"/>
      <c r="F34" s="10"/>
      <c r="G34" s="11"/>
      <c r="H34" s="32">
        <f>SUM(H35:H36)</f>
        <v>52</v>
      </c>
      <c r="I34" s="26">
        <f>H34/9179*100</f>
        <v>0.5665105131277917</v>
      </c>
      <c r="J34" s="32">
        <f>SUM(J35:J36)</f>
        <v>44</v>
      </c>
      <c r="K34" s="38">
        <f t="shared" si="0"/>
        <v>8</v>
      </c>
      <c r="L34" s="40">
        <f t="shared" si="1"/>
        <v>18.181818181818183</v>
      </c>
      <c r="M34" s="26">
        <f>H34/O34*100000</f>
        <v>0.8598753709866144</v>
      </c>
      <c r="N34" s="26">
        <f>J34/P34*100000</f>
        <v>0.7332086878563977</v>
      </c>
      <c r="O34" s="35">
        <v>6047388</v>
      </c>
      <c r="P34" s="35">
        <v>6001020</v>
      </c>
    </row>
    <row r="35" spans="1:16" ht="13.5">
      <c r="A35" s="9"/>
      <c r="B35" s="10" t="s">
        <v>14</v>
      </c>
      <c r="C35" s="10"/>
      <c r="D35" s="10"/>
      <c r="E35" s="10"/>
      <c r="F35" s="10"/>
      <c r="G35" s="11"/>
      <c r="H35" s="32">
        <v>11</v>
      </c>
      <c r="I35" s="26">
        <f>H35/9179*100</f>
        <v>0.11983876239241746</v>
      </c>
      <c r="J35" s="32">
        <v>8</v>
      </c>
      <c r="K35" s="38">
        <f t="shared" si="0"/>
        <v>3</v>
      </c>
      <c r="L35" s="40">
        <f t="shared" si="1"/>
        <v>37.5</v>
      </c>
      <c r="M35" s="26">
        <f>H35/O35*100000</f>
        <v>0.18189671309332228</v>
      </c>
      <c r="N35" s="26">
        <f>J35/P35*100000</f>
        <v>0.13331067051934506</v>
      </c>
      <c r="O35" s="35">
        <v>6047388</v>
      </c>
      <c r="P35" s="35">
        <v>6001020</v>
      </c>
    </row>
    <row r="36" spans="1:16" ht="13.5">
      <c r="A36" s="9"/>
      <c r="B36" s="10" t="s">
        <v>15</v>
      </c>
      <c r="C36" s="10"/>
      <c r="D36" s="10"/>
      <c r="E36" s="10"/>
      <c r="F36" s="10"/>
      <c r="G36" s="11"/>
      <c r="H36" s="32">
        <v>41</v>
      </c>
      <c r="I36" s="26">
        <f>H36/9179*100</f>
        <v>0.44667175073537424</v>
      </c>
      <c r="J36" s="32">
        <v>36</v>
      </c>
      <c r="K36" s="38">
        <f t="shared" si="0"/>
        <v>5</v>
      </c>
      <c r="L36" s="40">
        <f t="shared" si="1"/>
        <v>13.88888888888889</v>
      </c>
      <c r="M36" s="26">
        <f>H36/O36*100000</f>
        <v>0.6779786578932921</v>
      </c>
      <c r="N36" s="26">
        <f>J36/P36*100000</f>
        <v>0.5998980173370527</v>
      </c>
      <c r="O36" s="35">
        <v>6047388</v>
      </c>
      <c r="P36" s="35">
        <v>6001020</v>
      </c>
    </row>
    <row r="37" spans="1:16" ht="13.5">
      <c r="A37" s="9"/>
      <c r="B37" s="10"/>
      <c r="C37" s="10"/>
      <c r="D37" s="10"/>
      <c r="E37" s="10"/>
      <c r="F37" s="10"/>
      <c r="G37" s="11"/>
      <c r="H37" s="32"/>
      <c r="I37" s="26"/>
      <c r="J37" s="32"/>
      <c r="K37" s="38"/>
      <c r="L37" s="40"/>
      <c r="M37" s="24"/>
      <c r="N37" s="24"/>
      <c r="O37" s="35">
        <v>6047388</v>
      </c>
      <c r="P37" s="35">
        <v>6001020</v>
      </c>
    </row>
    <row r="38" spans="1:16" ht="13.5">
      <c r="A38" s="9" t="s">
        <v>31</v>
      </c>
      <c r="B38" s="10"/>
      <c r="C38" s="10"/>
      <c r="D38" s="10"/>
      <c r="E38" s="10"/>
      <c r="F38" s="10"/>
      <c r="G38" s="11"/>
      <c r="H38" s="32">
        <v>1</v>
      </c>
      <c r="I38" s="26">
        <f>H38/9179*100</f>
        <v>0.010894432944765225</v>
      </c>
      <c r="J38" s="32">
        <v>0</v>
      </c>
      <c r="K38" s="41" t="s">
        <v>33</v>
      </c>
      <c r="L38" s="41" t="s">
        <v>33</v>
      </c>
      <c r="M38" s="26">
        <f>H38/O38*100000</f>
        <v>0.01653606482666566</v>
      </c>
      <c r="N38" s="27" t="s">
        <v>35</v>
      </c>
      <c r="O38" s="35">
        <v>6047388</v>
      </c>
      <c r="P38" s="35">
        <v>6001020</v>
      </c>
    </row>
    <row r="39" spans="1:16" ht="13.5">
      <c r="A39" s="17"/>
      <c r="B39" s="18"/>
      <c r="C39" s="18"/>
      <c r="D39" s="18"/>
      <c r="E39" s="18"/>
      <c r="F39" s="18"/>
      <c r="G39" s="19"/>
      <c r="H39" s="33"/>
      <c r="I39" s="28"/>
      <c r="J39" s="33"/>
      <c r="K39" s="19"/>
      <c r="L39" s="29"/>
      <c r="M39" s="28"/>
      <c r="N39" s="28"/>
      <c r="O39" s="35">
        <v>6047388</v>
      </c>
      <c r="P39" s="35">
        <v>6001020</v>
      </c>
    </row>
    <row r="41" ht="12">
      <c r="D41" s="36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2005-12-14T08:13:30Z</cp:lastPrinted>
  <dcterms:created xsi:type="dcterms:W3CDTF">2002-01-07T07:05:22Z</dcterms:created>
  <dcterms:modified xsi:type="dcterms:W3CDTF">2005-12-19T11:10:25Z</dcterms:modified>
  <cp:category/>
  <cp:version/>
  <cp:contentType/>
  <cp:contentStatus/>
</cp:coreProperties>
</file>