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C8922EB7-11F2-412F-A4EA-5971189B6DEC}" xr6:coauthVersionLast="47" xr6:coauthVersionMax="47" xr10:uidLastSave="{00000000-0000-0000-0000-000000000000}"/>
  <bookViews>
    <workbookView xWindow="-108" yWindow="-108" windowWidth="23256" windowHeight="12456" xr2:uid="{00000000-000D-0000-FFFF-FFFF00000000}"/>
  </bookViews>
  <sheets>
    <sheet name="★2023年版" sheetId="9" r:id="rId1"/>
    <sheet name="★2023年版記載例" sheetId="10" r:id="rId2"/>
    <sheet name="祝日" sheetId="11" r:id="rId3"/>
  </sheets>
  <definedNames>
    <definedName name="_xlnm.Print_Area" localSheetId="0">★2023年版!$A$4:$F$43</definedName>
    <definedName name="_xlnm.Print_Area" localSheetId="1">★2023年版記載例!$A$1:$J$47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9" l="1"/>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10" i="9"/>
  <c r="B10" i="9"/>
  <c r="C39" i="11"/>
  <c r="C38" i="11"/>
  <c r="C37" i="11"/>
  <c r="C36" i="11"/>
  <c r="C35" i="11"/>
  <c r="C34" i="11"/>
  <c r="C33" i="11"/>
  <c r="C32" i="11"/>
  <c r="C31" i="11"/>
  <c r="C30" i="11"/>
  <c r="C29" i="11"/>
  <c r="C28" i="11"/>
  <c r="C27" i="11"/>
  <c r="C26" i="11"/>
  <c r="C25" i="11"/>
  <c r="C24" i="11"/>
  <c r="C23" i="11"/>
  <c r="C22" i="11"/>
  <c r="C21" i="11"/>
  <c r="C20" i="11"/>
  <c r="C19" i="11"/>
  <c r="C17" i="11"/>
  <c r="C16" i="11"/>
  <c r="C15" i="11"/>
  <c r="C14" i="11"/>
  <c r="C13" i="11"/>
  <c r="C12" i="11"/>
  <c r="C11" i="11"/>
  <c r="C10" i="11"/>
  <c r="C9" i="11"/>
  <c r="C8" i="11"/>
  <c r="C7" i="11"/>
  <c r="C6" i="11"/>
  <c r="C5" i="11"/>
  <c r="C4" i="11"/>
  <c r="C3" i="11"/>
  <c r="C2" i="11"/>
  <c r="C1" i="11"/>
  <c r="C10" i="9" l="1"/>
  <c r="L6" i="9"/>
  <c r="E43" i="10" l="1"/>
  <c r="D43" i="10"/>
  <c r="B10" i="10"/>
  <c r="G10" i="10" s="1"/>
  <c r="L6" i="10"/>
  <c r="E44" i="10" s="1"/>
  <c r="B11" i="9" l="1"/>
  <c r="C11" i="9" s="1"/>
  <c r="B11" i="10"/>
  <c r="G11" i="10" s="1"/>
  <c r="C10" i="10"/>
  <c r="E45" i="10"/>
  <c r="D44" i="10"/>
  <c r="D45" i="10" s="1"/>
  <c r="B12" i="9" l="1"/>
  <c r="C12" i="9" s="1"/>
  <c r="B12" i="10"/>
  <c r="G12" i="10" s="1"/>
  <c r="C11" i="10"/>
  <c r="C12" i="10" l="1"/>
  <c r="B13" i="10"/>
  <c r="G13" i="10" s="1"/>
  <c r="B13" i="9"/>
  <c r="C13" i="9" s="1"/>
  <c r="B14" i="9" l="1"/>
  <c r="C14" i="9" s="1"/>
  <c r="C13" i="10"/>
  <c r="B14" i="10"/>
  <c r="G14" i="10" s="1"/>
  <c r="B15" i="9" l="1"/>
  <c r="C15" i="9" s="1"/>
  <c r="B15" i="10"/>
  <c r="G15" i="10" s="1"/>
  <c r="C14" i="10"/>
  <c r="B16" i="10" l="1"/>
  <c r="G16" i="10" s="1"/>
  <c r="C15" i="10"/>
  <c r="B16" i="9"/>
  <c r="C16" i="9" s="1"/>
  <c r="B17" i="9" l="1"/>
  <c r="C17" i="9" s="1"/>
  <c r="C16" i="10"/>
  <c r="B17" i="10"/>
  <c r="G17" i="10" s="1"/>
  <c r="C17" i="10" l="1"/>
  <c r="B18" i="10"/>
  <c r="G18" i="10" s="1"/>
  <c r="B18" i="9"/>
  <c r="C18" i="9" s="1"/>
  <c r="B19" i="10" l="1"/>
  <c r="G19" i="10" s="1"/>
  <c r="C18" i="10"/>
  <c r="B19" i="9"/>
  <c r="C19" i="9" s="1"/>
  <c r="B20" i="9" l="1"/>
  <c r="C20" i="9" s="1"/>
  <c r="B20" i="10"/>
  <c r="G20" i="10" s="1"/>
  <c r="C19" i="10"/>
  <c r="C20" i="10" l="1"/>
  <c r="B21" i="10"/>
  <c r="G21" i="10" s="1"/>
  <c r="B21" i="9"/>
  <c r="C21" i="9" s="1"/>
  <c r="C21" i="10" l="1"/>
  <c r="B22" i="10"/>
  <c r="G22" i="10" s="1"/>
  <c r="B22" i="9"/>
  <c r="C22" i="9" s="1"/>
  <c r="B23" i="10" l="1"/>
  <c r="G23" i="10" s="1"/>
  <c r="C22" i="10"/>
  <c r="B23" i="9"/>
  <c r="C23" i="9" s="1"/>
  <c r="B24" i="9" l="1"/>
  <c r="C24" i="9" s="1"/>
  <c r="B24" i="10"/>
  <c r="G24" i="10" s="1"/>
  <c r="C23" i="10"/>
  <c r="C24" i="10" l="1"/>
  <c r="B25" i="10"/>
  <c r="G25" i="10" s="1"/>
  <c r="B25" i="9"/>
  <c r="C25" i="9" s="1"/>
  <c r="C25" i="10" l="1"/>
  <c r="B26" i="10"/>
  <c r="G26" i="10" s="1"/>
  <c r="B26" i="9"/>
  <c r="C26" i="9" s="1"/>
  <c r="B27" i="10" l="1"/>
  <c r="G27" i="10" s="1"/>
  <c r="C26" i="10"/>
  <c r="B27" i="9"/>
  <c r="C27" i="9" s="1"/>
  <c r="B28" i="9" l="1"/>
  <c r="C28" i="9" s="1"/>
  <c r="B28" i="10"/>
  <c r="G28" i="10" s="1"/>
  <c r="C27" i="10"/>
  <c r="C28" i="10" l="1"/>
  <c r="B29" i="10"/>
  <c r="G29" i="10" s="1"/>
  <c r="B29" i="9"/>
  <c r="C29" i="9" s="1"/>
  <c r="C29" i="10" l="1"/>
  <c r="B30" i="10"/>
  <c r="G30" i="10" s="1"/>
  <c r="B30" i="9"/>
  <c r="C30" i="9" s="1"/>
  <c r="B31" i="10" l="1"/>
  <c r="G31" i="10" s="1"/>
  <c r="C30" i="10"/>
  <c r="B31" i="9"/>
  <c r="C31" i="9" s="1"/>
  <c r="B32" i="9" l="1"/>
  <c r="C32" i="9" s="1"/>
  <c r="B32" i="10"/>
  <c r="G32" i="10" s="1"/>
  <c r="C31" i="10"/>
  <c r="C32" i="10" l="1"/>
  <c r="B33" i="10"/>
  <c r="G33" i="10" s="1"/>
  <c r="B33" i="9"/>
  <c r="C33" i="9" s="1"/>
  <c r="B34" i="9" l="1"/>
  <c r="C34" i="9" s="1"/>
  <c r="C33" i="10"/>
  <c r="B34" i="10"/>
  <c r="G34" i="10" s="1"/>
  <c r="B35" i="10" l="1"/>
  <c r="G35" i="10" s="1"/>
  <c r="C34" i="10"/>
  <c r="B35" i="9"/>
  <c r="C35" i="9" s="1"/>
  <c r="B36" i="9" l="1"/>
  <c r="C36" i="9" s="1"/>
  <c r="B36" i="10"/>
  <c r="G36" i="10" s="1"/>
  <c r="C35" i="10"/>
  <c r="C36" i="10" l="1"/>
  <c r="B37" i="10"/>
  <c r="G37" i="10" s="1"/>
  <c r="B37" i="9"/>
  <c r="B38" i="9" l="1"/>
  <c r="C38" i="9" s="1"/>
  <c r="C37" i="9"/>
  <c r="C37" i="10"/>
  <c r="B38" i="10"/>
  <c r="G38" i="10" s="1"/>
  <c r="B39" i="9" l="1"/>
  <c r="C39" i="9" s="1"/>
  <c r="B39" i="10"/>
  <c r="G39" i="10" s="1"/>
  <c r="C38" i="10"/>
  <c r="B40" i="9" l="1"/>
  <c r="C40" i="9" s="1"/>
  <c r="B40" i="10"/>
  <c r="C40" i="10" s="1"/>
  <c r="C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0" authorId="0" shapeId="0" xr:uid="{2B650247-AEA4-4FAA-82C2-C08685C550E1}">
      <text>
        <r>
          <rPr>
            <b/>
            <sz val="9"/>
            <color indexed="81"/>
            <rFont val="MS P ゴシック"/>
            <family val="3"/>
            <charset val="128"/>
          </rPr>
          <t>工事着手日が月曜日から金曜日のいずれかの曜日となる場合は工事着手日の週は評価対象としないので「－」を選択</t>
        </r>
      </text>
    </comment>
    <comment ref="F14" authorId="0" shapeId="0" xr:uid="{00000000-0006-0000-0100-000004000000}">
      <text>
        <r>
          <rPr>
            <b/>
            <sz val="9"/>
            <rFont val="MS P ゴシック"/>
            <charset val="128"/>
          </rPr>
          <t>対象期間は
工事着手日以降の最初の土曜日から工事完了日直前の1期間の末日となる金曜日まで</t>
        </r>
      </text>
    </comment>
    <comment ref="E18" authorId="0" shapeId="0" xr:uid="{C8AA94A8-DE7B-4EF3-96D1-A636D45205B0}">
      <text>
        <r>
          <rPr>
            <b/>
            <sz val="9"/>
            <color indexed="81"/>
            <rFont val="MS P ゴシック"/>
            <family val="3"/>
            <charset val="128"/>
          </rPr>
          <t>雨天等による閉所も
閉所日にカウントできる。
「雨休」を選択。
（監督職員への事前連絡
必要）</t>
        </r>
      </text>
    </comment>
    <comment ref="F23" authorId="0" shapeId="0" xr:uid="{EA315325-AFEC-4DBC-9783-67B3018FBE89}">
      <text>
        <r>
          <rPr>
            <b/>
            <sz val="9"/>
            <color indexed="81"/>
            <rFont val="MS P ゴシック"/>
            <family val="3"/>
            <charset val="128"/>
          </rPr>
          <t>夏期休暇（3日）
年末年始休暇（6日）は
必ず設定して
対象期間から除外する。</t>
        </r>
      </text>
    </comment>
    <comment ref="F28" authorId="0" shapeId="0" xr:uid="{392539B4-0CA7-46AD-B005-62BAC78D4133}">
      <text>
        <r>
          <rPr>
            <b/>
            <sz val="9"/>
            <color indexed="81"/>
            <rFont val="MS P ゴシック"/>
            <family val="3"/>
            <charset val="128"/>
          </rPr>
          <t>もともと計画していた
閉所日に作業を行った
場合には，できる限り
振替閉所日を設ける。</t>
        </r>
      </text>
    </comment>
    <comment ref="E29" authorId="0" shapeId="0" xr:uid="{86BC98A3-8836-4F08-B3F0-E0DD486FDEAC}">
      <text>
        <r>
          <rPr>
            <b/>
            <sz val="9"/>
            <color indexed="81"/>
            <rFont val="MS P ゴシック"/>
            <family val="3"/>
            <charset val="128"/>
          </rPr>
          <t>もともと計画していた
閉所日に雨が降った
場合には「雨休」では
なく「休」を選択。</t>
        </r>
      </text>
    </comment>
    <comment ref="F36" authorId="0" shapeId="0" xr:uid="{E3AFDB9D-E85A-4EB7-AFA1-2ADD6E10D507}">
      <text>
        <r>
          <rPr>
            <b/>
            <sz val="9"/>
            <color indexed="81"/>
            <rFont val="MS P ゴシック"/>
            <family val="3"/>
            <charset val="128"/>
          </rPr>
          <t>災害等緊急時の対応は，
作業にカウントとせず
「休」としてよい。</t>
        </r>
      </text>
    </comment>
  </commentList>
</comments>
</file>

<file path=xl/sharedStrings.xml><?xml version="1.0" encoding="utf-8"?>
<sst xmlns="http://schemas.openxmlformats.org/spreadsheetml/2006/main" count="151" uniqueCount="65">
  <si>
    <t>※右の入力欄に年月を入力すると、その月のチェックリストになります</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</si>
  <si>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</si>
  <si>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</si>
  <si>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</si>
  <si>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</si>
  <si>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</si>
  <si>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</si>
  <si>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</si>
  <si>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</si>
  <si>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</si>
  <si>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</si>
  <si>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</si>
  <si>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</si>
  <si>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</si>
  <si>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</si>
  <si>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</si>
  <si>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</si>
  <si>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</si>
  <si>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</si>
  <si>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</si>
  <si>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</si>
  <si>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</si>
  <si>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</si>
  <si>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</si>
  <si>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対象期間</t>
  </si>
  <si>
    <t>準備工</t>
  </si>
  <si>
    <t>現場着手日</t>
  </si>
  <si>
    <t>閉所率</t>
  </si>
  <si>
    <t>昭和の日</t>
  </si>
  <si>
    <t>憲法記念日</t>
  </si>
  <si>
    <t>みどりの日</t>
  </si>
  <si>
    <t>こどもの日</t>
  </si>
  <si>
    <t>1期間目</t>
    <rPh sb="1" eb="3">
      <t>キカン</t>
    </rPh>
    <rPh sb="3" eb="4">
      <t>メ</t>
    </rPh>
    <phoneticPr fontId="6"/>
  </si>
  <si>
    <t>対象外</t>
    <rPh sb="0" eb="3">
      <t>タイショウガイ</t>
    </rPh>
    <phoneticPr fontId="6"/>
  </si>
  <si>
    <t>2期間目</t>
    <rPh sb="1" eb="3">
      <t>キカン</t>
    </rPh>
    <rPh sb="3" eb="4">
      <t>メ</t>
    </rPh>
    <phoneticPr fontId="6"/>
  </si>
  <si>
    <t>代休</t>
    <rPh sb="0" eb="2">
      <t>ダイキュウ</t>
    </rPh>
    <phoneticPr fontId="6"/>
  </si>
  <si>
    <t>休日日数</t>
    <rPh sb="0" eb="2">
      <t>キュウジツ</t>
    </rPh>
    <rPh sb="2" eb="4">
      <t>ニッスウ</t>
    </rPh>
    <phoneticPr fontId="6"/>
  </si>
  <si>
    <t>休日取得日数</t>
    <rPh sb="0" eb="2">
      <t>キュウジツ</t>
    </rPh>
    <rPh sb="2" eb="4">
      <t>シュトク</t>
    </rPh>
    <rPh sb="4" eb="6">
      <t>ニッスウ</t>
    </rPh>
    <phoneticPr fontId="6"/>
  </si>
  <si>
    <t>判定</t>
    <rPh sb="0" eb="2">
      <t>ハンテイ</t>
    </rPh>
    <phoneticPr fontId="6"/>
  </si>
  <si>
    <t>期間</t>
    <rPh sb="0" eb="2">
      <t>キカン</t>
    </rPh>
    <phoneticPr fontId="6"/>
  </si>
  <si>
    <t>週休２日制適用工事　現場閉所チェックリスト（土曜日起算例）　</t>
    <rPh sb="10" eb="12">
      <t>ゲンバ</t>
    </rPh>
    <rPh sb="12" eb="14">
      <t>ヘイショ</t>
    </rPh>
    <rPh sb="22" eb="25">
      <t>ドヨウビ</t>
    </rPh>
    <rPh sb="25" eb="27">
      <t>キサン</t>
    </rPh>
    <rPh sb="27" eb="28">
      <t>レイ</t>
    </rPh>
    <phoneticPr fontId="6"/>
  </si>
  <si>
    <t>4週8休</t>
    <rPh sb="1" eb="2">
      <t>シュウ</t>
    </rPh>
    <rPh sb="3" eb="4">
      <t>キュウ</t>
    </rPh>
    <phoneticPr fontId="6"/>
  </si>
  <si>
    <t>海の日</t>
    <phoneticPr fontId="6"/>
  </si>
  <si>
    <t>スポーツの日</t>
    <phoneticPr fontId="6"/>
  </si>
  <si>
    <t>振替休日</t>
    <rPh sb="0" eb="2">
      <t>フリカ</t>
    </rPh>
    <phoneticPr fontId="6"/>
  </si>
  <si>
    <t>敬老の日</t>
    <phoneticPr fontId="6"/>
  </si>
  <si>
    <t>秋分の日</t>
    <phoneticPr fontId="6"/>
  </si>
  <si>
    <t>文化の日</t>
    <phoneticPr fontId="6"/>
  </si>
  <si>
    <t>勤労感謝の日</t>
    <phoneticPr fontId="6"/>
  </si>
  <si>
    <t>元日</t>
    <rPh sb="0" eb="2">
      <t>ガンジツ</t>
    </rPh>
    <phoneticPr fontId="6"/>
  </si>
  <si>
    <t>成人の日</t>
    <phoneticPr fontId="6"/>
  </si>
  <si>
    <t>建国記念の日</t>
    <rPh sb="0" eb="2">
      <t>ケンコク</t>
    </rPh>
    <rPh sb="2" eb="4">
      <t>キネン</t>
    </rPh>
    <phoneticPr fontId="6"/>
  </si>
  <si>
    <t>天皇誕生日</t>
    <phoneticPr fontId="6"/>
  </si>
  <si>
    <t>春分の日</t>
    <phoneticPr fontId="6"/>
  </si>
  <si>
    <t>山の日</t>
    <phoneticPr fontId="6"/>
  </si>
  <si>
    <r>
      <t>202</t>
    </r>
    <r>
      <rPr>
        <sz val="11"/>
        <rFont val="HG丸ｺﾞｼｯｸM-PRO"/>
        <family val="3"/>
        <charset val="128"/>
      </rPr>
      <t>3</t>
    </r>
    <r>
      <rPr>
        <sz val="11"/>
        <rFont val="HG丸ｺﾞｼｯｸM-PRO"/>
        <family val="3"/>
        <charset val="128"/>
      </rPr>
      <t>年祝日等一覧</t>
    </r>
    <phoneticPr fontId="6"/>
  </si>
  <si>
    <r>
      <t>202</t>
    </r>
    <r>
      <rPr>
        <sz val="11"/>
        <rFont val="HG丸ｺﾞｼｯｸM-PRO"/>
        <family val="3"/>
        <charset val="128"/>
      </rPr>
      <t>4</t>
    </r>
    <r>
      <rPr>
        <sz val="11"/>
        <rFont val="HG丸ｺﾞｼｯｸM-PRO"/>
        <family val="3"/>
        <charset val="128"/>
      </rPr>
      <t>年祝日等一覧</t>
    </r>
    <phoneticPr fontId="6"/>
  </si>
  <si>
    <t>※現場着手日が９月１日の場合</t>
    <rPh sb="1" eb="3">
      <t>ゲンバ</t>
    </rPh>
    <rPh sb="3" eb="5">
      <t>チャクシュ</t>
    </rPh>
    <rPh sb="5" eb="6">
      <t>ビ</t>
    </rPh>
    <rPh sb="8" eb="9">
      <t>ガツ</t>
    </rPh>
    <rPh sb="10" eb="11">
      <t>ヒ</t>
    </rPh>
    <rPh sb="12" eb="14">
      <t>バアイ</t>
    </rPh>
    <phoneticPr fontId="6"/>
  </si>
  <si>
    <t>8/8事前連絡済</t>
    <rPh sb="3" eb="8">
      <t>ジゼンレンラクズ</t>
    </rPh>
    <phoneticPr fontId="6"/>
  </si>
  <si>
    <t>当初休み予定だったが地元協議で作業</t>
    <phoneticPr fontId="6"/>
  </si>
  <si>
    <t>8月19日の振替</t>
    <rPh sb="1" eb="2">
      <t>ガツ</t>
    </rPh>
    <rPh sb="4" eb="5">
      <t>ニチ</t>
    </rPh>
    <rPh sb="6" eb="8">
      <t>フリカエ</t>
    </rPh>
    <phoneticPr fontId="6"/>
  </si>
  <si>
    <t>地震による緊急対応13:00～16:00</t>
    <phoneticPr fontId="6"/>
  </si>
  <si>
    <t>1期間目</t>
    <rPh sb="1" eb="4">
      <t>キカンメ</t>
    </rPh>
    <phoneticPr fontId="6"/>
  </si>
  <si>
    <t>4週8休</t>
    <rPh sb="1" eb="2">
      <t>シュウ</t>
    </rPh>
    <rPh sb="3" eb="4">
      <t>キュウ</t>
    </rPh>
    <phoneticPr fontId="6"/>
  </si>
  <si>
    <t>※現場着手日が８月１日の場合</t>
    <rPh sb="1" eb="3">
      <t>ゲンバ</t>
    </rPh>
    <rPh sb="3" eb="5">
      <t>チャクシュ</t>
    </rPh>
    <rPh sb="5" eb="6">
      <t>ビ</t>
    </rPh>
    <rPh sb="8" eb="9">
      <t>ガツ</t>
    </rPh>
    <rPh sb="10" eb="11">
      <t>ヒ</t>
    </rPh>
    <rPh sb="12" eb="14">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</si>
</sst>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b/>
      <sz val="11"/>
      <color rgb="FFFF0000"/>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6"/>
      <name val="游ゴシック"/>
      <family val="3"/>
      <charset val="128"/>
      <scheme val="minor"/>
    </font>
    <font>
      <sz val="11"/>
      <color theme="1"/>
      <name val="游ゴシック"/>
      <family val="3"/>
      <charset val="128"/>
      <scheme val="minor"/>
    </font>
    <font>
      <sz val="12"/>
      <color theme="1"/>
      <name val="HG丸ｺﾞｼｯｸM-PRO"/>
      <family val="3"/>
      <charset val="128"/>
    </font>
    <font>
      <sz val="11"/>
      <color rgb="FFFF0000"/>
      <name val="游ゴシック"/>
      <family val="3"/>
      <charset val="128"/>
      <scheme val="minor"/>
    </font>
    <font>
      <sz val="11"/>
      <name val="HG丸ｺﾞｼｯｸM-PRO"/>
      <family val="3"/>
      <charset val="128"/>
    </font>
    <font>
      <b/>
      <sz val="9"/>
      <color indexed="81"/>
      <name val="MS P ゴシック"/>
      <family val="3"/>
      <charset val="128"/>
    </font>
    <font>
      <sz val="11"/>
      <color theme="0"/>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CCC"/>
        <bgColor indexed="64"/>
      </patternFill>
    </fill>
  </fills>
  <borders count="4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7" fillId="0" borderId="0">
      <alignment vertical="center"/>
    </xf>
  </cellStyleXfs>
  <cellXfs count="96">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Border="1">
      <alignment vertical="center"/>
    </xf>
    <xf numFmtId="0" fontId="0" fillId="0" borderId="0" xfId="0" applyAlignment="1">
      <alignment shrinkToFit="1"/>
    </xf>
    <xf numFmtId="176" fontId="0" fillId="0" borderId="0" xfId="0" applyNumberFormat="1" applyAlignment="1">
      <alignment shrinkToFit="1"/>
    </xf>
    <xf numFmtId="178" fontId="0" fillId="0" borderId="0" xfId="1" applyNumberFormat="1" applyFont="1" applyFill="1">
      <alignment vertical="center"/>
    </xf>
    <xf numFmtId="0" fontId="0" fillId="0" borderId="23" xfId="0" applyBorder="1" applyAlignment="1">
      <alignment horizontal="center" vertical="center"/>
    </xf>
    <xf numFmtId="0" fontId="0" fillId="2" borderId="24" xfId="0" applyFill="1" applyBorder="1" applyAlignment="1">
      <alignment horizontal="center" vertical="center"/>
    </xf>
    <xf numFmtId="0" fontId="2" fillId="0" borderId="0" xfId="0" applyFont="1" applyAlignment="1">
      <alignment horizontal="center" vertical="center" shrinkToFit="1"/>
    </xf>
    <xf numFmtId="14" fontId="3" fillId="0" borderId="0" xfId="0" applyNumberFormat="1" applyFont="1">
      <alignment vertical="center"/>
    </xf>
    <xf numFmtId="0" fontId="0" fillId="0" borderId="25" xfId="0" applyBorder="1" applyAlignment="1">
      <alignment horizontal="center" vertical="center"/>
    </xf>
    <xf numFmtId="0" fontId="0" fillId="2" borderId="26" xfId="0" applyFill="1" applyBorder="1" applyAlignment="1">
      <alignment horizontal="center" vertical="center"/>
    </xf>
    <xf numFmtId="0" fontId="1" fillId="0" borderId="0" xfId="0" applyFont="1" applyAlignment="1">
      <alignment vertical="top"/>
    </xf>
    <xf numFmtId="56" fontId="0" fillId="0" borderId="0" xfId="0" applyNumberFormat="1">
      <alignment vertical="center"/>
    </xf>
    <xf numFmtId="0" fontId="2" fillId="0" borderId="0" xfId="0" applyFont="1" applyAlignment="1">
      <alignment vertical="center" shrinkToFit="1"/>
    </xf>
    <xf numFmtId="0" fontId="8" fillId="0" borderId="0" xfId="0" applyFont="1">
      <alignment vertical="center"/>
    </xf>
    <xf numFmtId="177" fontId="0" fillId="4" borderId="5" xfId="0" applyNumberFormat="1" applyFill="1" applyBorder="1" applyAlignment="1">
      <alignment horizontal="center" vertical="center"/>
    </xf>
    <xf numFmtId="0" fontId="0" fillId="4" borderId="5" xfId="0" applyFill="1" applyBorder="1" applyAlignment="1">
      <alignment horizontal="center" vertical="center"/>
    </xf>
    <xf numFmtId="0" fontId="0" fillId="4" borderId="17" xfId="0" applyFill="1" applyBorder="1" applyAlignment="1">
      <alignment horizontal="center" vertical="center" shrinkToFit="1"/>
    </xf>
    <xf numFmtId="177" fontId="0" fillId="0" borderId="27" xfId="0" applyNumberForma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shrinkToFit="1"/>
    </xf>
    <xf numFmtId="177" fontId="0" fillId="0" borderId="14" xfId="0" applyNumberFormat="1" applyBorder="1" applyAlignment="1">
      <alignment horizontal="center" vertical="center"/>
    </xf>
    <xf numFmtId="0" fontId="0" fillId="0" borderId="15" xfId="0" applyBorder="1" applyAlignment="1">
      <alignment horizontal="center" vertical="center" shrinkToFit="1"/>
    </xf>
    <xf numFmtId="177"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shrinkToFit="1"/>
    </xf>
    <xf numFmtId="0" fontId="0" fillId="0" borderId="33" xfId="0"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vertical="center" wrapText="1"/>
    </xf>
    <xf numFmtId="0" fontId="7" fillId="0" borderId="0" xfId="0" applyFont="1" applyAlignment="1">
      <alignment shrinkToFit="1"/>
    </xf>
    <xf numFmtId="0" fontId="7" fillId="0" borderId="0" xfId="0" applyFont="1">
      <alignment vertical="center"/>
    </xf>
    <xf numFmtId="0" fontId="9" fillId="0" borderId="0" xfId="0" applyFont="1" applyAlignment="1">
      <alignment horizontal="center" vertical="center" shrinkToFit="1"/>
    </xf>
    <xf numFmtId="176" fontId="7" fillId="0" borderId="0" xfId="0" applyNumberFormat="1" applyFont="1" applyAlignment="1">
      <alignment horizontal="center" shrinkToFit="1"/>
    </xf>
    <xf numFmtId="0" fontId="0" fillId="0" borderId="22" xfId="0" applyBorder="1" applyAlignment="1">
      <alignment horizontal="center" vertical="center"/>
    </xf>
    <xf numFmtId="179" fontId="0" fillId="0" borderId="22" xfId="0" applyNumberFormat="1" applyBorder="1" applyAlignment="1">
      <alignment horizontal="center" vertical="center"/>
    </xf>
    <xf numFmtId="177" fontId="0" fillId="0" borderId="22" xfId="0" applyNumberFormat="1" applyBorder="1" applyAlignment="1">
      <alignment horizontal="center" vertical="center"/>
    </xf>
    <xf numFmtId="0" fontId="0" fillId="0" borderId="22" xfId="0" applyBorder="1" applyAlignment="1">
      <alignment horizontal="center" vertical="center" shrinkToFit="1"/>
    </xf>
    <xf numFmtId="180" fontId="7" fillId="0" borderId="0" xfId="0" applyNumberFormat="1" applyFont="1" applyAlignment="1">
      <alignment horizontal="left"/>
    </xf>
    <xf numFmtId="176" fontId="0" fillId="0" borderId="0" xfId="0" applyNumberFormat="1" applyAlignment="1">
      <alignment horizontal="center" vertical="center" shrinkToFit="1"/>
    </xf>
    <xf numFmtId="0" fontId="0" fillId="0" borderId="35" xfId="0" applyBorder="1" applyAlignment="1">
      <alignment horizontal="center" vertical="center"/>
    </xf>
    <xf numFmtId="179" fontId="0" fillId="0" borderId="36" xfId="0" applyNumberFormat="1" applyBorder="1" applyAlignment="1">
      <alignment horizontal="center" vertical="center"/>
    </xf>
    <xf numFmtId="179" fontId="0" fillId="0" borderId="37" xfId="0" applyNumberFormat="1" applyBorder="1" applyAlignment="1">
      <alignment horizontal="center" vertical="center"/>
    </xf>
    <xf numFmtId="179" fontId="0" fillId="0" borderId="38" xfId="0" applyNumberFormat="1" applyBorder="1" applyAlignment="1">
      <alignment horizontal="center" vertical="center"/>
    </xf>
    <xf numFmtId="179" fontId="0" fillId="4" borderId="38" xfId="0" applyNumberFormat="1" applyFill="1" applyBorder="1" applyAlignment="1">
      <alignment horizontal="center" vertical="center"/>
    </xf>
    <xf numFmtId="179" fontId="0" fillId="0" borderId="39" xfId="0" applyNumberFormat="1" applyBorder="1" applyAlignment="1">
      <alignment horizontal="center" vertical="center"/>
    </xf>
    <xf numFmtId="179" fontId="0" fillId="0" borderId="40" xfId="0" applyNumberFormat="1" applyBorder="1" applyAlignment="1">
      <alignment horizontal="center" vertical="center"/>
    </xf>
    <xf numFmtId="0" fontId="7" fillId="0" borderId="32" xfId="0" applyFont="1" applyBorder="1" applyAlignment="1">
      <alignment horizontal="center" vertical="center"/>
    </xf>
    <xf numFmtId="0" fontId="7" fillId="0" borderId="41" xfId="0" applyFont="1" applyBorder="1" applyAlignment="1">
      <alignment horizontal="center" vertical="center"/>
    </xf>
    <xf numFmtId="179" fontId="7" fillId="0" borderId="2" xfId="2" applyNumberFormat="1" applyBorder="1">
      <alignment vertical="center"/>
    </xf>
    <xf numFmtId="0" fontId="7" fillId="0" borderId="3" xfId="2" applyBorder="1">
      <alignment vertical="center"/>
    </xf>
    <xf numFmtId="0" fontId="7" fillId="0" borderId="0" xfId="2">
      <alignment vertical="center"/>
    </xf>
    <xf numFmtId="179" fontId="7" fillId="0" borderId="5" xfId="2" applyNumberFormat="1" applyBorder="1">
      <alignment vertical="center"/>
    </xf>
    <xf numFmtId="0" fontId="7" fillId="0" borderId="6" xfId="2" applyBorder="1">
      <alignment vertical="center"/>
    </xf>
    <xf numFmtId="179" fontId="7" fillId="0" borderId="8" xfId="2" applyNumberFormat="1" applyBorder="1">
      <alignment vertical="center"/>
    </xf>
    <xf numFmtId="0" fontId="7" fillId="0" borderId="9" xfId="2" applyBorder="1">
      <alignment vertical="center"/>
    </xf>
    <xf numFmtId="179" fontId="7" fillId="0" borderId="11" xfId="2" applyNumberFormat="1" applyBorder="1">
      <alignment vertical="center"/>
    </xf>
    <xf numFmtId="0" fontId="7" fillId="0" borderId="12" xfId="2" applyBorder="1">
      <alignment vertical="center"/>
    </xf>
    <xf numFmtId="0" fontId="1" fillId="0" borderId="0" xfId="0" applyFont="1">
      <alignment vertical="center"/>
    </xf>
    <xf numFmtId="0" fontId="4" fillId="0" borderId="17" xfId="0" applyFont="1" applyBorder="1" applyAlignment="1">
      <alignment horizontal="center" vertical="center" shrinkToFit="1"/>
    </xf>
    <xf numFmtId="179" fontId="0" fillId="0" borderId="0" xfId="0" applyNumberForma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shrinkToFit="1"/>
    </xf>
    <xf numFmtId="0" fontId="12" fillId="0" borderId="0" xfId="0" applyFont="1" applyAlignment="1">
      <alignment shrinkToFit="1"/>
    </xf>
    <xf numFmtId="176" fontId="12" fillId="0" borderId="0" xfId="0" applyNumberFormat="1" applyFont="1" applyAlignment="1">
      <alignment shrinkToFit="1"/>
    </xf>
    <xf numFmtId="0" fontId="12" fillId="0" borderId="0" xfId="0" applyFont="1">
      <alignment vertical="center"/>
    </xf>
    <xf numFmtId="178" fontId="12" fillId="0" borderId="0" xfId="1" applyNumberFormat="1" applyFont="1" applyFill="1">
      <alignment vertical="center"/>
    </xf>
    <xf numFmtId="180" fontId="13" fillId="0" borderId="0" xfId="0" applyNumberFormat="1" applyFont="1" applyAlignment="1">
      <alignment horizontal="left"/>
    </xf>
    <xf numFmtId="0" fontId="4" fillId="0" borderId="0" xfId="0" applyFont="1" applyAlignment="1">
      <alignment horizontal="right" shrinkToFit="1"/>
    </xf>
    <xf numFmtId="0" fontId="7" fillId="0" borderId="43" xfId="0" applyFont="1" applyBorder="1" applyAlignment="1">
      <alignment horizontal="center" vertical="center"/>
    </xf>
    <xf numFmtId="0" fontId="4" fillId="0" borderId="0" xfId="0" applyFont="1">
      <alignment vertical="center"/>
    </xf>
    <xf numFmtId="0" fontId="7" fillId="0" borderId="42" xfId="0" applyFont="1"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7" fillId="0" borderId="0" xfId="0" applyFont="1" applyAlignment="1">
      <alignment horizontal="center" vertical="center"/>
    </xf>
    <xf numFmtId="0" fontId="7" fillId="0" borderId="43" xfId="0" applyFont="1" applyBorder="1" applyAlignment="1">
      <alignment horizontal="center" vertical="center"/>
    </xf>
    <xf numFmtId="0" fontId="10" fillId="0" borderId="1" xfId="2" applyFont="1" applyBorder="1" applyAlignment="1">
      <alignment horizontal="center" vertical="center" textRotation="255"/>
    </xf>
    <xf numFmtId="0" fontId="10" fillId="0" borderId="4" xfId="2" applyFont="1" applyBorder="1" applyAlignment="1">
      <alignment horizontal="center" vertical="center" textRotation="255"/>
    </xf>
    <xf numFmtId="0" fontId="10" fillId="0" borderId="10" xfId="2" applyFont="1" applyBorder="1" applyAlignment="1">
      <alignment horizontal="center" vertical="center" textRotation="255"/>
    </xf>
    <xf numFmtId="0" fontId="10" fillId="0" borderId="7" xfId="2" applyFont="1" applyBorder="1" applyAlignment="1">
      <alignment horizontal="center" vertical="center" textRotation="255"/>
    </xf>
  </cellXfs>
  <cellStyles count="3">
    <cellStyle name="パーセント" xfId="1" builtinId="5"/>
    <cellStyle name="標準" xfId="0" builtinId="0"/>
    <cellStyle name="標準 2" xfId="2" xr:uid="{A8DE8426-218F-44E8-924D-2E33ECED6E17}"/>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45"/>
  <sheetViews>
    <sheetView tabSelected="1" zoomScale="85" zoomScaleNormal="85" zoomScaleSheetLayoutView="130" workbookViewId="0">
      <selection activeCell="E6" sqref="E6"/>
    </sheetView>
  </sheetViews>
  <sheetFormatPr defaultColWidth="9" defaultRowHeight="18"/>
  <cols>
    <col min="1" max="1" width="9" customWidth="1"/>
    <col min="2" max="2" width="14.3984375" customWidth="1"/>
    <col min="3" max="3" width="6.8984375" customWidth="1"/>
    <col min="4" max="4" width="15.5" customWidth="1"/>
    <col min="5" max="5" width="15.59765625" customWidth="1"/>
    <col min="6" max="6" width="29.0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1:12">
      <c r="C1" s="1" t="s">
        <v>0</v>
      </c>
      <c r="D1" s="1"/>
      <c r="E1" s="2"/>
      <c r="F1" s="2"/>
    </row>
    <row r="2" spans="1:12">
      <c r="C2" s="1"/>
      <c r="D2" s="1"/>
      <c r="E2" s="2"/>
      <c r="F2" s="2"/>
    </row>
    <row r="3" spans="1:12">
      <c r="C3" s="1"/>
      <c r="D3" s="1"/>
      <c r="E3" s="2"/>
      <c r="F3" s="2"/>
    </row>
    <row r="4" spans="1:12">
      <c r="A4" s="31" t="s">
        <v>40</v>
      </c>
      <c r="I4" t="s">
        <v>1</v>
      </c>
      <c r="K4" s="24" t="s">
        <v>2</v>
      </c>
    </row>
    <row r="5" spans="1:12" ht="11.25" customHeight="1">
      <c r="K5" s="30"/>
    </row>
    <row r="6" spans="1:12">
      <c r="A6" t="s">
        <v>3</v>
      </c>
      <c r="B6" t="s">
        <v>4</v>
      </c>
      <c r="I6" s="22" t="s">
        <v>5</v>
      </c>
      <c r="J6" s="23">
        <v>2023</v>
      </c>
      <c r="K6" s="24" t="s">
        <v>6</v>
      </c>
      <c r="L6" s="25">
        <f>DATE(J6,J7,1)</f>
        <v>45170</v>
      </c>
    </row>
    <row r="7" spans="1:12">
      <c r="A7" t="s">
        <v>7</v>
      </c>
      <c r="B7" t="s">
        <v>8</v>
      </c>
      <c r="I7" s="26" t="s">
        <v>9</v>
      </c>
      <c r="J7" s="27">
        <v>9</v>
      </c>
      <c r="K7" s="24" t="s">
        <v>10</v>
      </c>
    </row>
    <row r="8" spans="1:12" ht="19.5" customHeight="1">
      <c r="A8" t="s">
        <v>11</v>
      </c>
      <c r="B8" t="s">
        <v>12</v>
      </c>
      <c r="E8" s="47" t="s">
        <v>57</v>
      </c>
      <c r="K8" s="24" t="s">
        <v>13</v>
      </c>
    </row>
    <row r="9" spans="1:12" ht="36">
      <c r="A9" s="63" t="s">
        <v>39</v>
      </c>
      <c r="B9" s="56" t="s">
        <v>14</v>
      </c>
      <c r="C9" s="43" t="s">
        <v>15</v>
      </c>
      <c r="D9" s="44" t="s">
        <v>16</v>
      </c>
      <c r="E9" s="44" t="s">
        <v>17</v>
      </c>
      <c r="F9" s="45" t="s">
        <v>18</v>
      </c>
      <c r="G9" s="7" t="s">
        <v>19</v>
      </c>
      <c r="H9" s="8"/>
      <c r="J9" s="28"/>
      <c r="K9" s="24" t="s">
        <v>20</v>
      </c>
    </row>
    <row r="10" spans="1:12" ht="18" customHeight="1">
      <c r="A10" s="64" t="s">
        <v>33</v>
      </c>
      <c r="B10" s="57">
        <f>DATE(J6,J7,1)</f>
        <v>45170</v>
      </c>
      <c r="C10" s="40" t="str">
        <f>TEXT(B10,"aaa")</f>
        <v>金</v>
      </c>
      <c r="D10" s="41"/>
      <c r="E10" s="41"/>
      <c r="F10" s="42"/>
      <c r="G10" s="13" t="str">
        <f>IF(ISERROR(VLOOKUP(B10,祝日!$B$1:$D$39,3,0)),"",VLOOKUP(B10,祝日!$B$1:$D$39,3,0))</f>
        <v/>
      </c>
      <c r="K10" s="24" t="s">
        <v>21</v>
      </c>
    </row>
    <row r="11" spans="1:12" ht="18.75" customHeight="1">
      <c r="A11" s="87" t="s">
        <v>32</v>
      </c>
      <c r="B11" s="58">
        <f>B10+1</f>
        <v>45171</v>
      </c>
      <c r="C11" s="38" t="str">
        <f t="shared" ref="C11:C40" si="0">TEXT(B11,"aaa")</f>
        <v>土</v>
      </c>
      <c r="D11" s="4"/>
      <c r="E11" s="4"/>
      <c r="F11" s="39"/>
      <c r="G11" s="13" t="str">
        <f>IF(ISERROR(VLOOKUP(B11,祝日!$B$1:$D$39,3,0)),"",VLOOKUP(B11,祝日!$B$1:$D$39,3,0))</f>
        <v/>
      </c>
      <c r="I11" s="8"/>
      <c r="K11" s="24" t="s">
        <v>22</v>
      </c>
    </row>
    <row r="12" spans="1:12" ht="18.75" customHeight="1">
      <c r="A12" s="88"/>
      <c r="B12" s="59">
        <f t="shared" ref="B12:B37" si="1">B11+1</f>
        <v>45172</v>
      </c>
      <c r="C12" s="10" t="str">
        <f t="shared" si="0"/>
        <v>日</v>
      </c>
      <c r="D12" s="11"/>
      <c r="E12" s="11"/>
      <c r="F12" s="12"/>
      <c r="G12" s="13" t="str">
        <f>IF(ISERROR(VLOOKUP(B12,祝日!$B$1:$D$39,3,0)),"",VLOOKUP(B12,祝日!$B$1:$D$39,3,0))</f>
        <v/>
      </c>
      <c r="K12" s="48" t="s">
        <v>35</v>
      </c>
    </row>
    <row r="13" spans="1:12" ht="18.75" customHeight="1">
      <c r="A13" s="88"/>
      <c r="B13" s="59">
        <f t="shared" si="1"/>
        <v>45173</v>
      </c>
      <c r="C13" s="10" t="str">
        <f t="shared" si="0"/>
        <v>月</v>
      </c>
      <c r="D13" s="11"/>
      <c r="E13" s="11"/>
      <c r="F13" s="12"/>
      <c r="G13" s="13" t="str">
        <f>IF(ISERROR(VLOOKUP(B13,祝日!$B$1:$D$39,3,0)),"",VLOOKUP(B13,祝日!$B$1:$D$39,3,0))</f>
        <v/>
      </c>
    </row>
    <row r="14" spans="1:12" ht="18.75" customHeight="1">
      <c r="A14" s="88"/>
      <c r="B14" s="59">
        <f t="shared" si="1"/>
        <v>45174</v>
      </c>
      <c r="C14" s="10" t="str">
        <f t="shared" si="0"/>
        <v>火</v>
      </c>
      <c r="D14" s="11"/>
      <c r="E14" s="11"/>
      <c r="F14" s="12"/>
      <c r="G14" s="13" t="str">
        <f>IF(ISERROR(VLOOKUP(B14,祝日!$B$1:$D$39,3,0)),"",VLOOKUP(B14,祝日!$B$1:$D$39,3,0))</f>
        <v/>
      </c>
    </row>
    <row r="15" spans="1:12" ht="18.75" customHeight="1">
      <c r="A15" s="88"/>
      <c r="B15" s="59">
        <f t="shared" si="1"/>
        <v>45175</v>
      </c>
      <c r="C15" s="10" t="str">
        <f t="shared" si="0"/>
        <v>水</v>
      </c>
      <c r="D15" s="11"/>
      <c r="E15" s="11"/>
      <c r="F15" s="12"/>
      <c r="G15" s="13" t="str">
        <f>IF(ISERROR(VLOOKUP(B15,祝日!$B$1:$D$39,3,0)),"",VLOOKUP(B15,祝日!$B$1:$D$39,3,0))</f>
        <v/>
      </c>
    </row>
    <row r="16" spans="1:12" ht="18.75" customHeight="1">
      <c r="A16" s="88"/>
      <c r="B16" s="59">
        <f t="shared" si="1"/>
        <v>45176</v>
      </c>
      <c r="C16" s="10" t="str">
        <f t="shared" si="0"/>
        <v>木</v>
      </c>
      <c r="D16" s="11"/>
      <c r="E16" s="11"/>
      <c r="F16" s="12"/>
      <c r="G16" s="13" t="str">
        <f>IF(ISERROR(VLOOKUP(B16,祝日!$B$1:$D$39,3,0)),"",VLOOKUP(B16,祝日!$B$1:$D$39,3,0))</f>
        <v/>
      </c>
    </row>
    <row r="17" spans="1:9" ht="18.75" customHeight="1">
      <c r="A17" s="88"/>
      <c r="B17" s="59">
        <f t="shared" si="1"/>
        <v>45177</v>
      </c>
      <c r="C17" s="10" t="str">
        <f t="shared" si="0"/>
        <v>金</v>
      </c>
      <c r="D17" s="11"/>
      <c r="E17" s="11"/>
      <c r="F17" s="12"/>
      <c r="G17" s="13" t="str">
        <f>IF(ISERROR(VLOOKUP(B17,祝日!$B$1:$D$39,3,0)),"",VLOOKUP(B17,祝日!$B$1:$D$39,3,0))</f>
        <v/>
      </c>
    </row>
    <row r="18" spans="1:9" ht="18.75" customHeight="1">
      <c r="A18" s="88"/>
      <c r="B18" s="59">
        <f t="shared" si="1"/>
        <v>45178</v>
      </c>
      <c r="C18" s="10" t="str">
        <f t="shared" si="0"/>
        <v>土</v>
      </c>
      <c r="D18" s="11"/>
      <c r="E18" s="11"/>
      <c r="F18" s="12"/>
      <c r="G18" s="13" t="str">
        <f>IF(ISERROR(VLOOKUP(B18,祝日!$B$1:$D$39,3,0)),"",VLOOKUP(B18,祝日!$B$1:$D$39,3,0))</f>
        <v/>
      </c>
    </row>
    <row r="19" spans="1:9" ht="18.75" customHeight="1">
      <c r="A19" s="88"/>
      <c r="B19" s="59">
        <f t="shared" si="1"/>
        <v>45179</v>
      </c>
      <c r="C19" s="10" t="str">
        <f t="shared" si="0"/>
        <v>日</v>
      </c>
      <c r="D19" s="11"/>
      <c r="E19" s="11"/>
      <c r="F19" s="12"/>
      <c r="G19" s="13" t="str">
        <f>IF(ISERROR(VLOOKUP(B19,祝日!$B$1:$D$39,3,0)),"",VLOOKUP(B19,祝日!$B$1:$D$39,3,0))</f>
        <v/>
      </c>
    </row>
    <row r="20" spans="1:9" ht="18.75" customHeight="1">
      <c r="A20" s="88"/>
      <c r="B20" s="59">
        <f t="shared" si="1"/>
        <v>45180</v>
      </c>
      <c r="C20" s="10" t="str">
        <f t="shared" si="0"/>
        <v>月</v>
      </c>
      <c r="D20" s="11"/>
      <c r="E20" s="11"/>
      <c r="F20" s="12"/>
      <c r="G20" s="13" t="str">
        <f>IF(ISERROR(VLOOKUP(B20,祝日!$B$1:$D$39,3,0)),"",VLOOKUP(B20,祝日!$B$1:$D$39,3,0))</f>
        <v/>
      </c>
    </row>
    <row r="21" spans="1:9" ht="18.75" customHeight="1">
      <c r="A21" s="88"/>
      <c r="B21" s="59">
        <f t="shared" si="1"/>
        <v>45181</v>
      </c>
      <c r="C21" s="10" t="str">
        <f t="shared" si="0"/>
        <v>火</v>
      </c>
      <c r="D21" s="11"/>
      <c r="E21" s="11"/>
      <c r="F21" s="12"/>
      <c r="G21" s="13" t="str">
        <f>IF(ISERROR(VLOOKUP(B21,祝日!$B$1:$D$39,3,0)),"",VLOOKUP(B21,祝日!$B$1:$D$39,3,0))</f>
        <v/>
      </c>
    </row>
    <row r="22" spans="1:9" ht="18.75" customHeight="1">
      <c r="A22" s="88"/>
      <c r="B22" s="59">
        <f t="shared" si="1"/>
        <v>45182</v>
      </c>
      <c r="C22" s="10" t="str">
        <f t="shared" si="0"/>
        <v>水</v>
      </c>
      <c r="D22" s="11"/>
      <c r="E22" s="11"/>
      <c r="F22" s="12"/>
      <c r="G22" s="13" t="str">
        <f>IF(ISERROR(VLOOKUP(B22,祝日!$B$1:$D$39,3,0)),"",VLOOKUP(B22,祝日!$B$1:$D$39,3,0))</f>
        <v/>
      </c>
    </row>
    <row r="23" spans="1:9" ht="18.75" customHeight="1">
      <c r="A23" s="88"/>
      <c r="B23" s="59">
        <f t="shared" si="1"/>
        <v>45183</v>
      </c>
      <c r="C23" s="10" t="str">
        <f t="shared" si="0"/>
        <v>木</v>
      </c>
      <c r="D23" s="11"/>
      <c r="E23" s="11"/>
      <c r="F23" s="12"/>
      <c r="G23" s="13" t="str">
        <f>IF(ISERROR(VLOOKUP(B23,祝日!$B$1:$D$39,3,0)),"",VLOOKUP(B23,祝日!$B$1:$D$39,3,0))</f>
        <v/>
      </c>
    </row>
    <row r="24" spans="1:9" ht="18.75" customHeight="1">
      <c r="A24" s="88"/>
      <c r="B24" s="59">
        <f t="shared" si="1"/>
        <v>45184</v>
      </c>
      <c r="C24" s="10" t="str">
        <f t="shared" si="0"/>
        <v>金</v>
      </c>
      <c r="D24" s="11"/>
      <c r="E24" s="11"/>
      <c r="F24" s="12"/>
      <c r="G24" s="13" t="str">
        <f>IF(ISERROR(VLOOKUP(B24,祝日!$B$1:$D$39,3,0)),"",VLOOKUP(B24,祝日!$B$1:$D$39,3,0))</f>
        <v/>
      </c>
    </row>
    <row r="25" spans="1:9" ht="18.75" customHeight="1">
      <c r="A25" s="88"/>
      <c r="B25" s="59">
        <f t="shared" si="1"/>
        <v>45185</v>
      </c>
      <c r="C25" s="10" t="str">
        <f t="shared" si="0"/>
        <v>土</v>
      </c>
      <c r="D25" s="11"/>
      <c r="E25" s="11"/>
      <c r="F25" s="12"/>
      <c r="G25" s="13" t="str">
        <f>IF(ISERROR(VLOOKUP(B25,祝日!$B$1:$D$39,3,0)),"",VLOOKUP(B25,祝日!$B$1:$D$39,3,0))</f>
        <v/>
      </c>
      <c r="I25" s="29"/>
    </row>
    <row r="26" spans="1:9" ht="18.75" customHeight="1">
      <c r="A26" s="88"/>
      <c r="B26" s="60">
        <f t="shared" si="1"/>
        <v>45186</v>
      </c>
      <c r="C26" s="32" t="str">
        <f t="shared" si="0"/>
        <v>日</v>
      </c>
      <c r="D26" s="33"/>
      <c r="E26" s="33"/>
      <c r="F26" s="34"/>
      <c r="G26" s="13" t="str">
        <f>IF(ISERROR(VLOOKUP(B26,祝日!$B$1:$D$39,3,0)),"",VLOOKUP(B26,祝日!$B$1:$D$39,3,0))</f>
        <v/>
      </c>
    </row>
    <row r="27" spans="1:9" ht="18.75" customHeight="1">
      <c r="A27" s="88"/>
      <c r="B27" s="59">
        <f t="shared" si="1"/>
        <v>45187</v>
      </c>
      <c r="C27" s="10" t="str">
        <f t="shared" si="0"/>
        <v>月</v>
      </c>
      <c r="D27" s="11"/>
      <c r="E27" s="11"/>
      <c r="F27" s="12"/>
      <c r="G27" s="13" t="str">
        <f>IF(ISERROR(VLOOKUP(B27,祝日!$B$1:$D$39,3,0)),"",VLOOKUP(B27,祝日!$B$1:$D$39,3,0))</f>
        <v>敬老の日</v>
      </c>
    </row>
    <row r="28" spans="1:9" ht="18.75" customHeight="1">
      <c r="A28" s="88"/>
      <c r="B28" s="59">
        <f t="shared" si="1"/>
        <v>45188</v>
      </c>
      <c r="C28" s="10" t="str">
        <f t="shared" si="0"/>
        <v>火</v>
      </c>
      <c r="D28" s="11"/>
      <c r="E28" s="11"/>
      <c r="F28" s="12"/>
      <c r="G28" s="13" t="str">
        <f>IF(ISERROR(VLOOKUP(B28,祝日!$B$1:$D$39,3,0)),"",VLOOKUP(B28,祝日!$B$1:$D$39,3,0))</f>
        <v/>
      </c>
    </row>
    <row r="29" spans="1:9" ht="18.75" customHeight="1">
      <c r="A29" s="88"/>
      <c r="B29" s="59">
        <f t="shared" si="1"/>
        <v>45189</v>
      </c>
      <c r="C29" s="10" t="str">
        <f t="shared" si="0"/>
        <v>水</v>
      </c>
      <c r="D29" s="11"/>
      <c r="E29" s="11"/>
      <c r="F29" s="12"/>
      <c r="G29" s="13" t="str">
        <f>IF(ISERROR(VLOOKUP(B29,祝日!$B$1:$D$39,3,0)),"",VLOOKUP(B29,祝日!$B$1:$D$39,3,0))</f>
        <v/>
      </c>
    </row>
    <row r="30" spans="1:9" ht="18.75" customHeight="1">
      <c r="A30" s="88"/>
      <c r="B30" s="59">
        <f t="shared" si="1"/>
        <v>45190</v>
      </c>
      <c r="C30" s="10" t="str">
        <f t="shared" si="0"/>
        <v>木</v>
      </c>
      <c r="D30" s="11"/>
      <c r="E30" s="11"/>
      <c r="F30" s="12"/>
      <c r="G30" s="13" t="str">
        <f>IF(ISERROR(VLOOKUP(B30,祝日!$B$1:$D$39,3,0)),"",VLOOKUP(B30,祝日!$B$1:$D$39,3,0))</f>
        <v/>
      </c>
    </row>
    <row r="31" spans="1:9" ht="18.75" customHeight="1">
      <c r="A31" s="88"/>
      <c r="B31" s="59">
        <f t="shared" si="1"/>
        <v>45191</v>
      </c>
      <c r="C31" s="10" t="str">
        <f t="shared" si="0"/>
        <v>金</v>
      </c>
      <c r="D31" s="11"/>
      <c r="E31" s="11"/>
      <c r="F31" s="12"/>
      <c r="G31" s="13" t="str">
        <f>IF(ISERROR(VLOOKUP(B31,祝日!$B$1:$D$39,3,0)),"",VLOOKUP(B31,祝日!$B$1:$D$39,3,0))</f>
        <v/>
      </c>
    </row>
    <row r="32" spans="1:9" ht="18.75" customHeight="1">
      <c r="A32" s="88"/>
      <c r="B32" s="59">
        <f t="shared" si="1"/>
        <v>45192</v>
      </c>
      <c r="C32" s="10" t="str">
        <f t="shared" si="0"/>
        <v>土</v>
      </c>
      <c r="D32" s="11"/>
      <c r="E32" s="11"/>
      <c r="F32" s="12"/>
      <c r="G32" s="13" t="str">
        <f>IF(ISERROR(VLOOKUP(B32,祝日!$B$1:$D$39,3,0)),"",VLOOKUP(B32,祝日!$B$1:$D$39,3,0))</f>
        <v>秋分の日</v>
      </c>
    </row>
    <row r="33" spans="1:7" ht="18.75" customHeight="1">
      <c r="A33" s="88"/>
      <c r="B33" s="59">
        <f t="shared" si="1"/>
        <v>45193</v>
      </c>
      <c r="C33" s="10" t="str">
        <f t="shared" si="0"/>
        <v>日</v>
      </c>
      <c r="D33" s="11"/>
      <c r="E33" s="11"/>
      <c r="F33" s="12"/>
      <c r="G33" s="13" t="str">
        <f>IF(ISERROR(VLOOKUP(B33,祝日!$B$1:$D$39,3,0)),"",VLOOKUP(B33,祝日!$B$1:$D$39,3,0))</f>
        <v/>
      </c>
    </row>
    <row r="34" spans="1:7" ht="18.75" customHeight="1">
      <c r="A34" s="88"/>
      <c r="B34" s="59">
        <f t="shared" si="1"/>
        <v>45194</v>
      </c>
      <c r="C34" s="10" t="str">
        <f t="shared" si="0"/>
        <v>月</v>
      </c>
      <c r="D34" s="11"/>
      <c r="E34" s="11"/>
      <c r="F34" s="12"/>
      <c r="G34" s="13" t="str">
        <f>IF(ISERROR(VLOOKUP(B34,祝日!$B$1:$D$39,3,0)),"",VLOOKUP(B34,祝日!$B$1:$D$39,3,0))</f>
        <v/>
      </c>
    </row>
    <row r="35" spans="1:7" ht="18.75" customHeight="1">
      <c r="A35" s="88"/>
      <c r="B35" s="59">
        <f t="shared" si="1"/>
        <v>45195</v>
      </c>
      <c r="C35" s="10" t="str">
        <f t="shared" si="0"/>
        <v>火</v>
      </c>
      <c r="D35" s="11"/>
      <c r="E35" s="11"/>
      <c r="F35" s="12"/>
      <c r="G35" s="13" t="str">
        <f>IF(ISERROR(VLOOKUP(B35,祝日!$B$1:$D$39,3,0)),"",VLOOKUP(B35,祝日!$B$1:$D$39,3,0))</f>
        <v/>
      </c>
    </row>
    <row r="36" spans="1:7" ht="18.75" customHeight="1">
      <c r="A36" s="88"/>
      <c r="B36" s="59">
        <f t="shared" si="1"/>
        <v>45196</v>
      </c>
      <c r="C36" s="10" t="str">
        <f t="shared" si="0"/>
        <v>水</v>
      </c>
      <c r="D36" s="11"/>
      <c r="E36" s="11"/>
      <c r="F36" s="12"/>
      <c r="G36" s="13" t="str">
        <f>IF(ISERROR(VLOOKUP(B36,祝日!$B$1:$D$39,3,0)),"",VLOOKUP(B36,祝日!$B$1:$D$39,3,0))</f>
        <v/>
      </c>
    </row>
    <row r="37" spans="1:7" ht="18.75" customHeight="1">
      <c r="A37" s="88"/>
      <c r="B37" s="59">
        <f t="shared" si="1"/>
        <v>45197</v>
      </c>
      <c r="C37" s="10" t="str">
        <f t="shared" si="0"/>
        <v>木</v>
      </c>
      <c r="D37" s="11"/>
      <c r="E37" s="11"/>
      <c r="F37" s="12"/>
      <c r="G37" s="13" t="str">
        <f>IF(ISERROR(VLOOKUP(B37,祝日!$B$1:$D$39,3,0)),"",VLOOKUP(B37,祝日!$B$1:$D$39,3,0))</f>
        <v/>
      </c>
    </row>
    <row r="38" spans="1:7" ht="18.75" customHeight="1">
      <c r="A38" s="89"/>
      <c r="B38" s="61">
        <f>IF(B37=EOMONTH($B$10,0),"",B37+1)</f>
        <v>45198</v>
      </c>
      <c r="C38" s="15" t="str">
        <f t="shared" si="0"/>
        <v>金</v>
      </c>
      <c r="D38" s="16"/>
      <c r="E38" s="16"/>
      <c r="F38" s="17"/>
      <c r="G38" s="13" t="str">
        <f>IF(ISERROR(VLOOKUP(B38,祝日!$B$1:$D$39,3,0)),"",VLOOKUP(B38,祝日!$B$1:$D$39,3,0))</f>
        <v/>
      </c>
    </row>
    <row r="39" spans="1:7" ht="18.75" customHeight="1">
      <c r="A39" s="87" t="s">
        <v>34</v>
      </c>
      <c r="B39" s="62">
        <f>IF(OR(B38="",B38=EOMONTH($B$10,0)),"",B38+1)</f>
        <v>45199</v>
      </c>
      <c r="C39" s="35" t="str">
        <f t="shared" si="0"/>
        <v>土</v>
      </c>
      <c r="D39" s="36"/>
      <c r="E39" s="36"/>
      <c r="F39" s="37"/>
      <c r="G39" s="13" t="str">
        <f>IF(ISERROR(VLOOKUP(B39,祝日!$B$1:$D$39,3,0)),"",VLOOKUP(B39,祝日!$B$1:$D$39,3,0))</f>
        <v/>
      </c>
    </row>
    <row r="40" spans="1:7" ht="18.75" customHeight="1">
      <c r="A40" s="89"/>
      <c r="B40" s="61" t="str">
        <f>IF(OR(B39="",B39=EOMONTH($B$10,0)),"",B39+1)</f>
        <v/>
      </c>
      <c r="C40" s="15" t="str">
        <f t="shared" si="0"/>
        <v/>
      </c>
      <c r="D40" s="16"/>
      <c r="E40" s="16"/>
      <c r="F40" s="17"/>
      <c r="G40" s="13" t="str">
        <f>IF(ISERROR(VLOOKUP(B40,祝日!$B$1:$D$39,3,0)),"",VLOOKUP(B40,祝日!$B$1:$D$39,3,0))</f>
        <v/>
      </c>
    </row>
    <row r="41" spans="1:7" ht="18.75" customHeight="1">
      <c r="A41" s="50"/>
      <c r="B41" s="51"/>
      <c r="C41" s="52"/>
      <c r="D41" s="50"/>
      <c r="E41" s="50"/>
      <c r="F41" s="53"/>
    </row>
    <row r="42" spans="1:7" ht="18" customHeight="1">
      <c r="B42" s="46"/>
      <c r="C42" s="19"/>
      <c r="D42" s="49" t="s">
        <v>36</v>
      </c>
      <c r="E42" s="49" t="s">
        <v>37</v>
      </c>
      <c r="F42" s="54" t="s">
        <v>38</v>
      </c>
    </row>
    <row r="43" spans="1:7">
      <c r="B43" s="90" t="s">
        <v>32</v>
      </c>
      <c r="C43" s="90"/>
      <c r="D43" s="55">
        <v>9</v>
      </c>
      <c r="E43" s="55">
        <v>9</v>
      </c>
      <c r="F43" s="47" t="s">
        <v>41</v>
      </c>
    </row>
    <row r="44" spans="1:7">
      <c r="B44" s="47"/>
      <c r="D44" s="21"/>
      <c r="E44" s="21"/>
      <c r="F44" s="47"/>
    </row>
    <row r="45" spans="1:7">
      <c r="B45" s="47"/>
    </row>
  </sheetData>
  <mergeCells count="3">
    <mergeCell ref="A11:A38"/>
    <mergeCell ref="A39:A40"/>
    <mergeCell ref="B43:C43"/>
  </mergeCells>
  <phoneticPr fontId="6"/>
  <conditionalFormatting sqref="B10:F41">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1" xr:uid="{00000000-0002-0000-0000-000000000000}">
      <formula1>$K$5:$K$12</formula1>
    </dataValidation>
  </dataValidations>
  <pageMargins left="0.39370078740157499" right="0.39370078740157499" top="0.59055118110236204" bottom="0.59055118110236204" header="0.31496062992126" footer="0.31496062992126"/>
  <pageSetup paperSize="9" scale="96" orientation="portrait" r:id="rId1"/>
  <headerFooter>
    <oddHeader>&amp;R&amp;"ＭＳ 明朝,標準"&amp;12別紙５</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45"/>
  <sheetViews>
    <sheetView zoomScale="85" zoomScaleNormal="85" zoomScaleSheetLayoutView="100" workbookViewId="0">
      <selection activeCell="D3" sqref="D3"/>
    </sheetView>
  </sheetViews>
  <sheetFormatPr defaultColWidth="9" defaultRowHeight="18"/>
  <cols>
    <col min="1" max="1" width="8.296875" bestFit="1" customWidth="1"/>
    <col min="2" max="2" width="14.3984375" customWidth="1"/>
    <col min="3" max="3" width="6.8984375" customWidth="1"/>
    <col min="4" max="4" width="15.5" customWidth="1"/>
    <col min="5" max="5" width="15.59765625" customWidth="1"/>
    <col min="6" max="6" width="30.5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1:12">
      <c r="C1" s="1" t="s">
        <v>0</v>
      </c>
      <c r="D1" s="1"/>
      <c r="E1" s="2"/>
      <c r="F1" s="2"/>
    </row>
    <row r="2" spans="1:12">
      <c r="C2" s="74"/>
      <c r="D2" s="74"/>
    </row>
    <row r="3" spans="1:12">
      <c r="C3" s="74"/>
      <c r="D3" s="74"/>
    </row>
    <row r="4" spans="1:12">
      <c r="B4" s="31" t="s">
        <v>40</v>
      </c>
      <c r="I4" t="s">
        <v>1</v>
      </c>
      <c r="K4" s="8" t="s">
        <v>2</v>
      </c>
    </row>
    <row r="5" spans="1:12" ht="11.25" customHeight="1"/>
    <row r="6" spans="1:12">
      <c r="B6" t="s">
        <v>3</v>
      </c>
      <c r="C6" t="s">
        <v>4</v>
      </c>
      <c r="I6" s="22" t="s">
        <v>5</v>
      </c>
      <c r="J6" s="23">
        <v>2023</v>
      </c>
      <c r="K6" s="24" t="s">
        <v>6</v>
      </c>
      <c r="L6" s="25">
        <f>DATE(J6,J7,1)</f>
        <v>45139</v>
      </c>
    </row>
    <row r="7" spans="1:12">
      <c r="B7" t="s">
        <v>7</v>
      </c>
      <c r="C7" t="s">
        <v>8</v>
      </c>
      <c r="I7" s="26" t="s">
        <v>9</v>
      </c>
      <c r="J7" s="27">
        <v>8</v>
      </c>
      <c r="K7" s="24" t="s">
        <v>10</v>
      </c>
    </row>
    <row r="8" spans="1:12" ht="19.5" customHeight="1">
      <c r="B8" t="s">
        <v>11</v>
      </c>
      <c r="C8" t="s">
        <v>12</v>
      </c>
      <c r="E8" s="86" t="s">
        <v>64</v>
      </c>
      <c r="K8" s="24" t="s">
        <v>13</v>
      </c>
    </row>
    <row r="9" spans="1:12" ht="36">
      <c r="A9" s="85" t="s">
        <v>39</v>
      </c>
      <c r="B9" s="3" t="s">
        <v>14</v>
      </c>
      <c r="C9" s="4" t="s">
        <v>15</v>
      </c>
      <c r="D9" s="5" t="s">
        <v>16</v>
      </c>
      <c r="E9" s="5" t="s">
        <v>17</v>
      </c>
      <c r="F9" s="6" t="s">
        <v>18</v>
      </c>
      <c r="G9" s="7" t="s">
        <v>19</v>
      </c>
      <c r="H9" s="8"/>
      <c r="J9" s="28"/>
      <c r="K9" s="24" t="s">
        <v>20</v>
      </c>
    </row>
    <row r="10" spans="1:12" ht="18" customHeight="1">
      <c r="A10" s="91" t="s">
        <v>33</v>
      </c>
      <c r="B10" s="9">
        <f>DATE(J6,J7,1)</f>
        <v>45139</v>
      </c>
      <c r="C10" s="10" t="str">
        <f>TEXT(B10,"aaa")</f>
        <v>火</v>
      </c>
      <c r="D10" s="11" t="s">
        <v>6</v>
      </c>
      <c r="E10" s="11" t="s">
        <v>6</v>
      </c>
      <c r="F10" s="12"/>
      <c r="G10" s="13" t="str">
        <f>IF(ISERROR(VLOOKUP(B10,祝日!$B$1:$D$39,3,0)),"",VLOOKUP(B10,祝日!$B$1:$D$39,3,0))</f>
        <v/>
      </c>
      <c r="K10" s="24" t="s">
        <v>21</v>
      </c>
    </row>
    <row r="11" spans="1:12" ht="18.75" customHeight="1">
      <c r="A11" s="91"/>
      <c r="B11" s="9">
        <f>B10+1</f>
        <v>45140</v>
      </c>
      <c r="C11" s="10" t="str">
        <f t="shared" ref="C11:C40" si="0">TEXT(B11,"aaa")</f>
        <v>水</v>
      </c>
      <c r="D11" s="11" t="s">
        <v>6</v>
      </c>
      <c r="E11" s="11" t="s">
        <v>6</v>
      </c>
      <c r="F11" s="12"/>
      <c r="G11" s="13" t="str">
        <f>IF(ISERROR(VLOOKUP(B11,祝日!$B$1:$D$39,3,0)),"",VLOOKUP(B11,祝日!$B$1:$D$39,3,0))</f>
        <v/>
      </c>
      <c r="I11" s="8"/>
      <c r="K11" s="24" t="s">
        <v>22</v>
      </c>
    </row>
    <row r="12" spans="1:12" ht="18.75" customHeight="1">
      <c r="A12" s="91"/>
      <c r="B12" s="9">
        <f t="shared" ref="B12:B37" si="1">B11+1</f>
        <v>45141</v>
      </c>
      <c r="C12" s="10" t="str">
        <f t="shared" si="0"/>
        <v>木</v>
      </c>
      <c r="D12" s="11" t="s">
        <v>6</v>
      </c>
      <c r="E12" s="11" t="s">
        <v>6</v>
      </c>
      <c r="F12" s="12" t="s">
        <v>25</v>
      </c>
      <c r="G12" s="13" t="str">
        <f>IF(ISERROR(VLOOKUP(B12,祝日!$B$1:$D$39,3,0)),"",VLOOKUP(B12,祝日!$B$1:$D$39,3,0))</f>
        <v/>
      </c>
      <c r="K12" s="24" t="s">
        <v>23</v>
      </c>
    </row>
    <row r="13" spans="1:12" ht="18.75" customHeight="1">
      <c r="A13" s="91"/>
      <c r="B13" s="9">
        <f t="shared" si="1"/>
        <v>45142</v>
      </c>
      <c r="C13" s="10" t="str">
        <f t="shared" si="0"/>
        <v>金</v>
      </c>
      <c r="D13" s="11" t="s">
        <v>6</v>
      </c>
      <c r="E13" s="11" t="s">
        <v>6</v>
      </c>
      <c r="F13" s="12" t="s">
        <v>25</v>
      </c>
      <c r="G13" s="13" t="str">
        <f>IF(ISERROR(VLOOKUP(B13,祝日!$B$1:$D$39,3,0)),"",VLOOKUP(B13,祝日!$B$1:$D$39,3,0))</f>
        <v/>
      </c>
    </row>
    <row r="14" spans="1:12" ht="18.75" customHeight="1">
      <c r="A14" s="91" t="s">
        <v>32</v>
      </c>
      <c r="B14" s="9">
        <f t="shared" si="1"/>
        <v>45143</v>
      </c>
      <c r="C14" s="10" t="str">
        <f t="shared" si="0"/>
        <v>土</v>
      </c>
      <c r="D14" s="11" t="s">
        <v>10</v>
      </c>
      <c r="E14" s="11" t="s">
        <v>10</v>
      </c>
      <c r="F14" s="12" t="s">
        <v>26</v>
      </c>
      <c r="G14" s="13" t="str">
        <f>IF(ISERROR(VLOOKUP(B14,祝日!$B$1:$D$39,3,0)),"",VLOOKUP(B14,祝日!$B$1:$D$39,3,0))</f>
        <v/>
      </c>
    </row>
    <row r="15" spans="1:12" ht="18.75" customHeight="1">
      <c r="A15" s="91"/>
      <c r="B15" s="9">
        <f t="shared" si="1"/>
        <v>45144</v>
      </c>
      <c r="C15" s="10" t="str">
        <f t="shared" si="0"/>
        <v>日</v>
      </c>
      <c r="D15" s="11" t="s">
        <v>10</v>
      </c>
      <c r="E15" s="11" t="s">
        <v>10</v>
      </c>
      <c r="F15" s="12"/>
      <c r="G15" s="13" t="str">
        <f>IF(ISERROR(VLOOKUP(B15,祝日!$B$1:$D$39,3,0)),"",VLOOKUP(B15,祝日!$B$1:$D$39,3,0))</f>
        <v/>
      </c>
    </row>
    <row r="16" spans="1:12" ht="18.75" customHeight="1">
      <c r="A16" s="91"/>
      <c r="B16" s="9">
        <f t="shared" si="1"/>
        <v>45145</v>
      </c>
      <c r="C16" s="10" t="str">
        <f t="shared" si="0"/>
        <v>月</v>
      </c>
      <c r="D16" s="11"/>
      <c r="E16" s="11"/>
      <c r="F16" s="12"/>
      <c r="G16" s="13" t="str">
        <f>IF(ISERROR(VLOOKUP(B16,祝日!$B$1:$D$39,3,0)),"",VLOOKUP(B16,祝日!$B$1:$D$39,3,0))</f>
        <v/>
      </c>
    </row>
    <row r="17" spans="1:9" ht="18.75" customHeight="1">
      <c r="A17" s="91"/>
      <c r="B17" s="9">
        <f t="shared" si="1"/>
        <v>45146</v>
      </c>
      <c r="C17" s="10" t="str">
        <f t="shared" si="0"/>
        <v>火</v>
      </c>
      <c r="D17" s="11"/>
      <c r="E17" s="11"/>
      <c r="F17" s="12"/>
      <c r="G17" s="13" t="str">
        <f>IF(ISERROR(VLOOKUP(B17,祝日!$B$1:$D$39,3,0)),"",VLOOKUP(B17,祝日!$B$1:$D$39,3,0))</f>
        <v/>
      </c>
    </row>
    <row r="18" spans="1:9" ht="18.75" customHeight="1">
      <c r="A18" s="91"/>
      <c r="B18" s="9">
        <f t="shared" si="1"/>
        <v>45147</v>
      </c>
      <c r="C18" s="10" t="str">
        <f t="shared" si="0"/>
        <v>水</v>
      </c>
      <c r="D18" s="11"/>
      <c r="E18" s="11" t="s">
        <v>21</v>
      </c>
      <c r="F18" s="75" t="s">
        <v>58</v>
      </c>
      <c r="G18" s="13" t="str">
        <f>IF(ISERROR(VLOOKUP(B18,祝日!$B$1:$D$39,3,0)),"",VLOOKUP(B18,祝日!$B$1:$D$39,3,0))</f>
        <v/>
      </c>
    </row>
    <row r="19" spans="1:9" ht="18.75" customHeight="1">
      <c r="A19" s="91"/>
      <c r="B19" s="9">
        <f t="shared" si="1"/>
        <v>45148</v>
      </c>
      <c r="C19" s="10" t="str">
        <f t="shared" si="0"/>
        <v>木</v>
      </c>
      <c r="D19" s="11"/>
      <c r="E19" s="11"/>
      <c r="F19" s="12"/>
      <c r="G19" s="13" t="str">
        <f>IF(ISERROR(VLOOKUP(B19,祝日!$B$1:$D$39,3,0)),"",VLOOKUP(B19,祝日!$B$1:$D$39,3,0))</f>
        <v/>
      </c>
    </row>
    <row r="20" spans="1:9" ht="18.75" customHeight="1">
      <c r="A20" s="91"/>
      <c r="B20" s="9">
        <f t="shared" si="1"/>
        <v>45149</v>
      </c>
      <c r="C20" s="10" t="str">
        <f t="shared" si="0"/>
        <v>金</v>
      </c>
      <c r="D20" s="11" t="s">
        <v>10</v>
      </c>
      <c r="E20" s="11" t="s">
        <v>10</v>
      </c>
      <c r="F20" s="12"/>
      <c r="G20" s="13" t="str">
        <f>IF(ISERROR(VLOOKUP(B20,祝日!$B$1:$D$39,3,0)),"",VLOOKUP(B20,祝日!$B$1:$D$39,3,0))</f>
        <v>山の日</v>
      </c>
    </row>
    <row r="21" spans="1:9" ht="18.75" customHeight="1">
      <c r="A21" s="91"/>
      <c r="B21" s="9">
        <f t="shared" si="1"/>
        <v>45150</v>
      </c>
      <c r="C21" s="10" t="str">
        <f t="shared" si="0"/>
        <v>土</v>
      </c>
      <c r="D21" s="11" t="s">
        <v>10</v>
      </c>
      <c r="E21" s="11" t="s">
        <v>10</v>
      </c>
      <c r="F21" s="12"/>
      <c r="G21" s="13" t="str">
        <f>IF(ISERROR(VLOOKUP(B21,祝日!$B$1:$D$39,3,0)),"",VLOOKUP(B21,祝日!$B$1:$D$39,3,0))</f>
        <v/>
      </c>
    </row>
    <row r="22" spans="1:9" ht="18.75" customHeight="1">
      <c r="A22" s="91"/>
      <c r="B22" s="9">
        <f t="shared" si="1"/>
        <v>45151</v>
      </c>
      <c r="C22" s="10" t="str">
        <f t="shared" si="0"/>
        <v>日</v>
      </c>
      <c r="D22" s="11" t="s">
        <v>10</v>
      </c>
      <c r="E22" s="11" t="s">
        <v>10</v>
      </c>
      <c r="F22" s="12"/>
      <c r="G22" s="13" t="str">
        <f>IF(ISERROR(VLOOKUP(B22,祝日!$B$1:$D$39,3,0)),"",VLOOKUP(B22,祝日!$B$1:$D$39,3,0))</f>
        <v/>
      </c>
    </row>
    <row r="23" spans="1:9" ht="18.75" customHeight="1">
      <c r="A23" s="91"/>
      <c r="B23" s="9">
        <f t="shared" si="1"/>
        <v>45152</v>
      </c>
      <c r="C23" s="10" t="str">
        <f t="shared" si="0"/>
        <v>月</v>
      </c>
      <c r="D23" s="11" t="s">
        <v>13</v>
      </c>
      <c r="E23" s="11" t="s">
        <v>13</v>
      </c>
      <c r="F23" s="12"/>
      <c r="G23" s="13" t="str">
        <f>IF(ISERROR(VLOOKUP(B23,祝日!$B$1:$D$39,3,0)),"",VLOOKUP(B23,祝日!$B$1:$D$39,3,0))</f>
        <v/>
      </c>
    </row>
    <row r="24" spans="1:9" ht="18.75" customHeight="1">
      <c r="A24" s="91"/>
      <c r="B24" s="9">
        <f t="shared" si="1"/>
        <v>45153</v>
      </c>
      <c r="C24" s="10" t="str">
        <f t="shared" si="0"/>
        <v>火</v>
      </c>
      <c r="D24" s="11" t="s">
        <v>13</v>
      </c>
      <c r="E24" s="11" t="s">
        <v>13</v>
      </c>
      <c r="F24" s="12"/>
      <c r="G24" s="13" t="str">
        <f>IF(ISERROR(VLOOKUP(B24,祝日!$B$1:$D$39,3,0)),"",VLOOKUP(B24,祝日!$B$1:$D$39,3,0))</f>
        <v/>
      </c>
    </row>
    <row r="25" spans="1:9" ht="18.75" customHeight="1">
      <c r="A25" s="91"/>
      <c r="B25" s="9">
        <f t="shared" si="1"/>
        <v>45154</v>
      </c>
      <c r="C25" s="10" t="str">
        <f t="shared" si="0"/>
        <v>水</v>
      </c>
      <c r="D25" s="11" t="s">
        <v>13</v>
      </c>
      <c r="E25" s="11" t="s">
        <v>13</v>
      </c>
      <c r="F25" s="12"/>
      <c r="G25" s="13" t="str">
        <f>IF(ISERROR(VLOOKUP(B25,祝日!$B$1:$D$39,3,0)),"",VLOOKUP(B25,祝日!$B$1:$D$39,3,0))</f>
        <v/>
      </c>
      <c r="I25" s="29"/>
    </row>
    <row r="26" spans="1:9" ht="18.75" customHeight="1">
      <c r="A26" s="91"/>
      <c r="B26" s="9">
        <f t="shared" si="1"/>
        <v>45155</v>
      </c>
      <c r="C26" s="10" t="str">
        <f t="shared" si="0"/>
        <v>木</v>
      </c>
      <c r="D26" s="11"/>
      <c r="E26" s="11"/>
      <c r="F26" s="12"/>
      <c r="G26" s="13" t="str">
        <f>IF(ISERROR(VLOOKUP(B26,祝日!$B$1:$D$39,3,0)),"",VLOOKUP(B26,祝日!$B$1:$D$39,3,0))</f>
        <v/>
      </c>
    </row>
    <row r="27" spans="1:9" ht="18.75" customHeight="1">
      <c r="A27" s="91"/>
      <c r="B27" s="9">
        <f t="shared" si="1"/>
        <v>45156</v>
      </c>
      <c r="C27" s="10" t="str">
        <f t="shared" si="0"/>
        <v>金</v>
      </c>
      <c r="D27" s="11"/>
      <c r="E27" s="11"/>
      <c r="F27" s="12"/>
      <c r="G27" s="13" t="str">
        <f>IF(ISERROR(VLOOKUP(B27,祝日!$B$1:$D$39,3,0)),"",VLOOKUP(B27,祝日!$B$1:$D$39,3,0))</f>
        <v/>
      </c>
    </row>
    <row r="28" spans="1:9" ht="18.75" customHeight="1">
      <c r="A28" s="91"/>
      <c r="B28" s="9">
        <f t="shared" si="1"/>
        <v>45157</v>
      </c>
      <c r="C28" s="10" t="str">
        <f t="shared" si="0"/>
        <v>土</v>
      </c>
      <c r="D28" s="11" t="s">
        <v>10</v>
      </c>
      <c r="E28" s="11"/>
      <c r="F28" s="75" t="s">
        <v>59</v>
      </c>
      <c r="G28" s="13" t="str">
        <f>IF(ISERROR(VLOOKUP(B28,祝日!$B$1:$D$39,3,0)),"",VLOOKUP(B28,祝日!$B$1:$D$39,3,0))</f>
        <v/>
      </c>
    </row>
    <row r="29" spans="1:9" ht="18.75" customHeight="1">
      <c r="A29" s="91"/>
      <c r="B29" s="9">
        <f t="shared" si="1"/>
        <v>45158</v>
      </c>
      <c r="C29" s="10" t="str">
        <f t="shared" si="0"/>
        <v>日</v>
      </c>
      <c r="D29" s="11" t="s">
        <v>10</v>
      </c>
      <c r="E29" s="11" t="s">
        <v>10</v>
      </c>
      <c r="F29" s="12"/>
      <c r="G29" s="13" t="str">
        <f>IF(ISERROR(VLOOKUP(B29,祝日!$B$1:$D$39,3,0)),"",VLOOKUP(B29,祝日!$B$1:$D$39,3,0))</f>
        <v/>
      </c>
    </row>
    <row r="30" spans="1:9" ht="18.75" customHeight="1">
      <c r="A30" s="91"/>
      <c r="B30" s="9">
        <f t="shared" si="1"/>
        <v>45159</v>
      </c>
      <c r="C30" s="10" t="str">
        <f t="shared" si="0"/>
        <v>月</v>
      </c>
      <c r="D30" s="11"/>
      <c r="E30" s="11"/>
      <c r="F30" s="12"/>
      <c r="G30" s="13" t="str">
        <f>IF(ISERROR(VLOOKUP(B30,祝日!$B$1:$D$39,3,0)),"",VLOOKUP(B30,祝日!$B$1:$D$39,3,0))</f>
        <v/>
      </c>
    </row>
    <row r="31" spans="1:9" ht="18.75" customHeight="1">
      <c r="A31" s="91"/>
      <c r="B31" s="9">
        <f t="shared" si="1"/>
        <v>45160</v>
      </c>
      <c r="C31" s="10" t="str">
        <f t="shared" si="0"/>
        <v>火</v>
      </c>
      <c r="D31" s="11"/>
      <c r="E31" s="11" t="s">
        <v>10</v>
      </c>
      <c r="F31" s="75" t="s">
        <v>60</v>
      </c>
      <c r="G31" s="13" t="str">
        <f>IF(ISERROR(VLOOKUP(B31,祝日!$B$1:$D$39,3,0)),"",VLOOKUP(B31,祝日!$B$1:$D$39,3,0))</f>
        <v/>
      </c>
    </row>
    <row r="32" spans="1:9" ht="18.75" customHeight="1">
      <c r="A32" s="91"/>
      <c r="B32" s="9">
        <f t="shared" si="1"/>
        <v>45161</v>
      </c>
      <c r="C32" s="10" t="str">
        <f t="shared" si="0"/>
        <v>水</v>
      </c>
      <c r="D32" s="11"/>
      <c r="E32" s="11"/>
      <c r="F32" s="12"/>
      <c r="G32" s="13" t="str">
        <f>IF(ISERROR(VLOOKUP(B32,祝日!$B$1:$D$39,3,0)),"",VLOOKUP(B32,祝日!$B$1:$D$39,3,0))</f>
        <v/>
      </c>
    </row>
    <row r="33" spans="1:7" ht="18.75" customHeight="1">
      <c r="A33" s="91"/>
      <c r="B33" s="9">
        <f t="shared" si="1"/>
        <v>45162</v>
      </c>
      <c r="C33" s="10" t="str">
        <f t="shared" si="0"/>
        <v>木</v>
      </c>
      <c r="D33" s="11"/>
      <c r="F33" s="12"/>
      <c r="G33" s="13" t="str">
        <f>IF(ISERROR(VLOOKUP(B33,祝日!$B$1:$D$39,3,0)),"",VLOOKUP(B33,祝日!$B$1:$D$39,3,0))</f>
        <v/>
      </c>
    </row>
    <row r="34" spans="1:7" ht="18.75" customHeight="1">
      <c r="A34" s="91"/>
      <c r="B34" s="9">
        <f t="shared" si="1"/>
        <v>45163</v>
      </c>
      <c r="C34" s="10" t="str">
        <f t="shared" si="0"/>
        <v>金</v>
      </c>
      <c r="D34" s="11"/>
      <c r="E34" s="11"/>
      <c r="F34" s="12"/>
      <c r="G34" s="13" t="str">
        <f>IF(ISERROR(VLOOKUP(B34,祝日!$B$1:$D$39,3,0)),"",VLOOKUP(B34,祝日!$B$1:$D$39,3,0))</f>
        <v/>
      </c>
    </row>
    <row r="35" spans="1:7" ht="18.75" customHeight="1">
      <c r="A35" s="91"/>
      <c r="B35" s="9">
        <f t="shared" si="1"/>
        <v>45164</v>
      </c>
      <c r="C35" s="10" t="str">
        <f t="shared" si="0"/>
        <v>土</v>
      </c>
      <c r="D35" s="11" t="s">
        <v>10</v>
      </c>
      <c r="E35" s="11" t="s">
        <v>10</v>
      </c>
      <c r="F35" s="12"/>
      <c r="G35" s="13" t="str">
        <f>IF(ISERROR(VLOOKUP(B35,祝日!$B$1:$D$39,3,0)),"",VLOOKUP(B35,祝日!$B$1:$D$39,3,0))</f>
        <v/>
      </c>
    </row>
    <row r="36" spans="1:7" ht="18.75" customHeight="1">
      <c r="A36" s="91"/>
      <c r="B36" s="9">
        <f t="shared" si="1"/>
        <v>45165</v>
      </c>
      <c r="C36" s="10" t="str">
        <f t="shared" si="0"/>
        <v>日</v>
      </c>
      <c r="D36" s="11" t="s">
        <v>10</v>
      </c>
      <c r="E36" s="11" t="s">
        <v>10</v>
      </c>
      <c r="F36" s="75" t="s">
        <v>61</v>
      </c>
      <c r="G36" s="13" t="str">
        <f>IF(ISERROR(VLOOKUP(B36,祝日!$B$1:$D$39,3,0)),"",VLOOKUP(B36,祝日!$B$1:$D$39,3,0))</f>
        <v/>
      </c>
    </row>
    <row r="37" spans="1:7" ht="18.75" customHeight="1">
      <c r="A37" s="91"/>
      <c r="B37" s="9">
        <f t="shared" si="1"/>
        <v>45166</v>
      </c>
      <c r="C37" s="10" t="str">
        <f t="shared" si="0"/>
        <v>月</v>
      </c>
      <c r="D37" s="11"/>
      <c r="E37" s="11"/>
      <c r="F37" s="12"/>
      <c r="G37" s="13" t="str">
        <f>IF(ISERROR(VLOOKUP(B37,祝日!$B$1:$D$39,3,0)),"",VLOOKUP(B37,祝日!$B$1:$D$39,3,0))</f>
        <v/>
      </c>
    </row>
    <row r="38" spans="1:7" ht="18.75" customHeight="1">
      <c r="A38" s="91"/>
      <c r="B38" s="9">
        <f>IF(B37=EOMONTH($B$10,0),"",B37+1)</f>
        <v>45167</v>
      </c>
      <c r="C38" s="10" t="str">
        <f t="shared" si="0"/>
        <v>火</v>
      </c>
      <c r="D38" s="11"/>
      <c r="E38" s="11"/>
      <c r="F38" s="12"/>
      <c r="G38" s="13" t="str">
        <f>IF(ISERROR(VLOOKUP(B38,祝日!$B$1:$D$39,3,0)),"",VLOOKUP(B38,祝日!$B$1:$D$39,3,0))</f>
        <v/>
      </c>
    </row>
    <row r="39" spans="1:7" ht="18.75" customHeight="1">
      <c r="A39" s="91"/>
      <c r="B39" s="9">
        <f>IF(OR(B38="",B38=EOMONTH($B$10,0)),"",B38+1)</f>
        <v>45168</v>
      </c>
      <c r="C39" s="10" t="str">
        <f t="shared" si="0"/>
        <v>水</v>
      </c>
      <c r="D39" s="11"/>
      <c r="E39" s="11"/>
      <c r="F39" s="12"/>
      <c r="G39" s="13" t="str">
        <f>IF(ISERROR(VLOOKUP(B39,祝日!$B$1:$D$39,3,0)),"",VLOOKUP(B39,祝日!$B$1:$D$39,3,0))</f>
        <v/>
      </c>
    </row>
    <row r="40" spans="1:7" ht="18.600000000000001" customHeight="1">
      <c r="A40" s="91"/>
      <c r="B40" s="14">
        <f>IF(OR(B39="",B39=EOMONTH($B$10,0)),"",B39+1)</f>
        <v>45169</v>
      </c>
      <c r="C40" s="15" t="str">
        <f t="shared" si="0"/>
        <v>木</v>
      </c>
      <c r="D40" s="16"/>
      <c r="E40" s="16"/>
      <c r="F40" s="17"/>
      <c r="G40" s="18"/>
    </row>
    <row r="41" spans="1:7" ht="18.600000000000001" customHeight="1">
      <c r="B41" s="76"/>
      <c r="C41" s="77"/>
      <c r="D41" s="8"/>
      <c r="E41" s="8"/>
      <c r="F41" s="78"/>
    </row>
    <row r="42" spans="1:7" ht="18.600000000000001" customHeight="1">
      <c r="B42" s="76"/>
      <c r="C42" s="77"/>
      <c r="D42" s="49" t="s">
        <v>36</v>
      </c>
      <c r="E42" s="49" t="s">
        <v>37</v>
      </c>
      <c r="F42" s="54" t="s">
        <v>38</v>
      </c>
    </row>
    <row r="43" spans="1:7" ht="18" customHeight="1">
      <c r="B43" s="84" t="s">
        <v>62</v>
      </c>
      <c r="C43" s="19"/>
      <c r="D43" s="20">
        <f>COUNTIF(D10:D40,"休")</f>
        <v>9</v>
      </c>
      <c r="E43" s="20">
        <f>COUNTIF(E10:E40,"休")+COUNTIF(E10:E40,"雨休")</f>
        <v>10</v>
      </c>
      <c r="F43" s="83" t="s">
        <v>63</v>
      </c>
    </row>
    <row r="44" spans="1:7">
      <c r="B44" s="79" t="s">
        <v>24</v>
      </c>
      <c r="C44" s="79"/>
      <c r="D44" s="80">
        <f>DAY(EOMONTH(L6,0))-COUNTIF(D10:D40,"ー")-COUNTIF(D10:D40,"夏休")-COUNTIF(D10:D40,"年末年始休")-COUNTIF(D10:D40,"工場製作")-COUNTIF(D10:D40,"その他休")</f>
        <v>24</v>
      </c>
      <c r="E44" s="80">
        <f>DAY(EOMONTH(L6,0))-COUNTIF(E10:E40,"ー")-COUNTIF(E10:E40,"夏休")-COUNTIF(E10:E40,"年末年始休")-COUNTIF(E10:E40,"工場製作")-COUNTIF(E10:E40,"その他休")</f>
        <v>24</v>
      </c>
    </row>
    <row r="45" spans="1:7">
      <c r="B45" s="81" t="s">
        <v>27</v>
      </c>
      <c r="C45" s="81"/>
      <c r="D45" s="82">
        <f>D43/D44</f>
        <v>0.375</v>
      </c>
      <c r="E45" s="82">
        <f>E43/E44</f>
        <v>0.41666666666666669</v>
      </c>
    </row>
  </sheetData>
  <mergeCells count="2">
    <mergeCell ref="A10:A13"/>
    <mergeCell ref="A14:A40"/>
  </mergeCells>
  <phoneticPr fontId="6"/>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34:F41 B10:D33 F32:F33 B42:C42">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1 E10:E32 D10:D41"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明朝,標準"&amp;12別紙５</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2277-FA85-4C8A-8886-968EA2851B69}">
  <dimension ref="A1:D39"/>
  <sheetViews>
    <sheetView workbookViewId="0">
      <selection activeCell="B1" sqref="B1"/>
    </sheetView>
  </sheetViews>
  <sheetFormatPr defaultColWidth="9" defaultRowHeight="18"/>
  <cols>
    <col min="1" max="1" width="4.3984375" style="67" customWidth="1"/>
    <col min="2" max="2" width="9.19921875" style="67" customWidth="1"/>
    <col min="3" max="3" width="3.3984375" style="67" customWidth="1"/>
    <col min="4" max="4" width="13" style="67" customWidth="1"/>
    <col min="5" max="16384" width="9" style="67"/>
  </cols>
  <sheetData>
    <row r="1" spans="1:4">
      <c r="A1" s="92" t="s">
        <v>55</v>
      </c>
      <c r="B1" s="65">
        <v>45045</v>
      </c>
      <c r="C1" s="65" t="str">
        <f t="shared" ref="C1:C17" si="0">TEXT(B1,"aaa")</f>
        <v>土</v>
      </c>
      <c r="D1" s="66" t="s">
        <v>28</v>
      </c>
    </row>
    <row r="2" spans="1:4" ht="18.75" customHeight="1">
      <c r="A2" s="93"/>
      <c r="B2" s="68">
        <v>45049</v>
      </c>
      <c r="C2" s="68" t="str">
        <f t="shared" si="0"/>
        <v>水</v>
      </c>
      <c r="D2" s="69" t="s">
        <v>29</v>
      </c>
    </row>
    <row r="3" spans="1:4">
      <c r="A3" s="93"/>
      <c r="B3" s="68">
        <v>45050</v>
      </c>
      <c r="C3" s="68" t="str">
        <f t="shared" si="0"/>
        <v>木</v>
      </c>
      <c r="D3" s="69" t="s">
        <v>30</v>
      </c>
    </row>
    <row r="4" spans="1:4">
      <c r="A4" s="93"/>
      <c r="B4" s="68">
        <v>45051</v>
      </c>
      <c r="C4" s="68" t="str">
        <f t="shared" si="0"/>
        <v>金</v>
      </c>
      <c r="D4" s="69" t="s">
        <v>31</v>
      </c>
    </row>
    <row r="5" spans="1:4">
      <c r="A5" s="93"/>
      <c r="B5" s="68">
        <v>45124</v>
      </c>
      <c r="C5" s="68" t="str">
        <f t="shared" si="0"/>
        <v>月</v>
      </c>
      <c r="D5" s="69" t="s">
        <v>42</v>
      </c>
    </row>
    <row r="6" spans="1:4">
      <c r="A6" s="93"/>
      <c r="B6" s="68">
        <v>45149</v>
      </c>
      <c r="C6" s="68" t="str">
        <f t="shared" si="0"/>
        <v>金</v>
      </c>
      <c r="D6" s="69" t="s">
        <v>54</v>
      </c>
    </row>
    <row r="7" spans="1:4">
      <c r="A7" s="93"/>
      <c r="B7" s="68">
        <v>45187</v>
      </c>
      <c r="C7" s="68" t="str">
        <f t="shared" si="0"/>
        <v>月</v>
      </c>
      <c r="D7" s="69" t="s">
        <v>45</v>
      </c>
    </row>
    <row r="8" spans="1:4">
      <c r="A8" s="93"/>
      <c r="B8" s="68">
        <v>45192</v>
      </c>
      <c r="C8" s="68" t="str">
        <f t="shared" si="0"/>
        <v>土</v>
      </c>
      <c r="D8" s="69" t="s">
        <v>46</v>
      </c>
    </row>
    <row r="9" spans="1:4">
      <c r="A9" s="93"/>
      <c r="B9" s="68">
        <v>45208</v>
      </c>
      <c r="C9" s="68" t="str">
        <f t="shared" si="0"/>
        <v>月</v>
      </c>
      <c r="D9" s="69" t="s">
        <v>43</v>
      </c>
    </row>
    <row r="10" spans="1:4">
      <c r="A10" s="93"/>
      <c r="B10" s="68">
        <v>45233</v>
      </c>
      <c r="C10" s="68" t="str">
        <f t="shared" si="0"/>
        <v>金</v>
      </c>
      <c r="D10" s="69" t="s">
        <v>47</v>
      </c>
    </row>
    <row r="11" spans="1:4">
      <c r="A11" s="93"/>
      <c r="B11" s="68">
        <v>45253</v>
      </c>
      <c r="C11" s="68" t="str">
        <f t="shared" si="0"/>
        <v>木</v>
      </c>
      <c r="D11" s="69" t="s">
        <v>48</v>
      </c>
    </row>
    <row r="12" spans="1:4">
      <c r="A12" s="93"/>
      <c r="B12" s="68">
        <v>45292</v>
      </c>
      <c r="C12" s="68" t="str">
        <f t="shared" si="0"/>
        <v>月</v>
      </c>
      <c r="D12" s="69" t="s">
        <v>49</v>
      </c>
    </row>
    <row r="13" spans="1:4">
      <c r="A13" s="94"/>
      <c r="B13" s="68">
        <v>45299</v>
      </c>
      <c r="C13" s="68" t="str">
        <f t="shared" si="0"/>
        <v>月</v>
      </c>
      <c r="D13" s="69" t="s">
        <v>50</v>
      </c>
    </row>
    <row r="14" spans="1:4">
      <c r="A14" s="94"/>
      <c r="B14" s="68">
        <v>45333</v>
      </c>
      <c r="C14" s="68" t="str">
        <f t="shared" si="0"/>
        <v>日</v>
      </c>
      <c r="D14" s="69" t="s">
        <v>51</v>
      </c>
    </row>
    <row r="15" spans="1:4">
      <c r="A15" s="94"/>
      <c r="B15" s="68">
        <v>45334</v>
      </c>
      <c r="C15" s="68" t="str">
        <f t="shared" si="0"/>
        <v>月</v>
      </c>
      <c r="D15" s="69" t="s">
        <v>44</v>
      </c>
    </row>
    <row r="16" spans="1:4">
      <c r="A16" s="94"/>
      <c r="B16" s="68">
        <v>45345</v>
      </c>
      <c r="C16" s="68" t="str">
        <f t="shared" si="0"/>
        <v>金</v>
      </c>
      <c r="D16" s="69" t="s">
        <v>52</v>
      </c>
    </row>
    <row r="17" spans="1:4">
      <c r="A17" s="94"/>
      <c r="B17" s="68">
        <v>45371</v>
      </c>
      <c r="C17" s="68" t="str">
        <f t="shared" si="0"/>
        <v>水</v>
      </c>
      <c r="D17" s="73" t="s">
        <v>53</v>
      </c>
    </row>
    <row r="18" spans="1:4" ht="18.600000000000001" thickBot="1">
      <c r="A18" s="95"/>
      <c r="B18" s="70"/>
      <c r="C18" s="70"/>
      <c r="D18" s="71"/>
    </row>
    <row r="19" spans="1:4">
      <c r="A19" s="92" t="s">
        <v>56</v>
      </c>
      <c r="B19" s="65">
        <v>45411</v>
      </c>
      <c r="C19" s="65" t="str">
        <f>TEXT(B19,"aaa")</f>
        <v>月</v>
      </c>
      <c r="D19" s="66" t="s">
        <v>28</v>
      </c>
    </row>
    <row r="20" spans="1:4">
      <c r="A20" s="93"/>
      <c r="B20" s="68">
        <v>45415</v>
      </c>
      <c r="C20" s="68" t="str">
        <f t="shared" ref="C20:C39" si="1">TEXT(B20,"aaa")</f>
        <v>金</v>
      </c>
      <c r="D20" s="69" t="s">
        <v>29</v>
      </c>
    </row>
    <row r="21" spans="1:4">
      <c r="A21" s="93"/>
      <c r="B21" s="68">
        <v>45416</v>
      </c>
      <c r="C21" s="68" t="str">
        <f t="shared" si="1"/>
        <v>土</v>
      </c>
      <c r="D21" s="69" t="s">
        <v>30</v>
      </c>
    </row>
    <row r="22" spans="1:4">
      <c r="A22" s="93"/>
      <c r="B22" s="68">
        <v>45417</v>
      </c>
      <c r="C22" s="68" t="str">
        <f t="shared" si="1"/>
        <v>日</v>
      </c>
      <c r="D22" s="69" t="s">
        <v>31</v>
      </c>
    </row>
    <row r="23" spans="1:4">
      <c r="A23" s="93"/>
      <c r="B23" s="68">
        <v>45418</v>
      </c>
      <c r="C23" s="68" t="str">
        <f t="shared" si="1"/>
        <v>月</v>
      </c>
      <c r="D23" s="69" t="s">
        <v>44</v>
      </c>
    </row>
    <row r="24" spans="1:4">
      <c r="A24" s="93"/>
      <c r="B24" s="68">
        <v>45488</v>
      </c>
      <c r="C24" s="68" t="str">
        <f t="shared" si="1"/>
        <v>月</v>
      </c>
      <c r="D24" s="69" t="s">
        <v>42</v>
      </c>
    </row>
    <row r="25" spans="1:4">
      <c r="A25" s="93"/>
      <c r="B25" s="68">
        <v>45515</v>
      </c>
      <c r="C25" s="68" t="str">
        <f t="shared" si="1"/>
        <v>日</v>
      </c>
      <c r="D25" s="69" t="s">
        <v>54</v>
      </c>
    </row>
    <row r="26" spans="1:4">
      <c r="A26" s="93"/>
      <c r="B26" s="68">
        <v>45516</v>
      </c>
      <c r="C26" s="68" t="str">
        <f t="shared" si="1"/>
        <v>月</v>
      </c>
      <c r="D26" s="69" t="s">
        <v>44</v>
      </c>
    </row>
    <row r="27" spans="1:4">
      <c r="A27" s="93"/>
      <c r="B27" s="68">
        <v>45551</v>
      </c>
      <c r="C27" s="68" t="str">
        <f t="shared" si="1"/>
        <v>月</v>
      </c>
      <c r="D27" s="69" t="s">
        <v>45</v>
      </c>
    </row>
    <row r="28" spans="1:4">
      <c r="A28" s="93"/>
      <c r="B28" s="68">
        <v>45557</v>
      </c>
      <c r="C28" s="68" t="str">
        <f t="shared" si="1"/>
        <v>日</v>
      </c>
      <c r="D28" s="69" t="s">
        <v>46</v>
      </c>
    </row>
    <row r="29" spans="1:4">
      <c r="A29" s="93"/>
      <c r="B29" s="68">
        <v>45558</v>
      </c>
      <c r="C29" s="68" t="str">
        <f t="shared" si="1"/>
        <v>月</v>
      </c>
      <c r="D29" s="69" t="s">
        <v>44</v>
      </c>
    </row>
    <row r="30" spans="1:4">
      <c r="A30" s="94"/>
      <c r="B30" s="68">
        <v>45579</v>
      </c>
      <c r="C30" s="68" t="str">
        <f t="shared" si="1"/>
        <v>月</v>
      </c>
      <c r="D30" s="69" t="s">
        <v>43</v>
      </c>
    </row>
    <row r="31" spans="1:4">
      <c r="A31" s="94"/>
      <c r="B31" s="68">
        <v>45599</v>
      </c>
      <c r="C31" s="68" t="str">
        <f t="shared" si="1"/>
        <v>日</v>
      </c>
      <c r="D31" s="69" t="s">
        <v>47</v>
      </c>
    </row>
    <row r="32" spans="1:4">
      <c r="A32" s="94"/>
      <c r="B32" s="68">
        <v>45600</v>
      </c>
      <c r="C32" s="68" t="str">
        <f t="shared" si="1"/>
        <v>月</v>
      </c>
      <c r="D32" s="69" t="s">
        <v>44</v>
      </c>
    </row>
    <row r="33" spans="1:4">
      <c r="A33" s="94"/>
      <c r="B33" s="68">
        <v>45619</v>
      </c>
      <c r="C33" s="68" t="str">
        <f t="shared" si="1"/>
        <v>土</v>
      </c>
      <c r="D33" s="73" t="s">
        <v>48</v>
      </c>
    </row>
    <row r="34" spans="1:4">
      <c r="A34" s="94"/>
      <c r="B34" s="68">
        <v>45658</v>
      </c>
      <c r="C34" s="68" t="str">
        <f t="shared" si="1"/>
        <v>水</v>
      </c>
      <c r="D34" s="73" t="s">
        <v>49</v>
      </c>
    </row>
    <row r="35" spans="1:4">
      <c r="A35" s="94"/>
      <c r="B35" s="72">
        <v>45670</v>
      </c>
      <c r="C35" s="72" t="str">
        <f t="shared" si="1"/>
        <v>月</v>
      </c>
      <c r="D35" s="73" t="s">
        <v>50</v>
      </c>
    </row>
    <row r="36" spans="1:4">
      <c r="A36" s="94"/>
      <c r="B36" s="72">
        <v>45699</v>
      </c>
      <c r="C36" s="72" t="str">
        <f t="shared" si="1"/>
        <v>火</v>
      </c>
      <c r="D36" s="73" t="s">
        <v>51</v>
      </c>
    </row>
    <row r="37" spans="1:4">
      <c r="A37" s="94"/>
      <c r="B37" s="72">
        <v>45711</v>
      </c>
      <c r="C37" s="72" t="str">
        <f t="shared" si="1"/>
        <v>日</v>
      </c>
      <c r="D37" s="73" t="s">
        <v>52</v>
      </c>
    </row>
    <row r="38" spans="1:4">
      <c r="A38" s="94"/>
      <c r="B38" s="72">
        <v>45712</v>
      </c>
      <c r="C38" s="72" t="str">
        <f t="shared" si="1"/>
        <v>月</v>
      </c>
      <c r="D38" s="73" t="s">
        <v>44</v>
      </c>
    </row>
    <row r="39" spans="1:4" ht="18.600000000000001" thickBot="1">
      <c r="A39" s="95"/>
      <c r="B39" s="70">
        <v>45736</v>
      </c>
      <c r="C39" s="70" t="str">
        <f t="shared" si="1"/>
        <v>木</v>
      </c>
      <c r="D39" s="71" t="s">
        <v>53</v>
      </c>
    </row>
  </sheetData>
  <mergeCells count="2">
    <mergeCell ref="A1:A18"/>
    <mergeCell ref="A19:A39"/>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★2023年版</vt:lpstr>
      <vt:lpstr>★2023年版記載例</vt:lpstr>
      <vt:lpstr>祝日</vt:lpstr>
      <vt:lpstr>★2023年版!Print_Area</vt:lpstr>
      <vt:lpstr>★2023年版記載例!Print_Area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2023-09-27T03:37:52Z</dcterms:created>
  <dcterms:modified xsi:type="dcterms:W3CDTF">2023-09-27T03:38:11Z</dcterms:modified>
</cp:coreProperties>
</file>