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1400DB00\chiken\31：新規依頼時に渡すもの\治験受託用_千葉県がんセンター\03_受託研究費ポイント表・算定書_ひな型\"/>
    </mc:Choice>
  </mc:AlternateContent>
  <bookViews>
    <workbookView xWindow="0" yWindow="0" windowWidth="20490" windowHeight="8535" activeTab="1"/>
  </bookViews>
  <sheets>
    <sheet name="受託研究費積算書 (記入例)" sheetId="6" r:id="rId1"/>
    <sheet name="受託研究費積算書" sheetId="4" r:id="rId2"/>
  </sheets>
  <definedNames>
    <definedName name="_xlnm.Print_Area" localSheetId="1">受託研究費積算書!$A$1:$J$21</definedName>
    <definedName name="_xlnm.Print_Area" localSheetId="0">'受託研究費積算書 (記入例)'!$A$1:$J$52</definedName>
    <definedName name="_xlnm.Print_Titles" localSheetId="1">受託研究費積算書!$1:$3</definedName>
  </definedNames>
  <calcPr calcId="152511"/>
</workbook>
</file>

<file path=xl/calcChain.xml><?xml version="1.0" encoding="utf-8"?>
<calcChain xmlns="http://schemas.openxmlformats.org/spreadsheetml/2006/main">
  <c r="B10" i="4" l="1"/>
  <c r="B9" i="4"/>
  <c r="E45" i="4" l="1"/>
  <c r="E35" i="4"/>
  <c r="E25" i="4"/>
  <c r="E15" i="4"/>
  <c r="G16" i="6"/>
  <c r="G15" i="6"/>
  <c r="G15" i="4" l="1"/>
  <c r="H15" i="4" s="1"/>
  <c r="I15" i="4" l="1"/>
  <c r="K15" i="4" s="1"/>
  <c r="K16" i="4"/>
  <c r="K46" i="4"/>
  <c r="K36" i="4"/>
  <c r="K26" i="4"/>
  <c r="E46" i="4"/>
  <c r="E48" i="4" s="1"/>
  <c r="G45" i="4"/>
  <c r="E36" i="4"/>
  <c r="G35" i="4"/>
  <c r="E26" i="4"/>
  <c r="G25" i="4"/>
  <c r="E18" i="4"/>
  <c r="E19" i="4" s="1"/>
  <c r="I16" i="4"/>
  <c r="H16" i="4"/>
  <c r="G16" i="4"/>
  <c r="G17" i="4"/>
  <c r="B10" i="6"/>
  <c r="B9" i="6"/>
  <c r="K44" i="6"/>
  <c r="K40" i="6"/>
  <c r="K41" i="6"/>
  <c r="K42" i="6"/>
  <c r="K43" i="6"/>
  <c r="K39" i="6"/>
  <c r="K30" i="6"/>
  <c r="K22" i="6"/>
  <c r="K16" i="6"/>
  <c r="K17" i="6"/>
  <c r="K18" i="6"/>
  <c r="K19" i="6"/>
  <c r="K20" i="6"/>
  <c r="K21" i="6"/>
  <c r="K15" i="6"/>
  <c r="G30" i="6"/>
  <c r="E31" i="6"/>
  <c r="G31" i="6" s="1"/>
  <c r="E30" i="6"/>
  <c r="E15" i="6"/>
  <c r="H45" i="4" l="1"/>
  <c r="G47" i="4"/>
  <c r="E49" i="4"/>
  <c r="G46" i="4"/>
  <c r="H35" i="4"/>
  <c r="G36" i="4"/>
  <c r="E38" i="4"/>
  <c r="E39" i="4" s="1"/>
  <c r="H25" i="4"/>
  <c r="G26" i="4"/>
  <c r="E28" i="4"/>
  <c r="E29" i="4" s="1"/>
  <c r="G18" i="4"/>
  <c r="G19" i="4" s="1"/>
  <c r="H31" i="6"/>
  <c r="I31" i="6" s="1"/>
  <c r="K31" i="6" s="1"/>
  <c r="E33" i="6"/>
  <c r="E34" i="6" s="1"/>
  <c r="E40" i="6"/>
  <c r="G40" i="6" s="1"/>
  <c r="E39" i="6"/>
  <c r="I20" i="6"/>
  <c r="G48" i="4" l="1"/>
  <c r="H46" i="4"/>
  <c r="H47" i="4" s="1"/>
  <c r="I45" i="4"/>
  <c r="K45" i="4" s="1"/>
  <c r="H36" i="4"/>
  <c r="H37" i="4" s="1"/>
  <c r="G37" i="4"/>
  <c r="I35" i="4"/>
  <c r="K35" i="4" s="1"/>
  <c r="H26" i="4"/>
  <c r="I26" i="4" s="1"/>
  <c r="G27" i="4"/>
  <c r="I25" i="4"/>
  <c r="K25" i="4" s="1"/>
  <c r="G32" i="6"/>
  <c r="H30" i="6"/>
  <c r="H32" i="6" s="1"/>
  <c r="H40" i="6"/>
  <c r="I40" i="6" s="1"/>
  <c r="G39" i="6"/>
  <c r="E42" i="6"/>
  <c r="E43" i="6" s="1"/>
  <c r="H48" i="4" l="1"/>
  <c r="H49" i="4"/>
  <c r="H50" i="4"/>
  <c r="I47" i="4"/>
  <c r="K47" i="4" s="1"/>
  <c r="I48" i="4"/>
  <c r="K48" i="4" s="1"/>
  <c r="I46" i="4"/>
  <c r="G49" i="4"/>
  <c r="I49" i="4" s="1"/>
  <c r="K49" i="4" s="1"/>
  <c r="H38" i="4"/>
  <c r="H39" i="4" s="1"/>
  <c r="H40" i="4" s="1"/>
  <c r="I37" i="4"/>
  <c r="K37" i="4" s="1"/>
  <c r="G38" i="4"/>
  <c r="I36" i="4"/>
  <c r="G28" i="4"/>
  <c r="G29" i="4" s="1"/>
  <c r="H27" i="4"/>
  <c r="I27" i="4" s="1"/>
  <c r="K27" i="4" s="1"/>
  <c r="G33" i="6"/>
  <c r="G34" i="6" s="1"/>
  <c r="I32" i="6"/>
  <c r="K32" i="6" s="1"/>
  <c r="H33" i="6"/>
  <c r="H34" i="6" s="1"/>
  <c r="I30" i="6"/>
  <c r="G41" i="6"/>
  <c r="H39" i="6"/>
  <c r="H41" i="6" s="1"/>
  <c r="E16" i="6"/>
  <c r="G17" i="6" s="1"/>
  <c r="G18" i="6" s="1"/>
  <c r="E16" i="4"/>
  <c r="I38" i="4" l="1"/>
  <c r="K38" i="4" s="1"/>
  <c r="G50" i="4"/>
  <c r="I50" i="4"/>
  <c r="G39" i="4"/>
  <c r="G30" i="4"/>
  <c r="H28" i="4"/>
  <c r="H35" i="6"/>
  <c r="G35" i="6"/>
  <c r="I34" i="6"/>
  <c r="K34" i="6" s="1"/>
  <c r="I33" i="6"/>
  <c r="K33" i="6" s="1"/>
  <c r="H42" i="6"/>
  <c r="G42" i="6"/>
  <c r="I41" i="6"/>
  <c r="I39" i="6"/>
  <c r="E18" i="6"/>
  <c r="E19" i="6" s="1"/>
  <c r="H16" i="6"/>
  <c r="I16" i="6" s="1"/>
  <c r="J50" i="4" l="1"/>
  <c r="K50" i="4"/>
  <c r="I39" i="4"/>
  <c r="K39" i="4" s="1"/>
  <c r="G40" i="4"/>
  <c r="I28" i="4"/>
  <c r="K28" i="4" s="1"/>
  <c r="H29" i="4"/>
  <c r="I29" i="4" s="1"/>
  <c r="K29" i="4" s="1"/>
  <c r="I35" i="6"/>
  <c r="K35" i="6" s="1"/>
  <c r="I42" i="6"/>
  <c r="H43" i="6"/>
  <c r="H44" i="6" s="1"/>
  <c r="G43" i="6"/>
  <c r="H15" i="6"/>
  <c r="I15" i="6" s="1"/>
  <c r="G19" i="6"/>
  <c r="I40" i="4" l="1"/>
  <c r="I30" i="4"/>
  <c r="H30" i="4"/>
  <c r="I43" i="6"/>
  <c r="I44" i="6"/>
  <c r="G44" i="6"/>
  <c r="H17" i="6"/>
  <c r="H18" i="6" s="1"/>
  <c r="I18" i="6" s="1"/>
  <c r="G22" i="6"/>
  <c r="G20" i="4"/>
  <c r="J40" i="4" l="1"/>
  <c r="K40" i="4"/>
  <c r="K30" i="4"/>
  <c r="J30" i="4" s="1"/>
  <c r="I17" i="6"/>
  <c r="H19" i="6"/>
  <c r="I19" i="6" s="1"/>
  <c r="I21" i="6"/>
  <c r="I22" i="6" l="1"/>
  <c r="H17" i="4"/>
  <c r="H22" i="6"/>
  <c r="H18" i="4" l="1"/>
  <c r="I18" i="4" s="1"/>
  <c r="K18" i="4" s="1"/>
  <c r="I17" i="4"/>
  <c r="K17" i="4" s="1"/>
  <c r="H19" i="4" l="1"/>
  <c r="H20" i="4" s="1"/>
  <c r="I19" i="4" l="1"/>
  <c r="K19" i="4" s="1"/>
  <c r="I20" i="4" l="1"/>
  <c r="K20" i="4" l="1"/>
  <c r="J20" i="4" s="1"/>
</calcChain>
</file>

<file path=xl/comments1.xml><?xml version="1.0" encoding="utf-8"?>
<comments xmlns="http://schemas.openxmlformats.org/spreadsheetml/2006/main">
  <authors>
    <author>柳原 浩子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契約例数を入力してください。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</commentList>
</comments>
</file>

<file path=xl/sharedStrings.xml><?xml version="1.0" encoding="utf-8"?>
<sst xmlns="http://schemas.openxmlformats.org/spreadsheetml/2006/main" count="210" uniqueCount="63">
  <si>
    <t>治験依頼者</t>
    <rPh sb="0" eb="2">
      <t>チケン</t>
    </rPh>
    <rPh sb="2" eb="4">
      <t>イライ</t>
    </rPh>
    <rPh sb="4" eb="5">
      <t>シャ</t>
    </rPh>
    <phoneticPr fontId="1"/>
  </si>
  <si>
    <t>治験責任医師</t>
    <rPh sb="0" eb="2">
      <t>チケン</t>
    </rPh>
    <rPh sb="2" eb="4">
      <t>セキニン</t>
    </rPh>
    <rPh sb="4" eb="6">
      <t>イシ</t>
    </rPh>
    <phoneticPr fontId="1"/>
  </si>
  <si>
    <t>治験課題名</t>
    <rPh sb="0" eb="2">
      <t>チケン</t>
    </rPh>
    <rPh sb="2" eb="4">
      <t>カダイ</t>
    </rPh>
    <rPh sb="4" eb="5">
      <t>メイ</t>
    </rPh>
    <phoneticPr fontId="1"/>
  </si>
  <si>
    <t>治験期間</t>
    <rPh sb="0" eb="2">
      <t>チケン</t>
    </rPh>
    <rPh sb="2" eb="4">
      <t>キカン</t>
    </rPh>
    <phoneticPr fontId="1"/>
  </si>
  <si>
    <t>区分</t>
    <rPh sb="0" eb="2">
      <t>クブン</t>
    </rPh>
    <phoneticPr fontId="1"/>
  </si>
  <si>
    <t>算出基準</t>
    <rPh sb="0" eb="2">
      <t>サンシュツ</t>
    </rPh>
    <rPh sb="2" eb="4">
      <t>キジュン</t>
    </rPh>
    <phoneticPr fontId="1"/>
  </si>
  <si>
    <t>治験薬管理経費</t>
    <rPh sb="0" eb="2">
      <t>チケン</t>
    </rPh>
    <rPh sb="2" eb="3">
      <t>ヤク</t>
    </rPh>
    <rPh sb="3" eb="5">
      <t>カンリ</t>
    </rPh>
    <rPh sb="5" eb="6">
      <t>ケイ</t>
    </rPh>
    <rPh sb="6" eb="7">
      <t>ヒ</t>
    </rPh>
    <phoneticPr fontId="1"/>
  </si>
  <si>
    <t>（Ａ）×10％</t>
    <phoneticPr fontId="1"/>
  </si>
  <si>
    <t>{（Ａ）＋（Ｂ）}×30％</t>
    <phoneticPr fontId="1"/>
  </si>
  <si>
    <t>固定費（30％）</t>
    <rPh sb="0" eb="2">
      <t>コテイ</t>
    </rPh>
    <rPh sb="2" eb="3">
      <t>ヒ</t>
    </rPh>
    <phoneticPr fontId="1"/>
  </si>
  <si>
    <t>変動費（70%）</t>
    <rPh sb="0" eb="2">
      <t>ヘンドウ</t>
    </rPh>
    <rPh sb="2" eb="3">
      <t>ヒ</t>
    </rPh>
    <phoneticPr fontId="1"/>
  </si>
  <si>
    <t>～</t>
    <phoneticPr fontId="1"/>
  </si>
  <si>
    <t>（所属）　（氏名）</t>
    <rPh sb="1" eb="3">
      <t>ショゾク</t>
    </rPh>
    <rPh sb="6" eb="8">
      <t>シメイ</t>
    </rPh>
    <phoneticPr fontId="1"/>
  </si>
  <si>
    <t>（名称）</t>
    <rPh sb="1" eb="3">
      <t>メイショウ</t>
    </rPh>
    <phoneticPr fontId="1"/>
  </si>
  <si>
    <t>契約例数</t>
    <rPh sb="0" eb="2">
      <t>ケイヤク</t>
    </rPh>
    <rPh sb="2" eb="3">
      <t>レイ</t>
    </rPh>
    <rPh sb="3" eb="4">
      <t>スウ</t>
    </rPh>
    <phoneticPr fontId="1"/>
  </si>
  <si>
    <t>研究費積算表</t>
    <rPh sb="0" eb="3">
      <t>ケンキュウヒ</t>
    </rPh>
    <rPh sb="3" eb="5">
      <t>セキサン</t>
    </rPh>
    <rPh sb="5" eb="6">
      <t>ヒョウ</t>
    </rPh>
    <phoneticPr fontId="1"/>
  </si>
  <si>
    <t>作成日：　　　　　年　　　　月　　　　日</t>
    <rPh sb="0" eb="3">
      <t>サクセイビ</t>
    </rPh>
    <rPh sb="9" eb="10">
      <t>トシ</t>
    </rPh>
    <rPh sb="14" eb="15">
      <t>ツキ</t>
    </rPh>
    <rPh sb="19" eb="20">
      <t>ヒ</t>
    </rPh>
    <phoneticPr fontId="1"/>
  </si>
  <si>
    <t>　　　　　年　　　　月　　　　日</t>
    <rPh sb="5" eb="6">
      <t>トシ</t>
    </rPh>
    <rPh sb="10" eb="11">
      <t>ツキ</t>
    </rPh>
    <rPh sb="15" eb="16">
      <t>ヒ</t>
    </rPh>
    <phoneticPr fontId="1"/>
  </si>
  <si>
    <t>例</t>
    <rPh sb="0" eb="1">
      <t>レイ</t>
    </rPh>
    <phoneticPr fontId="1"/>
  </si>
  <si>
    <t>臨床試験研究経費</t>
    <rPh sb="0" eb="2">
      <t>リンショウ</t>
    </rPh>
    <rPh sb="2" eb="4">
      <t>シケン</t>
    </rPh>
    <rPh sb="4" eb="6">
      <t>ケンキュウ</t>
    </rPh>
    <rPh sb="6" eb="8">
      <t>ケイヒ</t>
    </rPh>
    <phoneticPr fontId="1"/>
  </si>
  <si>
    <t>研究費（Ａ）</t>
    <rPh sb="0" eb="3">
      <t>ケンキュウヒ</t>
    </rPh>
    <phoneticPr fontId="1"/>
  </si>
  <si>
    <t>（A）小計</t>
    <rPh sb="3" eb="5">
      <t>ショウケイ</t>
    </rPh>
    <phoneticPr fontId="1"/>
  </si>
  <si>
    <t>（消費税別）</t>
    <rPh sb="1" eb="4">
      <t>ショウヒゼイ</t>
    </rPh>
    <rPh sb="4" eb="5">
      <t>ベツ</t>
    </rPh>
    <phoneticPr fontId="1"/>
  </si>
  <si>
    <t>管理的経費（Ｂ）</t>
    <rPh sb="0" eb="3">
      <t>カンリテキ</t>
    </rPh>
    <rPh sb="3" eb="4">
      <t>ケイ</t>
    </rPh>
    <rPh sb="4" eb="5">
      <t>ヒ</t>
    </rPh>
    <phoneticPr fontId="1"/>
  </si>
  <si>
    <t>技術料・建物使用料（Ｃ）</t>
    <rPh sb="0" eb="3">
      <t>ギジュツリョウ</t>
    </rPh>
    <rPh sb="4" eb="6">
      <t>タテモノ</t>
    </rPh>
    <rPh sb="6" eb="9">
      <t>シヨウリョウ</t>
    </rPh>
    <phoneticPr fontId="1"/>
  </si>
  <si>
    <t>（A)＋（B)＋（C)合計</t>
    <rPh sb="11" eb="13">
      <t>ゴウケイ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</si>
  <si>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</si>
  <si>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</si>
  <si>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（治験課題名/治験実施計画書番号）</t>
    <rPh sb="1" eb="3">
      <t>チケン</t>
    </rPh>
    <rPh sb="3" eb="5">
      <t>カダイ</t>
    </rPh>
    <rPh sb="5" eb="6">
      <t>メイ</t>
    </rPh>
    <rPh sb="7" eb="9">
      <t>チケン</t>
    </rPh>
    <rPh sb="9" eb="11">
      <t>ジッシ</t>
    </rPh>
    <rPh sb="11" eb="14">
      <t>ケイカクショ</t>
    </rPh>
    <rPh sb="14" eb="16">
      <t>バンゴウ</t>
    </rPh>
    <phoneticPr fontId="1"/>
  </si>
  <si>
    <t>○○製薬株式会社</t>
    <rPh sb="2" eb="4">
      <t>セイヤク</t>
    </rPh>
    <rPh sb="4" eb="8">
      <t>カブシ</t>
    </rPh>
    <phoneticPr fontId="1"/>
  </si>
  <si>
    <t>△△科・△△　△△</t>
    <rPh sb="2" eb="3">
      <t>カ</t>
    </rPh>
    <phoneticPr fontId="1"/>
  </si>
  <si>
    <t>□□試験（治験実施計画書番号：abc-123）</t>
    <rPh sb="2" eb="4">
      <t>シケン</t>
    </rPh>
    <rPh sb="5" eb="7">
      <t>チケン</t>
    </rPh>
    <rPh sb="7" eb="9">
      <t>ジッシ</t>
    </rPh>
    <rPh sb="9" eb="12">
      <t>ケイカクショ</t>
    </rPh>
    <rPh sb="12" eb="14">
      <t>バンゴウ</t>
    </rPh>
    <phoneticPr fontId="1"/>
  </si>
  <si>
    <t>×￥6,000</t>
    <phoneticPr fontId="1"/>
  </si>
  <si>
    <t>×￥1,000</t>
    <phoneticPr fontId="1"/>
  </si>
  <si>
    <t>1例当たり変動費￥900,900</t>
    <phoneticPr fontId="1"/>
  </si>
  <si>
    <t>（A）　小計</t>
    <rPh sb="4" eb="6">
      <t>ショウケイ</t>
    </rPh>
    <phoneticPr fontId="1"/>
  </si>
  <si>
    <t>合計</t>
    <rPh sb="0" eb="2">
      <t>ゴウケイ</t>
    </rPh>
    <phoneticPr fontId="1"/>
  </si>
  <si>
    <t>変動費/契約例数</t>
    <rPh sb="0" eb="2">
      <t>ヘンドウ</t>
    </rPh>
    <rPh sb="2" eb="3">
      <t>ヒ</t>
    </rPh>
    <rPh sb="4" eb="6">
      <t>ケイヤク</t>
    </rPh>
    <rPh sb="6" eb="7">
      <t>レイ</t>
    </rPh>
    <rPh sb="7" eb="8">
      <t>スウ</t>
    </rPh>
    <phoneticPr fontId="1"/>
  </si>
  <si>
    <t>脱落症例費用（D）</t>
    <rPh sb="0" eb="2">
      <t>ダツラク</t>
    </rPh>
    <rPh sb="2" eb="4">
      <t>ショウレイ</t>
    </rPh>
    <rPh sb="4" eb="6">
      <t>ヒヨウ</t>
    </rPh>
    <phoneticPr fontId="1"/>
  </si>
  <si>
    <t>スクリーニング期に脱落した症例1例につき</t>
    <rPh sb="7" eb="8">
      <t>キ</t>
    </rPh>
    <rPh sb="9" eb="11">
      <t>ダツラク</t>
    </rPh>
    <rPh sb="13" eb="15">
      <t>ショウレイ</t>
    </rPh>
    <rPh sb="16" eb="17">
      <t>レイ</t>
    </rPh>
    <phoneticPr fontId="1"/>
  </si>
  <si>
    <t>実費</t>
    <rPh sb="0" eb="2">
      <t>ジッピ</t>
    </rPh>
    <phoneticPr fontId="1"/>
  </si>
  <si>
    <t>金額</t>
    <rPh sb="0" eb="2">
      <t>キンガク</t>
    </rPh>
    <phoneticPr fontId="1"/>
  </si>
  <si>
    <t>輸液セット費用（E）</t>
    <rPh sb="0" eb="2">
      <t>ユエキ</t>
    </rPh>
    <rPh sb="5" eb="7">
      <t>ヒヨウ</t>
    </rPh>
    <phoneticPr fontId="1"/>
  </si>
  <si>
    <t>【記入上の注意点】</t>
    <rPh sb="1" eb="3">
      <t>キニュウ</t>
    </rPh>
    <rPh sb="3" eb="4">
      <t>ジョウ</t>
    </rPh>
    <rPh sb="5" eb="7">
      <t>チュウイ</t>
    </rPh>
    <rPh sb="7" eb="8">
      <t>テン</t>
    </rPh>
    <phoneticPr fontId="1"/>
  </si>
  <si>
    <t>※固定費は小数点以下切り捨てとします。</t>
    <rPh sb="1" eb="4">
      <t>コテイヒ</t>
    </rPh>
    <rPh sb="10" eb="11">
      <t>キ</t>
    </rPh>
    <rPh sb="12" eb="13">
      <t>ス</t>
    </rPh>
    <phoneticPr fontId="1"/>
  </si>
  <si>
    <t>※合計金額＝固定費＋変動費の合計金額であることとします。</t>
    <rPh sb="1" eb="3">
      <t>ゴウケイ</t>
    </rPh>
    <rPh sb="3" eb="5">
      <t>キンガク</t>
    </rPh>
    <rPh sb="6" eb="8">
      <t>コテイ</t>
    </rPh>
    <rPh sb="8" eb="9">
      <t>ヒ</t>
    </rPh>
    <rPh sb="10" eb="12">
      <t>ヘンドウ</t>
    </rPh>
    <rPh sb="12" eb="13">
      <t>ヒ</t>
    </rPh>
    <rPh sb="14" eb="16">
      <t>ゴウケイ</t>
    </rPh>
    <rPh sb="16" eb="18">
      <t>キンガク</t>
    </rPh>
    <phoneticPr fontId="1"/>
  </si>
  <si>
    <t>※脱落症例費用等、別途設定される費用がある場合は、一行挿入して追記することとします。</t>
    <rPh sb="1" eb="3">
      <t>ダツラク</t>
    </rPh>
    <rPh sb="3" eb="5">
      <t>ショウレイ</t>
    </rPh>
    <rPh sb="5" eb="7">
      <t>ヒヨウ</t>
    </rPh>
    <rPh sb="7" eb="8">
      <t>トウ</t>
    </rPh>
    <rPh sb="9" eb="11">
      <t>ベット</t>
    </rPh>
    <rPh sb="11" eb="13">
      <t>セッテイ</t>
    </rPh>
    <rPh sb="16" eb="18">
      <t>ヒヨウ</t>
    </rPh>
    <rPh sb="21" eb="23">
      <t>バアイ</t>
    </rPh>
    <rPh sb="25" eb="27">
      <t>イチギョウ</t>
    </rPh>
    <rPh sb="27" eb="29">
      <t>ソウニュウ</t>
    </rPh>
    <rPh sb="31" eb="33">
      <t>ツイキ</t>
    </rPh>
    <phoneticPr fontId="1"/>
  </si>
  <si>
    <r>
      <t>※症例追加、期間延長等で費用に変更が生じる場合は、新しい表に</t>
    </r>
    <r>
      <rPr>
        <b/>
        <sz val="14"/>
        <color rgb="FFC00000"/>
        <rFont val="ＭＳ Ｐゴシック"/>
        <family val="3"/>
        <charset val="128"/>
      </rPr>
      <t>変更分のみを作成</t>
    </r>
    <r>
      <rPr>
        <sz val="14"/>
        <color rgb="FFC00000"/>
        <rFont val="ＭＳ Ｐゴシック"/>
        <family val="3"/>
        <charset val="128"/>
      </rPr>
      <t>することとします。</t>
    </r>
    <rPh sb="1" eb="3">
      <t>ショウレイ</t>
    </rPh>
    <rPh sb="3" eb="5">
      <t>ツイカ</t>
    </rPh>
    <rPh sb="6" eb="8">
      <t>キカン</t>
    </rPh>
    <rPh sb="8" eb="10">
      <t>エンチョウ</t>
    </rPh>
    <rPh sb="10" eb="11">
      <t>トウ</t>
    </rPh>
    <rPh sb="12" eb="14">
      <t>ヒヨウ</t>
    </rPh>
    <rPh sb="15" eb="17">
      <t>ヘンコウ</t>
    </rPh>
    <rPh sb="18" eb="19">
      <t>ショウ</t>
    </rPh>
    <rPh sb="21" eb="23">
      <t>バアイ</t>
    </rPh>
    <rPh sb="25" eb="26">
      <t>アタラ</t>
    </rPh>
    <rPh sb="28" eb="29">
      <t>ヒョウ</t>
    </rPh>
    <rPh sb="30" eb="32">
      <t>ヘンコウ</t>
    </rPh>
    <rPh sb="32" eb="33">
      <t>ブン</t>
    </rPh>
    <rPh sb="36" eb="38">
      <t>サクセイ</t>
    </rPh>
    <phoneticPr fontId="1"/>
  </si>
  <si>
    <t>※消費税は小数点以下切り捨てとします。</t>
    <rPh sb="1" eb="4">
      <t>ショウヒゼイ</t>
    </rPh>
    <rPh sb="5" eb="8">
      <t>ショウスウテン</t>
    </rPh>
    <rPh sb="8" eb="10">
      <t>イカ</t>
    </rPh>
    <rPh sb="10" eb="11">
      <t>キ</t>
    </rPh>
    <rPh sb="12" eb="13">
      <t>ス</t>
    </rPh>
    <phoneticPr fontId="1"/>
  </si>
  <si>
    <t>研究費積算表（期間延長分 ～2020/3→～2020/10）</t>
    <rPh sb="0" eb="3">
      <t>ケンキュウヒ</t>
    </rPh>
    <rPh sb="3" eb="5">
      <t>セキサン</t>
    </rPh>
    <rPh sb="5" eb="6">
      <t>ヒョウ</t>
    </rPh>
    <rPh sb="7" eb="9">
      <t>キカン</t>
    </rPh>
    <rPh sb="9" eb="11">
      <t>エンチョウ</t>
    </rPh>
    <rPh sb="11" eb="12">
      <t>ブン</t>
    </rPh>
    <phoneticPr fontId="1"/>
  </si>
  <si>
    <t>契約金額（合計）</t>
    <rPh sb="0" eb="2">
      <t>ケイヤク</t>
    </rPh>
    <rPh sb="2" eb="4">
      <t>キンガク</t>
    </rPh>
    <rPh sb="5" eb="7">
      <t>ゴウケイ</t>
    </rPh>
    <phoneticPr fontId="1"/>
  </si>
  <si>
    <t>契約金額（固定費）</t>
    <rPh sb="0" eb="2">
      <t>ケイヤク</t>
    </rPh>
    <rPh sb="2" eb="4">
      <t>キンガク</t>
    </rPh>
    <rPh sb="5" eb="8">
      <t>コテイヒ</t>
    </rPh>
    <phoneticPr fontId="1"/>
  </si>
  <si>
    <t>（消費税別）</t>
    <phoneticPr fontId="1"/>
  </si>
  <si>
    <t>（消費税別）</t>
    <phoneticPr fontId="1"/>
  </si>
  <si>
    <t>　※治験契約書第12条1項1号記載の金額</t>
    <rPh sb="2" eb="4">
      <t>チケン</t>
    </rPh>
    <rPh sb="4" eb="7">
      <t>ケイヤクショ</t>
    </rPh>
    <rPh sb="7" eb="8">
      <t>ダイ</t>
    </rPh>
    <rPh sb="10" eb="11">
      <t>ジョウ</t>
    </rPh>
    <rPh sb="12" eb="13">
      <t>コウ</t>
    </rPh>
    <rPh sb="14" eb="15">
      <t>ゴウ</t>
    </rPh>
    <rPh sb="15" eb="17">
      <t>キサイ</t>
    </rPh>
    <rPh sb="18" eb="20">
      <t>キンガク</t>
    </rPh>
    <phoneticPr fontId="1"/>
  </si>
  <si>
    <t>　※治験契約書第12条3項記載の金額</t>
    <rPh sb="12" eb="13">
      <t>コウ</t>
    </rPh>
    <rPh sb="16" eb="18">
      <t>キンガク</t>
    </rPh>
    <phoneticPr fontId="1"/>
  </si>
  <si>
    <t>例数</t>
    <rPh sb="0" eb="1">
      <t>レイ</t>
    </rPh>
    <rPh sb="1" eb="2">
      <t>スウ</t>
    </rPh>
    <phoneticPr fontId="1"/>
  </si>
  <si>
    <t>研究費積算表（症例追加分 4例→5例）</t>
    <rPh sb="0" eb="3">
      <t>ケンキュウヒ</t>
    </rPh>
    <rPh sb="3" eb="5">
      <t>セキサン</t>
    </rPh>
    <rPh sb="5" eb="6">
      <t>ヒョウ</t>
    </rPh>
    <rPh sb="7" eb="9">
      <t>ショウレイ</t>
    </rPh>
    <rPh sb="9" eb="11">
      <t>ツイカ</t>
    </rPh>
    <rPh sb="11" eb="12">
      <t>ブン</t>
    </rPh>
    <rPh sb="14" eb="15">
      <t>レイ</t>
    </rPh>
    <rPh sb="17" eb="18">
      <t>レイ</t>
    </rPh>
    <phoneticPr fontId="1"/>
  </si>
  <si>
    <t>1例当たり変動費￥12,012</t>
    <phoneticPr fontId="1"/>
  </si>
  <si>
    <t>-</t>
    <phoneticPr fontId="1"/>
  </si>
  <si>
    <t>1例当たり変動費￥890,890</t>
    <phoneticPr fontId="1"/>
  </si>
  <si>
    <t>受託研究費算定書（治験）</t>
    <rPh sb="0" eb="2">
      <t>ジュタク</t>
    </rPh>
    <rPh sb="2" eb="5">
      <t>ケンキュウヒ</t>
    </rPh>
    <rPh sb="5" eb="7">
      <t>サンテイ</t>
    </rPh>
    <rPh sb="7" eb="8">
      <t>ショ</t>
    </rPh>
    <rPh sb="9" eb="11">
      <t>チケン</t>
    </rPh>
    <phoneticPr fontId="1"/>
  </si>
  <si>
    <t>【整理番号：●●●●●●】</t>
    <rPh sb="1" eb="3">
      <t>セイリ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</si>
</sst>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[$-F800]dddd\,\ mmmm\ dd\,\ yyyy"/>
    <numFmt numFmtId="177" formatCode="0&quot;例&quot;"/>
    <numFmt numFmtId="178" formatCode="yyyy&quot;年&quot;m&quot;月&quot;d&quot;日&quot;;@"/>
    <numFmt numFmtId="179" formatCode="&quot;作成日：　&quot;yyyy&quot;年&quot;m&quot;月&quot;d&quot;日&quot;"/>
    <numFmt numFmtId="180" formatCode="0&quot;ポイント&quot;"/>
    <numFmt numFmtId="181" formatCode="0_ "/>
    <numFmt numFmtId="182" formatCode="#,##0_ "/>
    <numFmt numFmtId="183" formatCode="0_);[Red]\(0\)"/>
    <numFmt numFmtId="184" formatCode="&quot;1例当たり変動費￥&quot;#,###,###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 shrinkToFit="1"/>
    </xf>
    <xf numFmtId="42" fontId="5" fillId="0" borderId="1" xfId="0" applyNumberFormat="1" applyFont="1" applyFill="1" applyBorder="1" applyAlignment="1">
      <alignment vertical="center" shrinkToFit="1"/>
    </xf>
    <xf numFmtId="42" fontId="5" fillId="0" borderId="5" xfId="0" applyNumberFormat="1" applyFont="1" applyFill="1" applyBorder="1" applyAlignment="1">
      <alignment vertical="center" shrinkToFit="1"/>
    </xf>
    <xf numFmtId="42" fontId="5" fillId="0" borderId="11" xfId="0" applyNumberFormat="1" applyFont="1" applyFill="1" applyBorder="1" applyAlignment="1">
      <alignment vertical="center" shrinkToFit="1"/>
    </xf>
    <xf numFmtId="42" fontId="5" fillId="0" borderId="12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42" fontId="5" fillId="0" borderId="4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42" fontId="5" fillId="0" borderId="6" xfId="0" applyNumberFormat="1" applyFont="1" applyFill="1" applyBorder="1" applyAlignment="1">
      <alignment vertical="center" shrinkToFit="1"/>
    </xf>
    <xf numFmtId="42" fontId="5" fillId="0" borderId="9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180" fontId="5" fillId="0" borderId="10" xfId="0" applyNumberFormat="1" applyFont="1" applyFill="1" applyBorder="1" applyAlignment="1">
      <alignment vertical="center" shrinkToFit="1"/>
    </xf>
    <xf numFmtId="42" fontId="5" fillId="0" borderId="2" xfId="0" applyNumberFormat="1" applyFont="1" applyFill="1" applyBorder="1" applyAlignment="1">
      <alignment vertical="center" shrinkToFit="1"/>
    </xf>
    <xf numFmtId="42" fontId="5" fillId="0" borderId="7" xfId="0" applyNumberFormat="1" applyFont="1" applyFill="1" applyBorder="1" applyAlignment="1">
      <alignment vertical="center" shrinkToFit="1"/>
    </xf>
    <xf numFmtId="42" fontId="5" fillId="0" borderId="25" xfId="0" applyNumberFormat="1" applyFont="1" applyFill="1" applyBorder="1" applyAlignment="1">
      <alignment vertical="center" shrinkToFit="1"/>
    </xf>
    <xf numFmtId="42" fontId="5" fillId="0" borderId="19" xfId="0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42" fontId="5" fillId="0" borderId="14" xfId="0" applyNumberFormat="1" applyFont="1" applyFill="1" applyBorder="1" applyAlignment="1">
      <alignment vertical="center" shrinkToFit="1"/>
    </xf>
    <xf numFmtId="42" fontId="5" fillId="0" borderId="13" xfId="0" applyNumberFormat="1" applyFont="1" applyFill="1" applyBorder="1" applyAlignment="1">
      <alignment vertical="center" shrinkToFit="1"/>
    </xf>
    <xf numFmtId="42" fontId="5" fillId="0" borderId="8" xfId="0" applyNumberFormat="1" applyFont="1" applyFill="1" applyBorder="1" applyAlignment="1">
      <alignment vertical="center" shrinkToFit="1"/>
    </xf>
    <xf numFmtId="42" fontId="5" fillId="0" borderId="36" xfId="0" applyNumberFormat="1" applyFont="1" applyFill="1" applyBorder="1" applyAlignment="1">
      <alignment vertical="center" shrinkToFit="1"/>
    </xf>
    <xf numFmtId="42" fontId="5" fillId="0" borderId="33" xfId="0" applyNumberFormat="1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6" fillId="0" borderId="3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35" xfId="0" applyFont="1" applyFill="1" applyBorder="1">
      <alignment vertical="center"/>
    </xf>
    <xf numFmtId="181" fontId="6" fillId="0" borderId="21" xfId="0" applyNumberFormat="1" applyFont="1" applyFill="1" applyBorder="1" applyAlignment="1">
      <alignment horizontal="right" vertical="center" wrapText="1"/>
    </xf>
    <xf numFmtId="177" fontId="6" fillId="0" borderId="21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 shrinkToFit="1"/>
    </xf>
    <xf numFmtId="42" fontId="5" fillId="0" borderId="37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42" fontId="5" fillId="0" borderId="7" xfId="0" applyNumberFormat="1" applyFont="1" applyFill="1" applyBorder="1" applyAlignment="1">
      <alignment vertical="center" wrapText="1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42" fontId="5" fillId="0" borderId="0" xfId="0" applyNumberFormat="1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21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42" fontId="5" fillId="2" borderId="1" xfId="0" applyNumberFormat="1" applyFont="1" applyFill="1" applyBorder="1" applyAlignment="1">
      <alignment vertical="center" shrinkToFit="1"/>
    </xf>
    <xf numFmtId="42" fontId="5" fillId="2" borderId="33" xfId="0" applyNumberFormat="1" applyFont="1" applyFill="1" applyBorder="1" applyAlignment="1">
      <alignment vertical="center" shrinkToFit="1"/>
    </xf>
    <xf numFmtId="42" fontId="5" fillId="2" borderId="14" xfId="0" applyNumberFormat="1" applyFont="1" applyFill="1" applyBorder="1" applyAlignment="1">
      <alignment vertical="center" shrinkToFit="1"/>
    </xf>
    <xf numFmtId="42" fontId="5" fillId="2" borderId="5" xfId="0" applyNumberFormat="1" applyFont="1" applyFill="1" applyBorder="1" applyAlignment="1">
      <alignment vertical="center" shrinkToFit="1"/>
    </xf>
    <xf numFmtId="42" fontId="5" fillId="2" borderId="38" xfId="0" applyNumberFormat="1" applyFont="1" applyFill="1" applyBorder="1" applyAlignment="1">
      <alignment vertical="center" shrinkToFit="1"/>
    </xf>
    <xf numFmtId="42" fontId="5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11" fillId="0" borderId="0" xfId="0" applyFont="1" applyFill="1">
      <alignment vertical="center"/>
    </xf>
    <xf numFmtId="0" fontId="6" fillId="0" borderId="40" xfId="0" applyFont="1" applyFill="1" applyBorder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>
      <alignment vertical="center"/>
    </xf>
    <xf numFmtId="176" fontId="6" fillId="0" borderId="39" xfId="0" applyNumberFormat="1" applyFont="1" applyFill="1" applyBorder="1" applyAlignment="1">
      <alignment vertical="center"/>
    </xf>
    <xf numFmtId="0" fontId="6" fillId="0" borderId="43" xfId="0" applyFont="1" applyFill="1" applyBorder="1">
      <alignment vertical="center"/>
    </xf>
    <xf numFmtId="176" fontId="6" fillId="0" borderId="21" xfId="0" applyNumberFormat="1" applyFont="1" applyFill="1" applyBorder="1" applyAlignment="1">
      <alignment vertical="center"/>
    </xf>
    <xf numFmtId="0" fontId="6" fillId="0" borderId="33" xfId="0" applyFont="1" applyFill="1" applyBorder="1">
      <alignment vertical="center"/>
    </xf>
    <xf numFmtId="42" fontId="0" fillId="0" borderId="21" xfId="0" applyNumberFormat="1" applyFont="1" applyFill="1" applyBorder="1" applyAlignment="1">
      <alignment vertical="center"/>
    </xf>
    <xf numFmtId="42" fontId="0" fillId="0" borderId="23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42" fontId="6" fillId="0" borderId="21" xfId="0" applyNumberFormat="1" applyFont="1" applyFill="1" applyBorder="1" applyAlignment="1">
      <alignment vertical="center" shrinkToFit="1"/>
    </xf>
    <xf numFmtId="42" fontId="6" fillId="0" borderId="23" xfId="0" applyNumberFormat="1" applyFont="1" applyFill="1" applyBorder="1" applyAlignment="1">
      <alignment vertical="center" shrinkToFit="1"/>
    </xf>
    <xf numFmtId="42" fontId="0" fillId="0" borderId="39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42" fontId="5" fillId="0" borderId="46" xfId="0" applyNumberFormat="1" applyFont="1" applyFill="1" applyBorder="1" applyAlignment="1">
      <alignment vertical="center" shrinkToFit="1"/>
    </xf>
    <xf numFmtId="42" fontId="5" fillId="0" borderId="23" xfId="0" applyNumberFormat="1" applyFont="1" applyFill="1" applyBorder="1" applyAlignment="1">
      <alignment vertical="center" shrinkToFit="1"/>
    </xf>
    <xf numFmtId="182" fontId="5" fillId="0" borderId="47" xfId="0" applyNumberFormat="1" applyFont="1" applyFill="1" applyBorder="1" applyAlignment="1">
      <alignment vertical="center" shrinkToFit="1"/>
    </xf>
    <xf numFmtId="182" fontId="5" fillId="0" borderId="12" xfId="0" applyNumberFormat="1" applyFont="1" applyFill="1" applyBorder="1" applyAlignment="1">
      <alignment vertical="center" shrinkToFit="1"/>
    </xf>
    <xf numFmtId="182" fontId="5" fillId="0" borderId="1" xfId="0" applyNumberFormat="1" applyFont="1" applyFill="1" applyBorder="1" applyAlignment="1">
      <alignment vertical="center" shrinkToFit="1"/>
    </xf>
    <xf numFmtId="182" fontId="5" fillId="2" borderId="1" xfId="0" applyNumberFormat="1" applyFont="1" applyFill="1" applyBorder="1" applyAlignment="1">
      <alignment vertical="center" shrinkToFit="1"/>
    </xf>
    <xf numFmtId="182" fontId="5" fillId="2" borderId="1" xfId="0" applyNumberFormat="1" applyFont="1" applyFill="1" applyBorder="1" applyAlignment="1">
      <alignment horizontal="center" vertical="center" shrinkToFit="1"/>
    </xf>
    <xf numFmtId="183" fontId="5" fillId="0" borderId="47" xfId="0" applyNumberFormat="1" applyFont="1" applyFill="1" applyBorder="1" applyAlignment="1">
      <alignment vertical="center" shrinkToFit="1"/>
    </xf>
    <xf numFmtId="183" fontId="5" fillId="0" borderId="12" xfId="0" applyNumberFormat="1" applyFont="1" applyFill="1" applyBorder="1" applyAlignment="1">
      <alignment vertical="center" shrinkToFit="1"/>
    </xf>
    <xf numFmtId="183" fontId="5" fillId="0" borderId="1" xfId="0" applyNumberFormat="1" applyFont="1" applyFill="1" applyBorder="1" applyAlignment="1">
      <alignment vertical="center" shrinkToFit="1"/>
    </xf>
    <xf numFmtId="43" fontId="2" fillId="0" borderId="0" xfId="0" applyNumberFormat="1" applyFont="1" applyFill="1">
      <alignment vertical="center"/>
    </xf>
    <xf numFmtId="43" fontId="4" fillId="0" borderId="0" xfId="0" applyNumberFormat="1" applyFont="1" applyFill="1">
      <alignment vertical="center"/>
    </xf>
    <xf numFmtId="43" fontId="6" fillId="0" borderId="0" xfId="0" applyNumberFormat="1" applyFont="1" applyFill="1" applyBorder="1">
      <alignment vertical="center"/>
    </xf>
    <xf numFmtId="43" fontId="6" fillId="0" borderId="0" xfId="0" applyNumberFormat="1" applyFont="1" applyFill="1">
      <alignment vertical="center"/>
    </xf>
    <xf numFmtId="43" fontId="2" fillId="0" borderId="0" xfId="0" applyNumberFormat="1" applyFont="1" applyFill="1" applyBorder="1">
      <alignment vertical="center"/>
    </xf>
    <xf numFmtId="43" fontId="0" fillId="0" borderId="0" xfId="0" applyNumberFormat="1" applyFont="1" applyFill="1" applyAlignment="1">
      <alignment horizontal="center" vertical="center" shrinkToFit="1"/>
    </xf>
    <xf numFmtId="43" fontId="5" fillId="0" borderId="0" xfId="0" applyNumberFormat="1" applyFont="1" applyFill="1" applyAlignment="1">
      <alignment vertical="center" shrinkToFit="1"/>
    </xf>
    <xf numFmtId="43" fontId="11" fillId="0" borderId="0" xfId="0" applyNumberFormat="1" applyFont="1" applyFill="1">
      <alignment vertical="center"/>
    </xf>
    <xf numFmtId="184" fontId="5" fillId="0" borderId="37" xfId="0" applyNumberFormat="1" applyFont="1" applyFill="1" applyBorder="1" applyAlignment="1">
      <alignment vertical="center" shrinkToFit="1"/>
    </xf>
    <xf numFmtId="182" fontId="5" fillId="0" borderId="44" xfId="0" applyNumberFormat="1" applyFont="1" applyFill="1" applyBorder="1" applyAlignment="1">
      <alignment vertical="center" shrinkToFit="1"/>
    </xf>
    <xf numFmtId="182" fontId="5" fillId="0" borderId="45" xfId="0" applyNumberFormat="1" applyFont="1" applyFill="1" applyBorder="1" applyAlignment="1">
      <alignment vertical="center" shrinkToFit="1"/>
    </xf>
    <xf numFmtId="182" fontId="5" fillId="0" borderId="14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176" fontId="6" fillId="0" borderId="21" xfId="0" applyNumberFormat="1" applyFont="1" applyFill="1" applyBorder="1" applyAlignment="1">
      <alignment horizontal="center" vertical="center"/>
    </xf>
    <xf numFmtId="178" fontId="6" fillId="0" borderId="41" xfId="0" applyNumberFormat="1" applyFont="1" applyFill="1" applyBorder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42" fontId="6" fillId="0" borderId="32" xfId="0" applyNumberFormat="1" applyFont="1" applyFill="1" applyBorder="1" applyAlignment="1">
      <alignment horizontal="center" vertical="center"/>
    </xf>
    <xf numFmtId="42" fontId="6" fillId="0" borderId="21" xfId="0" applyNumberFormat="1" applyFont="1" applyFill="1" applyBorder="1" applyAlignment="1">
      <alignment horizontal="center" vertical="center"/>
    </xf>
    <xf numFmtId="42" fontId="6" fillId="0" borderId="17" xfId="0" applyNumberFormat="1" applyFont="1" applyFill="1" applyBorder="1" applyAlignment="1">
      <alignment horizontal="center" vertical="center"/>
    </xf>
    <xf numFmtId="42" fontId="6" fillId="0" borderId="23" xfId="0" applyNumberFormat="1" applyFont="1" applyFill="1" applyBorder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161925</xdr:rowOff>
    </xdr:from>
    <xdr:to>
      <xdr:col>1</xdr:col>
      <xdr:colOff>542925</xdr:colOff>
      <xdr:row>2</xdr:row>
      <xdr:rowOff>142875</xdr:rowOff>
    </xdr:to>
    <xdr:sp macro="" textlink="">
      <xdr:nvSpPr>
        <xdr:cNvPr id="2" name="角丸四角形 1"/>
        <xdr:cNvSpPr/>
      </xdr:nvSpPr>
      <xdr:spPr>
        <a:xfrm>
          <a:off x="314325" y="161925"/>
          <a:ext cx="1800225" cy="609600"/>
        </a:xfrm>
        <a:prstGeom prst="round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C00000"/>
              </a:solidFill>
            </a:rPr>
            <a:t>記載例</a:t>
          </a:r>
          <a:endParaRPr kumimoji="1" lang="en-US" altLang="ja-JP" sz="1800">
            <a:solidFill>
              <a:srgbClr val="C00000"/>
            </a:solidFill>
          </a:endParaRPr>
        </a:p>
        <a:p>
          <a:pPr algn="ctr"/>
          <a:endParaRPr kumimoji="1" lang="ja-JP" altLang="en-US" sz="18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628650</xdr:colOff>
      <xdr:row>21</xdr:row>
      <xdr:rowOff>228601</xdr:rowOff>
    </xdr:from>
    <xdr:to>
      <xdr:col>4</xdr:col>
      <xdr:colOff>619125</xdr:colOff>
      <xdr:row>24</xdr:row>
      <xdr:rowOff>142876</xdr:rowOff>
    </xdr:to>
    <xdr:sp macro="" textlink="">
      <xdr:nvSpPr>
        <xdr:cNvPr id="3" name="角丸四角形吹き出し 2"/>
        <xdr:cNvSpPr/>
      </xdr:nvSpPr>
      <xdr:spPr>
        <a:xfrm>
          <a:off x="2200275" y="7143751"/>
          <a:ext cx="2571750" cy="857250"/>
        </a:xfrm>
        <a:prstGeom prst="wedgeRoundRectCallout">
          <a:avLst>
            <a:gd name="adj1" fmla="val 2528"/>
            <a:gd name="adj2" fmla="val -9420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脱落症例費用等、別途設定される費用がある場合は、黄色セルの記載を参考に、一行挿入して追記する</a:t>
          </a:r>
        </a:p>
      </xdr:txBody>
    </xdr:sp>
    <xdr:clientData/>
  </xdr:twoCellAnchor>
  <xdr:twoCellAnchor>
    <xdr:from>
      <xdr:col>7</xdr:col>
      <xdr:colOff>390525</xdr:colOff>
      <xdr:row>22</xdr:row>
      <xdr:rowOff>180976</xdr:rowOff>
    </xdr:from>
    <xdr:to>
      <xdr:col>9</xdr:col>
      <xdr:colOff>1666875</xdr:colOff>
      <xdr:row>27</xdr:row>
      <xdr:rowOff>74415</xdr:rowOff>
    </xdr:to>
    <xdr:sp macro="" textlink="">
      <xdr:nvSpPr>
        <xdr:cNvPr id="4" name="角丸四角形吹き出し 3"/>
        <xdr:cNvSpPr/>
      </xdr:nvSpPr>
      <xdr:spPr>
        <a:xfrm>
          <a:off x="6909197" y="7994453"/>
          <a:ext cx="3211116" cy="1456134"/>
        </a:xfrm>
        <a:prstGeom prst="wedgeRoundRectCallout">
          <a:avLst>
            <a:gd name="adj1" fmla="val 6580"/>
            <a:gd name="adj2" fmla="val -6487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変動費が症例数で割り切れない場合は、以下記載例を参考に記載する</a:t>
          </a:r>
        </a:p>
        <a:p>
          <a:pPr algn="l"/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変動費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例目：￥○○○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,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</a:t>
          </a: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例目以降：￥○○○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,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</a:t>
          </a:r>
        </a:p>
      </xdr:txBody>
    </xdr:sp>
    <xdr:clientData/>
  </xdr:twoCellAnchor>
  <xdr:twoCellAnchor>
    <xdr:from>
      <xdr:col>4</xdr:col>
      <xdr:colOff>190500</xdr:colOff>
      <xdr:row>5</xdr:row>
      <xdr:rowOff>923925</xdr:rowOff>
    </xdr:from>
    <xdr:to>
      <xdr:col>6</xdr:col>
      <xdr:colOff>838200</xdr:colOff>
      <xdr:row>7</xdr:row>
      <xdr:rowOff>66675</xdr:rowOff>
    </xdr:to>
    <xdr:sp macro="" textlink="">
      <xdr:nvSpPr>
        <xdr:cNvPr id="5" name="角丸四角形吹き出し 4"/>
        <xdr:cNvSpPr/>
      </xdr:nvSpPr>
      <xdr:spPr>
        <a:xfrm>
          <a:off x="4342805" y="2486620"/>
          <a:ext cx="2582465" cy="705446"/>
        </a:xfrm>
        <a:prstGeom prst="wedgeRoundRectCallout">
          <a:avLst>
            <a:gd name="adj1" fmla="val -83271"/>
            <a:gd name="adj2" fmla="val 164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契約例数を入力してください。</a:t>
          </a:r>
        </a:p>
      </xdr:txBody>
    </xdr:sp>
    <xdr:clientData/>
  </xdr:twoCellAnchor>
  <xdr:twoCellAnchor>
    <xdr:from>
      <xdr:col>2</xdr:col>
      <xdr:colOff>104775</xdr:colOff>
      <xdr:row>10</xdr:row>
      <xdr:rowOff>161925</xdr:rowOff>
    </xdr:from>
    <xdr:to>
      <xdr:col>4</xdr:col>
      <xdr:colOff>533400</xdr:colOff>
      <xdr:row>12</xdr:row>
      <xdr:rowOff>247650</xdr:rowOff>
    </xdr:to>
    <xdr:sp macro="" textlink="">
      <xdr:nvSpPr>
        <xdr:cNvPr id="6" name="角丸四角形吹き出し 5"/>
        <xdr:cNvSpPr/>
      </xdr:nvSpPr>
      <xdr:spPr>
        <a:xfrm>
          <a:off x="2838450" y="3619500"/>
          <a:ext cx="1847850" cy="714375"/>
        </a:xfrm>
        <a:prstGeom prst="wedgeRoundRectCallout">
          <a:avLst>
            <a:gd name="adj1" fmla="val -22593"/>
            <a:gd name="adj2" fmla="val 1084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ポイント数を入力してください。（数字のみ）</a:t>
          </a:r>
        </a:p>
      </xdr:txBody>
    </xdr:sp>
    <xdr:clientData/>
  </xdr:twoCellAnchor>
  <xdr:twoCellAnchor>
    <xdr:from>
      <xdr:col>9</xdr:col>
      <xdr:colOff>104775</xdr:colOff>
      <xdr:row>2</xdr:row>
      <xdr:rowOff>47625</xdr:rowOff>
    </xdr:from>
    <xdr:to>
      <xdr:col>9</xdr:col>
      <xdr:colOff>1714500</xdr:colOff>
      <xdr:row>4</xdr:row>
      <xdr:rowOff>133350</xdr:rowOff>
    </xdr:to>
    <xdr:sp macro="" textlink="">
      <xdr:nvSpPr>
        <xdr:cNvPr id="7" name="角丸四角形吹き出し 6"/>
        <xdr:cNvSpPr/>
      </xdr:nvSpPr>
      <xdr:spPr>
        <a:xfrm>
          <a:off x="8105775" y="676275"/>
          <a:ext cx="1609725" cy="714375"/>
        </a:xfrm>
        <a:prstGeom prst="wedgeRoundRectCallout">
          <a:avLst>
            <a:gd name="adj1" fmla="val -2798"/>
            <a:gd name="adj2" fmla="val -10353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千葉県がんセンターで付与する整理番号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2"/>
  <sheetViews>
    <sheetView view="pageBreakPreview" zoomScale="64" zoomScaleNormal="100" zoomScaleSheetLayoutView="64" workbookViewId="0">
      <pane ySplit="1" topLeftCell="A2" activePane="bottomLeft" state="frozen"/>
      <selection pane="bottomLeft" activeCell="B6" sqref="B6:J6"/>
    </sheetView>
  </sheetViews>
  <sheetFormatPr defaultRowHeight="24.75" customHeight="1"/>
  <cols>
    <col min="1" max="1" width="20.625" style="3" customWidth="1"/>
    <col min="2" max="2" width="15.25" style="3" bestFit="1" customWidth="1"/>
    <col min="3" max="3" width="10" style="3" bestFit="1" customWidth="1"/>
    <col min="4" max="4" width="8.625" style="3" bestFit="1" customWidth="1"/>
    <col min="5" max="5" width="12.625" style="3" customWidth="1"/>
    <col min="6" max="6" width="5.75" style="3" bestFit="1" customWidth="1"/>
    <col min="7" max="9" width="12.625" style="3" customWidth="1"/>
    <col min="10" max="10" width="25.625" style="3" customWidth="1"/>
    <col min="11" max="11" width="16.375" style="95" bestFit="1" customWidth="1"/>
    <col min="12" max="12" width="9.25" style="3" bestFit="1" customWidth="1"/>
    <col min="13" max="16384" width="9" style="3"/>
  </cols>
  <sheetData>
    <row r="1" spans="1:13" ht="24.75" customHeight="1">
      <c r="I1" s="118" t="s">
        <v>62</v>
      </c>
      <c r="J1" s="118"/>
    </row>
    <row r="2" spans="1:13" s="1" customFormat="1" ht="24.75" customHeight="1">
      <c r="A2" s="119" t="s">
        <v>61</v>
      </c>
      <c r="B2" s="119"/>
      <c r="C2" s="119"/>
      <c r="D2" s="119"/>
      <c r="E2" s="119"/>
      <c r="F2" s="119"/>
      <c r="G2" s="119"/>
      <c r="H2" s="119"/>
      <c r="I2" s="119"/>
      <c r="J2" s="119"/>
      <c r="K2" s="96"/>
    </row>
    <row r="3" spans="1:13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s="36" customFormat="1" ht="24.75" customHeight="1">
      <c r="A4" s="37" t="s">
        <v>0</v>
      </c>
      <c r="B4" s="120" t="s">
        <v>29</v>
      </c>
      <c r="C4" s="120"/>
      <c r="D4" s="120"/>
      <c r="E4" s="120"/>
      <c r="F4" s="120"/>
      <c r="G4" s="120"/>
      <c r="H4" s="120"/>
      <c r="I4" s="120"/>
      <c r="J4" s="121"/>
      <c r="K4" s="97"/>
      <c r="L4" s="38"/>
    </row>
    <row r="5" spans="1:13" s="36" customFormat="1" ht="24.75" customHeight="1">
      <c r="A5" s="39" t="s">
        <v>1</v>
      </c>
      <c r="B5" s="122" t="s">
        <v>30</v>
      </c>
      <c r="C5" s="122"/>
      <c r="D5" s="122"/>
      <c r="E5" s="122"/>
      <c r="F5" s="122"/>
      <c r="G5" s="122"/>
      <c r="H5" s="122"/>
      <c r="I5" s="122"/>
      <c r="J5" s="123"/>
      <c r="K5" s="98"/>
      <c r="L5" s="38"/>
    </row>
    <row r="6" spans="1:13" s="36" customFormat="1" ht="99" customHeight="1">
      <c r="A6" s="39" t="s">
        <v>2</v>
      </c>
      <c r="B6" s="124" t="s">
        <v>31</v>
      </c>
      <c r="C6" s="124"/>
      <c r="D6" s="124"/>
      <c r="E6" s="124"/>
      <c r="F6" s="124"/>
      <c r="G6" s="124"/>
      <c r="H6" s="124"/>
      <c r="I6" s="124"/>
      <c r="J6" s="125"/>
      <c r="K6" s="97"/>
      <c r="L6" s="38"/>
    </row>
    <row r="7" spans="1:13" s="36" customFormat="1" ht="24.75" customHeight="1">
      <c r="A7" s="39" t="s">
        <v>14</v>
      </c>
      <c r="B7" s="40">
        <v>5</v>
      </c>
      <c r="C7" s="41" t="s">
        <v>18</v>
      </c>
      <c r="D7" s="41"/>
      <c r="E7" s="42"/>
      <c r="F7" s="65"/>
      <c r="G7" s="42"/>
      <c r="H7" s="42"/>
      <c r="I7" s="42"/>
      <c r="J7" s="43"/>
      <c r="K7" s="97"/>
      <c r="L7" s="38"/>
    </row>
    <row r="8" spans="1:13" s="36" customFormat="1" ht="24.75" customHeight="1">
      <c r="A8" s="70" t="s">
        <v>3</v>
      </c>
      <c r="B8" s="127">
        <v>43191</v>
      </c>
      <c r="C8" s="127"/>
      <c r="D8" s="127"/>
      <c r="E8" s="71" t="s">
        <v>11</v>
      </c>
      <c r="F8" s="126">
        <v>44135</v>
      </c>
      <c r="G8" s="126"/>
      <c r="H8" s="126"/>
      <c r="I8" s="84"/>
      <c r="J8" s="72"/>
      <c r="K8" s="97"/>
      <c r="L8" s="38"/>
    </row>
    <row r="9" spans="1:13" s="36" customFormat="1" ht="24.75" customHeight="1">
      <c r="A9" s="79" t="s">
        <v>50</v>
      </c>
      <c r="B9" s="130">
        <f>G22+G35+G44</f>
        <v>6506500</v>
      </c>
      <c r="C9" s="131"/>
      <c r="D9" s="81" t="s">
        <v>52</v>
      </c>
      <c r="E9" s="77" t="s">
        <v>54</v>
      </c>
      <c r="F9" s="77"/>
      <c r="G9" s="75"/>
      <c r="H9" s="75"/>
      <c r="I9" s="75"/>
      <c r="J9" s="76"/>
      <c r="K9" s="97"/>
      <c r="L9" s="38"/>
    </row>
    <row r="10" spans="1:13" s="36" customFormat="1" ht="24.75" customHeight="1" thickBot="1">
      <c r="A10" s="80" t="s">
        <v>51</v>
      </c>
      <c r="B10" s="132">
        <f>H22+H35+H44</f>
        <v>1951950</v>
      </c>
      <c r="C10" s="133"/>
      <c r="D10" s="82" t="s">
        <v>53</v>
      </c>
      <c r="E10" s="78" t="s">
        <v>55</v>
      </c>
      <c r="F10" s="83"/>
      <c r="G10" s="73"/>
      <c r="H10" s="73"/>
      <c r="I10" s="73"/>
      <c r="J10" s="74"/>
      <c r="K10" s="97"/>
      <c r="L10" s="38"/>
    </row>
    <row r="11" spans="1:13" ht="24.75" customHeight="1">
      <c r="A11" s="5"/>
      <c r="B11" s="5"/>
      <c r="C11" s="5"/>
      <c r="D11" s="5"/>
      <c r="E11" s="5"/>
      <c r="F11" s="5"/>
      <c r="G11" s="5"/>
      <c r="J11" s="5"/>
      <c r="K11" s="99"/>
      <c r="L11" s="5"/>
    </row>
    <row r="12" spans="1:13" ht="24.75" customHeight="1">
      <c r="A12" s="2"/>
      <c r="B12" s="2"/>
      <c r="C12" s="2"/>
      <c r="D12" s="2"/>
      <c r="E12" s="2"/>
      <c r="F12" s="2"/>
      <c r="G12" s="2"/>
      <c r="J12" s="2"/>
      <c r="K12" s="99"/>
      <c r="L12" s="5"/>
    </row>
    <row r="13" spans="1:13" s="36" customFormat="1" ht="24.75" customHeight="1" thickBot="1">
      <c r="A13" s="129" t="s">
        <v>15</v>
      </c>
      <c r="B13" s="129"/>
      <c r="C13" s="44"/>
      <c r="D13" s="44"/>
      <c r="E13" s="44"/>
      <c r="F13" s="44"/>
      <c r="G13" s="128">
        <v>43174</v>
      </c>
      <c r="H13" s="128"/>
      <c r="I13" s="128"/>
      <c r="J13" s="30" t="s">
        <v>22</v>
      </c>
      <c r="K13" s="97"/>
      <c r="L13" s="38"/>
    </row>
    <row r="14" spans="1:13" s="6" customFormat="1" ht="24.75" customHeight="1" thickBot="1">
      <c r="A14" s="26" t="s">
        <v>4</v>
      </c>
      <c r="B14" s="107" t="s">
        <v>5</v>
      </c>
      <c r="C14" s="108"/>
      <c r="D14" s="109"/>
      <c r="E14" s="27" t="s">
        <v>26</v>
      </c>
      <c r="F14" s="66" t="s">
        <v>56</v>
      </c>
      <c r="G14" s="28" t="s">
        <v>41</v>
      </c>
      <c r="H14" s="29" t="s">
        <v>9</v>
      </c>
      <c r="I14" s="27" t="s">
        <v>10</v>
      </c>
      <c r="J14" s="28" t="s">
        <v>27</v>
      </c>
      <c r="K14" s="100" t="s">
        <v>37</v>
      </c>
      <c r="M14" s="45"/>
    </row>
    <row r="15" spans="1:13" s="11" customFormat="1" ht="24.75" customHeight="1">
      <c r="A15" s="110" t="s">
        <v>20</v>
      </c>
      <c r="B15" s="17" t="s">
        <v>19</v>
      </c>
      <c r="C15" s="21">
        <v>140</v>
      </c>
      <c r="D15" s="19" t="s">
        <v>32</v>
      </c>
      <c r="E15" s="22">
        <f>C15*6000</f>
        <v>840000</v>
      </c>
      <c r="F15" s="87">
        <v>4</v>
      </c>
      <c r="G15" s="85">
        <f>E15*F15</f>
        <v>3360000</v>
      </c>
      <c r="H15" s="24">
        <f>G15*0.3</f>
        <v>1008000</v>
      </c>
      <c r="I15" s="25">
        <f>G15-H15</f>
        <v>2352000</v>
      </c>
      <c r="J15" s="48"/>
      <c r="K15" s="101">
        <f>I15/$F$15</f>
        <v>588000</v>
      </c>
    </row>
    <row r="16" spans="1:13" s="11" customFormat="1" ht="24.75" customHeight="1">
      <c r="A16" s="111"/>
      <c r="B16" s="16" t="s">
        <v>6</v>
      </c>
      <c r="C16" s="21">
        <v>60</v>
      </c>
      <c r="D16" s="18" t="s">
        <v>33</v>
      </c>
      <c r="E16" s="7">
        <f>C16*1000</f>
        <v>60000</v>
      </c>
      <c r="F16" s="88">
        <v>4</v>
      </c>
      <c r="G16" s="34">
        <f>E16*F16</f>
        <v>240000</v>
      </c>
      <c r="H16" s="12">
        <f>G16*0.3</f>
        <v>72000</v>
      </c>
      <c r="I16" s="10">
        <f t="shared" ref="I16:I21" si="0">G16-H16</f>
        <v>168000</v>
      </c>
      <c r="J16" s="8"/>
      <c r="K16" s="101">
        <f t="shared" ref="K16:K22" si="1">I16/$F$15</f>
        <v>42000</v>
      </c>
    </row>
    <row r="17" spans="1:13" s="11" customFormat="1" ht="24.75" customHeight="1">
      <c r="A17" s="112" t="s">
        <v>35</v>
      </c>
      <c r="B17" s="113"/>
      <c r="C17" s="113"/>
      <c r="D17" s="113"/>
      <c r="E17" s="113"/>
      <c r="F17" s="114"/>
      <c r="G17" s="34">
        <f>SUM(G15:G16)</f>
        <v>3600000</v>
      </c>
      <c r="H17" s="9">
        <f>SUM(H15:H16)</f>
        <v>1080000</v>
      </c>
      <c r="I17" s="10">
        <f t="shared" si="0"/>
        <v>2520000</v>
      </c>
      <c r="J17" s="8"/>
      <c r="K17" s="101">
        <f t="shared" si="1"/>
        <v>630000</v>
      </c>
    </row>
    <row r="18" spans="1:13" s="11" customFormat="1" ht="24.75" customHeight="1">
      <c r="A18" s="13" t="s">
        <v>23</v>
      </c>
      <c r="B18" s="16" t="s">
        <v>7</v>
      </c>
      <c r="C18" s="20"/>
      <c r="D18" s="18"/>
      <c r="E18" s="7">
        <f>ROUNDDOWN((E15+E16)*0.1,0)</f>
        <v>90000</v>
      </c>
      <c r="F18" s="89"/>
      <c r="G18" s="35">
        <f>ROUNDDOWN(G17*0.1,0)</f>
        <v>360000</v>
      </c>
      <c r="H18" s="31">
        <f>ROUNDDOWN(H17*0.1,0)</f>
        <v>108000</v>
      </c>
      <c r="I18" s="10">
        <f t="shared" si="0"/>
        <v>252000</v>
      </c>
      <c r="J18" s="14"/>
      <c r="K18" s="101">
        <f t="shared" si="1"/>
        <v>63000</v>
      </c>
    </row>
    <row r="19" spans="1:13" s="11" customFormat="1" ht="24.75" customHeight="1">
      <c r="A19" s="50" t="s">
        <v>24</v>
      </c>
      <c r="B19" s="16" t="s">
        <v>8</v>
      </c>
      <c r="C19" s="20"/>
      <c r="D19" s="18"/>
      <c r="E19" s="7">
        <f>ROUNDDOWN((E15+E16+E18)*0.3,0)</f>
        <v>297000</v>
      </c>
      <c r="F19" s="89"/>
      <c r="G19" s="35">
        <f>ROUNDDOWN((G17+G18)*0.3,0)</f>
        <v>1188000</v>
      </c>
      <c r="H19" s="31">
        <f>ROUNDDOWN((H17+H18)*0.3,0)</f>
        <v>356400</v>
      </c>
      <c r="I19" s="7">
        <f>G19-H19</f>
        <v>831600</v>
      </c>
      <c r="J19" s="8"/>
      <c r="K19" s="101">
        <f t="shared" si="1"/>
        <v>207900</v>
      </c>
    </row>
    <row r="20" spans="1:13" s="11" customFormat="1" ht="24.75" customHeight="1">
      <c r="A20" s="52" t="s">
        <v>38</v>
      </c>
      <c r="B20" s="53"/>
      <c r="C20" s="54"/>
      <c r="D20" s="55"/>
      <c r="E20" s="56">
        <v>50000</v>
      </c>
      <c r="F20" s="90"/>
      <c r="G20" s="57">
        <v>0</v>
      </c>
      <c r="H20" s="58">
        <v>0</v>
      </c>
      <c r="I20" s="56">
        <f t="shared" ref="I20" si="2">G20-H20</f>
        <v>0</v>
      </c>
      <c r="J20" s="59" t="s">
        <v>39</v>
      </c>
      <c r="K20" s="101">
        <f t="shared" si="1"/>
        <v>0</v>
      </c>
    </row>
    <row r="21" spans="1:13" s="11" customFormat="1" ht="24.75" customHeight="1" thickBot="1">
      <c r="A21" s="52" t="s">
        <v>42</v>
      </c>
      <c r="B21" s="53"/>
      <c r="C21" s="54"/>
      <c r="D21" s="55"/>
      <c r="E21" s="61" t="s">
        <v>40</v>
      </c>
      <c r="F21" s="91"/>
      <c r="G21" s="57">
        <v>0</v>
      </c>
      <c r="H21" s="58">
        <v>0</v>
      </c>
      <c r="I21" s="60">
        <f t="shared" si="0"/>
        <v>0</v>
      </c>
      <c r="J21" s="59"/>
      <c r="K21" s="101">
        <f t="shared" si="1"/>
        <v>0</v>
      </c>
    </row>
    <row r="22" spans="1:13" s="11" customFormat="1" ht="24.75" customHeight="1" thickTop="1" thickBot="1">
      <c r="A22" s="115" t="s">
        <v>36</v>
      </c>
      <c r="B22" s="116"/>
      <c r="C22" s="116"/>
      <c r="D22" s="116"/>
      <c r="E22" s="116"/>
      <c r="F22" s="117"/>
      <c r="G22" s="86">
        <f>SUM(G17:G21)</f>
        <v>5148000</v>
      </c>
      <c r="H22" s="15">
        <f>SUM(H17:H21)</f>
        <v>1544400</v>
      </c>
      <c r="I22" s="15">
        <f>SUM(I17:I21)</f>
        <v>3603600</v>
      </c>
      <c r="J22" s="46" t="s">
        <v>34</v>
      </c>
      <c r="K22" s="101">
        <f t="shared" si="1"/>
        <v>900900</v>
      </c>
    </row>
    <row r="28" spans="1:13" s="36" customFormat="1" ht="24.75" customHeight="1" thickBot="1">
      <c r="A28" s="38" t="s">
        <v>57</v>
      </c>
      <c r="B28" s="44"/>
      <c r="C28" s="44"/>
      <c r="D28" s="44"/>
      <c r="E28" s="44"/>
      <c r="F28" s="44"/>
      <c r="G28" s="128">
        <v>43374</v>
      </c>
      <c r="H28" s="128"/>
      <c r="I28" s="128"/>
      <c r="J28" s="30" t="s">
        <v>22</v>
      </c>
      <c r="K28" s="97"/>
      <c r="L28" s="38"/>
    </row>
    <row r="29" spans="1:13" s="6" customFormat="1" ht="24.75" customHeight="1" thickBot="1">
      <c r="A29" s="26" t="s">
        <v>4</v>
      </c>
      <c r="B29" s="107" t="s">
        <v>5</v>
      </c>
      <c r="C29" s="108"/>
      <c r="D29" s="109"/>
      <c r="E29" s="27" t="s">
        <v>26</v>
      </c>
      <c r="F29" s="66" t="s">
        <v>56</v>
      </c>
      <c r="G29" s="28" t="s">
        <v>41</v>
      </c>
      <c r="H29" s="67" t="s">
        <v>9</v>
      </c>
      <c r="I29" s="27" t="s">
        <v>10</v>
      </c>
      <c r="J29" s="28" t="s">
        <v>27</v>
      </c>
      <c r="K29" s="100" t="s">
        <v>37</v>
      </c>
      <c r="M29" s="45"/>
    </row>
    <row r="30" spans="1:13" s="11" customFormat="1" ht="24.75" customHeight="1">
      <c r="A30" s="110" t="s">
        <v>20</v>
      </c>
      <c r="B30" s="17" t="s">
        <v>19</v>
      </c>
      <c r="C30" s="21">
        <v>140</v>
      </c>
      <c r="D30" s="19" t="s">
        <v>32</v>
      </c>
      <c r="E30" s="22">
        <f>C30*6000</f>
        <v>840000</v>
      </c>
      <c r="F30" s="92">
        <v>1</v>
      </c>
      <c r="G30" s="85">
        <f>E30*F30</f>
        <v>840000</v>
      </c>
      <c r="H30" s="24">
        <f>G30*0.3</f>
        <v>252000</v>
      </c>
      <c r="I30" s="25">
        <f>G30-H30</f>
        <v>588000</v>
      </c>
      <c r="J30" s="48"/>
      <c r="K30" s="101">
        <f>I30/$F$30</f>
        <v>588000</v>
      </c>
    </row>
    <row r="31" spans="1:13" s="11" customFormat="1" ht="24.75" customHeight="1">
      <c r="A31" s="111"/>
      <c r="B31" s="16" t="s">
        <v>6</v>
      </c>
      <c r="C31" s="21">
        <v>50</v>
      </c>
      <c r="D31" s="18" t="s">
        <v>33</v>
      </c>
      <c r="E31" s="7">
        <f>C31*1000</f>
        <v>50000</v>
      </c>
      <c r="F31" s="93">
        <v>1</v>
      </c>
      <c r="G31" s="34">
        <f>E31*F31</f>
        <v>50000</v>
      </c>
      <c r="H31" s="12">
        <f>G31*0.3</f>
        <v>15000</v>
      </c>
      <c r="I31" s="10">
        <f t="shared" ref="I31:I33" si="3">G31-H31</f>
        <v>35000</v>
      </c>
      <c r="J31" s="8"/>
      <c r="K31" s="101">
        <f t="shared" ref="K31:K35" si="4">I31/$F$30</f>
        <v>35000</v>
      </c>
    </row>
    <row r="32" spans="1:13" s="11" customFormat="1" ht="24.75" customHeight="1">
      <c r="A32" s="112" t="s">
        <v>35</v>
      </c>
      <c r="B32" s="113"/>
      <c r="C32" s="113"/>
      <c r="D32" s="113"/>
      <c r="E32" s="113"/>
      <c r="F32" s="114"/>
      <c r="G32" s="34">
        <f>SUM(G30:G31)</f>
        <v>890000</v>
      </c>
      <c r="H32" s="9">
        <f>SUM(H30:H31)</f>
        <v>267000</v>
      </c>
      <c r="I32" s="10">
        <f t="shared" si="3"/>
        <v>623000</v>
      </c>
      <c r="J32" s="8"/>
      <c r="K32" s="101">
        <f t="shared" si="4"/>
        <v>623000</v>
      </c>
    </row>
    <row r="33" spans="1:13" s="11" customFormat="1" ht="24.75" customHeight="1">
      <c r="A33" s="68" t="s">
        <v>23</v>
      </c>
      <c r="B33" s="16" t="s">
        <v>7</v>
      </c>
      <c r="C33" s="20"/>
      <c r="D33" s="18"/>
      <c r="E33" s="7">
        <f>ROUNDDOWN((E30+E31)*0.1,0)</f>
        <v>89000</v>
      </c>
      <c r="F33" s="94"/>
      <c r="G33" s="35">
        <f>ROUNDDOWN(G32*0.1,0)</f>
        <v>89000</v>
      </c>
      <c r="H33" s="31">
        <f>ROUNDDOWN(H32*0.1,0)</f>
        <v>26700</v>
      </c>
      <c r="I33" s="10">
        <f t="shared" si="3"/>
        <v>62300</v>
      </c>
      <c r="J33" s="14"/>
      <c r="K33" s="101">
        <f t="shared" si="4"/>
        <v>62300</v>
      </c>
    </row>
    <row r="34" spans="1:13" s="11" customFormat="1" ht="24.75" customHeight="1" thickBot="1">
      <c r="A34" s="68" t="s">
        <v>24</v>
      </c>
      <c r="B34" s="16" t="s">
        <v>8</v>
      </c>
      <c r="C34" s="20"/>
      <c r="D34" s="18"/>
      <c r="E34" s="7">
        <f>ROUNDDOWN((E30+E31+E33)*0.3,0)</f>
        <v>293700</v>
      </c>
      <c r="F34" s="94"/>
      <c r="G34" s="35">
        <f>ROUNDDOWN((G32+G33)*0.3,0)</f>
        <v>293700</v>
      </c>
      <c r="H34" s="31">
        <f>ROUNDDOWN((H32+H33)*0.3,0)</f>
        <v>88110</v>
      </c>
      <c r="I34" s="7">
        <f>G34-H34</f>
        <v>205590</v>
      </c>
      <c r="J34" s="8"/>
      <c r="K34" s="101">
        <f t="shared" si="4"/>
        <v>205590</v>
      </c>
    </row>
    <row r="35" spans="1:13" s="11" customFormat="1" ht="24.75" customHeight="1" thickTop="1" thickBot="1">
      <c r="A35" s="115" t="s">
        <v>36</v>
      </c>
      <c r="B35" s="116"/>
      <c r="C35" s="116"/>
      <c r="D35" s="116"/>
      <c r="E35" s="116"/>
      <c r="F35" s="117"/>
      <c r="G35" s="86">
        <f>SUM(G32:G34)</f>
        <v>1272700</v>
      </c>
      <c r="H35" s="15">
        <f>SUM(H32:H34)</f>
        <v>381810</v>
      </c>
      <c r="I35" s="15">
        <f>SUM(I32:I34)</f>
        <v>890890</v>
      </c>
      <c r="J35" s="46" t="s">
        <v>60</v>
      </c>
      <c r="K35" s="101">
        <f t="shared" si="4"/>
        <v>890890</v>
      </c>
    </row>
    <row r="36" spans="1:13" s="11" customFormat="1" ht="24.75" customHeight="1">
      <c r="A36" s="62"/>
      <c r="B36" s="62"/>
      <c r="C36" s="62"/>
      <c r="D36" s="62"/>
      <c r="E36" s="51"/>
      <c r="F36" s="51"/>
      <c r="G36" s="51"/>
      <c r="H36" s="51"/>
      <c r="I36" s="51"/>
      <c r="J36" s="51"/>
      <c r="K36" s="101"/>
    </row>
    <row r="37" spans="1:13" s="36" customFormat="1" ht="24.75" customHeight="1" thickBot="1">
      <c r="A37" s="38" t="s">
        <v>49</v>
      </c>
      <c r="B37" s="44"/>
      <c r="C37" s="44"/>
      <c r="D37" s="44"/>
      <c r="E37" s="44"/>
      <c r="F37" s="44"/>
      <c r="G37" s="128">
        <v>43497</v>
      </c>
      <c r="H37" s="128"/>
      <c r="I37" s="128"/>
      <c r="J37" s="30" t="s">
        <v>22</v>
      </c>
      <c r="K37" s="97"/>
      <c r="L37" s="38"/>
    </row>
    <row r="38" spans="1:13" s="6" customFormat="1" ht="24.75" customHeight="1" thickBot="1">
      <c r="A38" s="26" t="s">
        <v>4</v>
      </c>
      <c r="B38" s="107" t="s">
        <v>5</v>
      </c>
      <c r="C38" s="108"/>
      <c r="D38" s="109"/>
      <c r="E38" s="27" t="s">
        <v>26</v>
      </c>
      <c r="F38" s="66" t="s">
        <v>56</v>
      </c>
      <c r="G38" s="28" t="s">
        <v>41</v>
      </c>
      <c r="H38" s="49" t="s">
        <v>9</v>
      </c>
      <c r="I38" s="27" t="s">
        <v>10</v>
      </c>
      <c r="J38" s="28" t="s">
        <v>27</v>
      </c>
      <c r="K38" s="100" t="s">
        <v>37</v>
      </c>
      <c r="M38" s="45"/>
    </row>
    <row r="39" spans="1:13" s="11" customFormat="1" ht="24.75" customHeight="1">
      <c r="A39" s="110" t="s">
        <v>20</v>
      </c>
      <c r="B39" s="17" t="s">
        <v>19</v>
      </c>
      <c r="C39" s="21">
        <v>0</v>
      </c>
      <c r="D39" s="19" t="s">
        <v>32</v>
      </c>
      <c r="E39" s="22">
        <f>C39*6000</f>
        <v>0</v>
      </c>
      <c r="F39" s="92" t="s">
        <v>59</v>
      </c>
      <c r="G39" s="85">
        <f>E39*B21</f>
        <v>0</v>
      </c>
      <c r="H39" s="24">
        <f>G39*0.3</f>
        <v>0</v>
      </c>
      <c r="I39" s="25">
        <f>G39-H39</f>
        <v>0</v>
      </c>
      <c r="J39" s="48"/>
      <c r="K39" s="101">
        <f>I39/$F$40</f>
        <v>0</v>
      </c>
    </row>
    <row r="40" spans="1:13" s="11" customFormat="1" ht="24.75" customHeight="1">
      <c r="A40" s="111"/>
      <c r="B40" s="16" t="s">
        <v>6</v>
      </c>
      <c r="C40" s="21">
        <v>12</v>
      </c>
      <c r="D40" s="18" t="s">
        <v>33</v>
      </c>
      <c r="E40" s="7">
        <f>C40*1000</f>
        <v>12000</v>
      </c>
      <c r="F40" s="93">
        <v>5</v>
      </c>
      <c r="G40" s="34">
        <f>E40*F40</f>
        <v>60000</v>
      </c>
      <c r="H40" s="12">
        <f>G40*0.3</f>
        <v>18000</v>
      </c>
      <c r="I40" s="10">
        <f t="shared" ref="I40:I42" si="5">G40-H40</f>
        <v>42000</v>
      </c>
      <c r="J40" s="8"/>
      <c r="K40" s="101">
        <f t="shared" ref="K40:K43" si="6">I40/$F$40</f>
        <v>8400</v>
      </c>
    </row>
    <row r="41" spans="1:13" s="11" customFormat="1" ht="24.75" customHeight="1">
      <c r="A41" s="112" t="s">
        <v>35</v>
      </c>
      <c r="B41" s="113"/>
      <c r="C41" s="113"/>
      <c r="D41" s="113"/>
      <c r="E41" s="113"/>
      <c r="F41" s="114"/>
      <c r="G41" s="34">
        <f>SUM(G39:G40)</f>
        <v>60000</v>
      </c>
      <c r="H41" s="9">
        <f>SUM(H39:H40)</f>
        <v>18000</v>
      </c>
      <c r="I41" s="10">
        <f t="shared" si="5"/>
        <v>42000</v>
      </c>
      <c r="J41" s="8"/>
      <c r="K41" s="101">
        <f t="shared" si="6"/>
        <v>8400</v>
      </c>
    </row>
    <row r="42" spans="1:13" s="11" customFormat="1" ht="24.75" customHeight="1">
      <c r="A42" s="50" t="s">
        <v>23</v>
      </c>
      <c r="B42" s="16" t="s">
        <v>7</v>
      </c>
      <c r="C42" s="20"/>
      <c r="D42" s="18"/>
      <c r="E42" s="7">
        <f>ROUNDDOWN((E39+E40)*0.1,0)</f>
        <v>1200</v>
      </c>
      <c r="F42" s="94"/>
      <c r="G42" s="35">
        <f>ROUNDDOWN(G41*0.1,0)</f>
        <v>6000</v>
      </c>
      <c r="H42" s="31">
        <f>ROUNDDOWN(H41*0.1,0)</f>
        <v>1800</v>
      </c>
      <c r="I42" s="10">
        <f t="shared" si="5"/>
        <v>4200</v>
      </c>
      <c r="J42" s="14"/>
      <c r="K42" s="101">
        <f t="shared" si="6"/>
        <v>840</v>
      </c>
    </row>
    <row r="43" spans="1:13" s="11" customFormat="1" ht="24.75" customHeight="1" thickBot="1">
      <c r="A43" s="50" t="s">
        <v>24</v>
      </c>
      <c r="B43" s="16" t="s">
        <v>8</v>
      </c>
      <c r="C43" s="20"/>
      <c r="D43" s="18"/>
      <c r="E43" s="7">
        <f>ROUNDDOWN((E39+E40+E42)*0.3,0)</f>
        <v>3960</v>
      </c>
      <c r="F43" s="94"/>
      <c r="G43" s="35">
        <f>ROUNDDOWN((G41+G42)*0.3,0)</f>
        <v>19800</v>
      </c>
      <c r="H43" s="31">
        <f>ROUNDDOWN((H41+H42)*0.3,0)</f>
        <v>5940</v>
      </c>
      <c r="I43" s="7">
        <f>G43-H43</f>
        <v>13860</v>
      </c>
      <c r="J43" s="8"/>
      <c r="K43" s="101">
        <f t="shared" si="6"/>
        <v>2772</v>
      </c>
    </row>
    <row r="44" spans="1:13" s="11" customFormat="1" ht="24.75" customHeight="1" thickTop="1" thickBot="1">
      <c r="A44" s="115" t="s">
        <v>36</v>
      </c>
      <c r="B44" s="116"/>
      <c r="C44" s="116"/>
      <c r="D44" s="116"/>
      <c r="E44" s="116"/>
      <c r="F44" s="117"/>
      <c r="G44" s="86">
        <f>SUM(G41:G43)</f>
        <v>85800</v>
      </c>
      <c r="H44" s="15">
        <f>SUM(H41:H43)</f>
        <v>25740</v>
      </c>
      <c r="I44" s="15">
        <f>SUM(I41:I43)</f>
        <v>60060</v>
      </c>
      <c r="J44" s="46" t="s">
        <v>58</v>
      </c>
      <c r="K44" s="101">
        <f>I44/$F$40</f>
        <v>12012</v>
      </c>
    </row>
    <row r="45" spans="1:13" s="11" customFormat="1" ht="24.75" customHeight="1">
      <c r="A45" s="62"/>
      <c r="B45" s="62"/>
      <c r="C45" s="62"/>
      <c r="D45" s="62"/>
      <c r="E45" s="51"/>
      <c r="F45" s="51"/>
      <c r="G45" s="51"/>
      <c r="H45" s="51"/>
      <c r="I45" s="51"/>
      <c r="J45" s="51"/>
      <c r="K45" s="101"/>
    </row>
    <row r="46" spans="1:13" s="36" customFormat="1" ht="24.75" customHeight="1">
      <c r="A46" s="63" t="s">
        <v>43</v>
      </c>
      <c r="K46" s="98"/>
    </row>
    <row r="47" spans="1:13" s="36" customFormat="1" ht="24.75" customHeight="1">
      <c r="A47" s="64" t="s">
        <v>44</v>
      </c>
      <c r="K47" s="98"/>
    </row>
    <row r="48" spans="1:13" s="36" customFormat="1" ht="24.75" customHeight="1">
      <c r="A48" s="64" t="s">
        <v>45</v>
      </c>
      <c r="K48" s="98"/>
    </row>
    <row r="49" spans="1:11" s="36" customFormat="1" ht="24.75" customHeight="1">
      <c r="A49" s="64" t="s">
        <v>46</v>
      </c>
      <c r="K49" s="98"/>
    </row>
    <row r="50" spans="1:11" ht="24.75" customHeight="1">
      <c r="A50" s="64" t="s">
        <v>47</v>
      </c>
    </row>
    <row r="51" spans="1:11" s="69" customFormat="1" ht="24.75" customHeight="1">
      <c r="K51" s="102"/>
    </row>
    <row r="52" spans="1:11" ht="24.75" customHeight="1">
      <c r="A52" s="3" t="s">
        <v>48</v>
      </c>
    </row>
  </sheetData>
  <mergeCells count="25">
    <mergeCell ref="A41:F41"/>
    <mergeCell ref="A44:F44"/>
    <mergeCell ref="F8:H8"/>
    <mergeCell ref="B38:D38"/>
    <mergeCell ref="A39:A40"/>
    <mergeCell ref="B8:D8"/>
    <mergeCell ref="B14:D14"/>
    <mergeCell ref="A15:A16"/>
    <mergeCell ref="G13:I13"/>
    <mergeCell ref="G37:I37"/>
    <mergeCell ref="A13:B13"/>
    <mergeCell ref="B9:C9"/>
    <mergeCell ref="B10:C10"/>
    <mergeCell ref="A17:F17"/>
    <mergeCell ref="A22:F22"/>
    <mergeCell ref="G28:I28"/>
    <mergeCell ref="B29:D29"/>
    <mergeCell ref="A30:A31"/>
    <mergeCell ref="A32:F32"/>
    <mergeCell ref="A35:F35"/>
    <mergeCell ref="I1:J1"/>
    <mergeCell ref="A2:J2"/>
    <mergeCell ref="B4:J4"/>
    <mergeCell ref="B5:J5"/>
    <mergeCell ref="B6:J6"/>
  </mergeCells>
  <phoneticPr fontId="1"/>
  <printOptions horizontalCentered="1"/>
  <pageMargins left="0.59055118110236227" right="0.39370078740157483" top="0.59055118110236227" bottom="0.39370078740157483" header="0" footer="0.51181102362204722"/>
  <pageSetup paperSize="9" scale="62" orientation="portrait" r:id="rId1"/>
  <headerFoot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50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F8" sqref="F8:I8"/>
    </sheetView>
  </sheetViews>
  <sheetFormatPr defaultRowHeight="24" customHeight="1"/>
  <cols>
    <col min="1" max="1" width="20.625" style="3" customWidth="1"/>
    <col min="2" max="2" width="15.25" style="3" bestFit="1" customWidth="1"/>
    <col min="3" max="3" width="10" style="3" bestFit="1" customWidth="1"/>
    <col min="4" max="4" width="8.625" style="3" bestFit="1" customWidth="1"/>
    <col min="5" max="5" width="12.625" style="3" customWidth="1"/>
    <col min="6" max="6" width="5.25" style="3" bestFit="1" customWidth="1"/>
    <col min="7" max="9" width="12.625" style="3" customWidth="1"/>
    <col min="10" max="10" width="25.625" style="3" customWidth="1"/>
    <col min="11" max="11" width="13.75" style="3" customWidth="1"/>
    <col min="12" max="16384" width="9" style="3"/>
  </cols>
  <sheetData>
    <row r="1" spans="1:12" ht="24" customHeight="1">
      <c r="I1" s="118" t="s">
        <v>62</v>
      </c>
      <c r="J1" s="118"/>
    </row>
    <row r="2" spans="1:12" s="1" customFormat="1" ht="24" customHeight="1">
      <c r="A2" s="119" t="s">
        <v>61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24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s="36" customFormat="1" ht="24" customHeight="1">
      <c r="A4" s="37" t="s">
        <v>0</v>
      </c>
      <c r="B4" s="120" t="s">
        <v>13</v>
      </c>
      <c r="C4" s="120"/>
      <c r="D4" s="120"/>
      <c r="E4" s="120"/>
      <c r="F4" s="120"/>
      <c r="G4" s="120"/>
      <c r="H4" s="120"/>
      <c r="I4" s="120"/>
      <c r="J4" s="121"/>
      <c r="K4" s="38"/>
      <c r="L4" s="38"/>
    </row>
    <row r="5" spans="1:12" s="36" customFormat="1" ht="24" customHeight="1">
      <c r="A5" s="39" t="s">
        <v>1</v>
      </c>
      <c r="B5" s="122" t="s">
        <v>12</v>
      </c>
      <c r="C5" s="122"/>
      <c r="D5" s="122"/>
      <c r="E5" s="122"/>
      <c r="F5" s="122"/>
      <c r="G5" s="122"/>
      <c r="H5" s="122"/>
      <c r="I5" s="122"/>
      <c r="J5" s="123"/>
      <c r="L5" s="38"/>
    </row>
    <row r="6" spans="1:12" s="36" customFormat="1" ht="96" customHeight="1">
      <c r="A6" s="39" t="s">
        <v>2</v>
      </c>
      <c r="B6" s="124" t="s">
        <v>28</v>
      </c>
      <c r="C6" s="124"/>
      <c r="D6" s="124"/>
      <c r="E6" s="124"/>
      <c r="F6" s="124"/>
      <c r="G6" s="124"/>
      <c r="H6" s="124"/>
      <c r="I6" s="124"/>
      <c r="J6" s="125"/>
      <c r="K6" s="38"/>
      <c r="L6" s="38"/>
    </row>
    <row r="7" spans="1:12" s="36" customFormat="1" ht="24" customHeight="1">
      <c r="A7" s="39" t="s">
        <v>14</v>
      </c>
      <c r="B7" s="40"/>
      <c r="C7" s="41" t="s">
        <v>18</v>
      </c>
      <c r="D7" s="41"/>
      <c r="E7" s="42"/>
      <c r="F7" s="65"/>
      <c r="G7" s="42"/>
      <c r="H7" s="42"/>
      <c r="I7" s="42"/>
      <c r="J7" s="43"/>
      <c r="K7" s="38"/>
      <c r="L7" s="38"/>
    </row>
    <row r="8" spans="1:12" s="36" customFormat="1" ht="24" customHeight="1">
      <c r="A8" s="70" t="s">
        <v>3</v>
      </c>
      <c r="B8" s="127" t="s">
        <v>17</v>
      </c>
      <c r="C8" s="127"/>
      <c r="D8" s="127"/>
      <c r="E8" s="71" t="s">
        <v>11</v>
      </c>
      <c r="F8" s="126" t="s">
        <v>17</v>
      </c>
      <c r="G8" s="126"/>
      <c r="H8" s="126"/>
      <c r="I8" s="126"/>
      <c r="J8" s="72"/>
      <c r="K8" s="38"/>
      <c r="L8" s="38"/>
    </row>
    <row r="9" spans="1:12" s="36" customFormat="1" ht="24.75" customHeight="1">
      <c r="A9" s="79" t="s">
        <v>50</v>
      </c>
      <c r="B9" s="130">
        <f>G20+G30+G40+G50</f>
        <v>0</v>
      </c>
      <c r="C9" s="131"/>
      <c r="D9" s="81" t="s">
        <v>52</v>
      </c>
      <c r="E9" s="77" t="s">
        <v>54</v>
      </c>
      <c r="F9" s="77"/>
      <c r="G9" s="75"/>
      <c r="H9" s="75"/>
      <c r="I9" s="75"/>
      <c r="J9" s="76"/>
      <c r="K9" s="38"/>
      <c r="L9" s="38"/>
    </row>
    <row r="10" spans="1:12" s="36" customFormat="1" ht="24.75" customHeight="1" thickBot="1">
      <c r="A10" s="80" t="s">
        <v>51</v>
      </c>
      <c r="B10" s="132">
        <f>H20+H30+H40+H50</f>
        <v>0</v>
      </c>
      <c r="C10" s="133"/>
      <c r="D10" s="82" t="s">
        <v>53</v>
      </c>
      <c r="E10" s="78" t="s">
        <v>55</v>
      </c>
      <c r="F10" s="83"/>
      <c r="G10" s="73"/>
      <c r="H10" s="73"/>
      <c r="I10" s="73"/>
      <c r="J10" s="74"/>
      <c r="K10" s="38"/>
      <c r="L10" s="38"/>
    </row>
    <row r="11" spans="1:12" ht="24" customHeight="1">
      <c r="A11" s="5"/>
      <c r="B11" s="5"/>
      <c r="C11" s="5"/>
      <c r="D11" s="5"/>
      <c r="E11" s="5"/>
      <c r="F11" s="5"/>
      <c r="G11" s="5"/>
      <c r="J11" s="5"/>
      <c r="K11" s="5"/>
      <c r="L11" s="5"/>
    </row>
    <row r="12" spans="1:12" ht="24" customHeight="1">
      <c r="A12" s="2"/>
      <c r="B12" s="2"/>
      <c r="C12" s="2"/>
      <c r="D12" s="2"/>
      <c r="E12" s="2"/>
      <c r="F12" s="2"/>
      <c r="G12" s="2"/>
      <c r="J12" s="2"/>
      <c r="K12" s="5"/>
      <c r="L12" s="5"/>
    </row>
    <row r="13" spans="1:12" s="36" customFormat="1" ht="24" customHeight="1" thickBot="1">
      <c r="A13" s="135" t="s">
        <v>15</v>
      </c>
      <c r="B13" s="135"/>
      <c r="C13" s="135"/>
      <c r="D13" s="135"/>
      <c r="E13" s="135"/>
      <c r="F13" s="135"/>
      <c r="G13" s="134" t="s">
        <v>16</v>
      </c>
      <c r="H13" s="134"/>
      <c r="I13" s="134"/>
      <c r="J13" s="30" t="s">
        <v>22</v>
      </c>
      <c r="K13" s="38"/>
      <c r="L13" s="38"/>
    </row>
    <row r="14" spans="1:12" s="6" customFormat="1" ht="24" customHeight="1" thickBot="1">
      <c r="A14" s="26" t="s">
        <v>4</v>
      </c>
      <c r="B14" s="107" t="s">
        <v>5</v>
      </c>
      <c r="C14" s="108"/>
      <c r="D14" s="109"/>
      <c r="E14" s="27" t="s">
        <v>26</v>
      </c>
      <c r="F14" s="66" t="s">
        <v>56</v>
      </c>
      <c r="G14" s="28" t="s">
        <v>41</v>
      </c>
      <c r="H14" s="29" t="s">
        <v>9</v>
      </c>
      <c r="I14" s="27" t="s">
        <v>10</v>
      </c>
      <c r="J14" s="28" t="s">
        <v>27</v>
      </c>
      <c r="K14" s="6" t="s">
        <v>37</v>
      </c>
    </row>
    <row r="15" spans="1:12" s="11" customFormat="1" ht="24" customHeight="1">
      <c r="A15" s="110" t="s">
        <v>20</v>
      </c>
      <c r="B15" s="17" t="s">
        <v>19</v>
      </c>
      <c r="C15" s="21"/>
      <c r="D15" s="19" t="s">
        <v>32</v>
      </c>
      <c r="E15" s="22">
        <f>C15*6000</f>
        <v>0</v>
      </c>
      <c r="F15" s="104"/>
      <c r="G15" s="23">
        <f>E15*F15</f>
        <v>0</v>
      </c>
      <c r="H15" s="24">
        <f>G15*0.3</f>
        <v>0</v>
      </c>
      <c r="I15" s="25">
        <f>G15-H15</f>
        <v>0</v>
      </c>
      <c r="J15" s="23"/>
      <c r="K15" s="47" t="e">
        <f>I15/$F$15</f>
        <v>#DIV/0!</v>
      </c>
    </row>
    <row r="16" spans="1:12" s="11" customFormat="1" ht="24" customHeight="1">
      <c r="A16" s="111"/>
      <c r="B16" s="16" t="s">
        <v>6</v>
      </c>
      <c r="C16" s="21"/>
      <c r="D16" s="18" t="s">
        <v>33</v>
      </c>
      <c r="E16" s="7">
        <f>C16*1000</f>
        <v>0</v>
      </c>
      <c r="F16" s="105"/>
      <c r="G16" s="8">
        <f>E16*F16</f>
        <v>0</v>
      </c>
      <c r="H16" s="12">
        <f>G16*0.3</f>
        <v>0</v>
      </c>
      <c r="I16" s="10">
        <f>G16-H16</f>
        <v>0</v>
      </c>
      <c r="J16" s="8"/>
      <c r="K16" s="47" t="e">
        <f t="shared" ref="K16:K20" si="0">I16/$F$15</f>
        <v>#DIV/0!</v>
      </c>
    </row>
    <row r="17" spans="1:12" s="11" customFormat="1" ht="24" customHeight="1">
      <c r="A17" s="112" t="s">
        <v>21</v>
      </c>
      <c r="B17" s="113"/>
      <c r="C17" s="113"/>
      <c r="D17" s="113"/>
      <c r="E17" s="113"/>
      <c r="F17" s="114"/>
      <c r="G17" s="8">
        <f>SUM(G15:G16)</f>
        <v>0</v>
      </c>
      <c r="H17" s="9">
        <f>SUM(H15:H16)</f>
        <v>0</v>
      </c>
      <c r="I17" s="10">
        <f t="shared" ref="I17:I19" si="1">G17-H17</f>
        <v>0</v>
      </c>
      <c r="J17" s="8"/>
      <c r="K17" s="47" t="e">
        <f t="shared" si="0"/>
        <v>#DIV/0!</v>
      </c>
    </row>
    <row r="18" spans="1:12" s="11" customFormat="1" ht="24" customHeight="1">
      <c r="A18" s="13" t="s">
        <v>23</v>
      </c>
      <c r="B18" s="16" t="s">
        <v>7</v>
      </c>
      <c r="C18" s="20"/>
      <c r="D18" s="18"/>
      <c r="E18" s="7">
        <f>ROUNDDOWN((E15+E16)*0.1,0)</f>
        <v>0</v>
      </c>
      <c r="F18" s="106"/>
      <c r="G18" s="14">
        <f>ROUNDDOWN(G17*0.1,0)</f>
        <v>0</v>
      </c>
      <c r="H18" s="31">
        <f>ROUNDDOWN(H17*0.1,0)</f>
        <v>0</v>
      </c>
      <c r="I18" s="10">
        <f t="shared" si="1"/>
        <v>0</v>
      </c>
      <c r="J18" s="14"/>
      <c r="K18" s="47" t="e">
        <f t="shared" si="0"/>
        <v>#DIV/0!</v>
      </c>
    </row>
    <row r="19" spans="1:12" s="11" customFormat="1" ht="24" customHeight="1" thickBot="1">
      <c r="A19" s="13" t="s">
        <v>24</v>
      </c>
      <c r="B19" s="16" t="s">
        <v>8</v>
      </c>
      <c r="C19" s="20"/>
      <c r="D19" s="18"/>
      <c r="E19" s="7">
        <f>ROUNDDOWN((E15+E16+E18)*0.3,0)</f>
        <v>0</v>
      </c>
      <c r="F19" s="106"/>
      <c r="G19" s="14">
        <f>ROUNDDOWN((G17+G18)*0.3,0)</f>
        <v>0</v>
      </c>
      <c r="H19" s="31">
        <f>ROUNDDOWN((H17+H18)*0.3,0)</f>
        <v>0</v>
      </c>
      <c r="I19" s="32">
        <f t="shared" si="1"/>
        <v>0</v>
      </c>
      <c r="J19" s="14"/>
      <c r="K19" s="47" t="e">
        <f t="shared" si="0"/>
        <v>#DIV/0!</v>
      </c>
    </row>
    <row r="20" spans="1:12" s="11" customFormat="1" ht="24" customHeight="1" thickTop="1" thickBot="1">
      <c r="A20" s="115" t="s">
        <v>25</v>
      </c>
      <c r="B20" s="116"/>
      <c r="C20" s="116"/>
      <c r="D20" s="116"/>
      <c r="E20" s="116"/>
      <c r="F20" s="117"/>
      <c r="G20" s="33">
        <f>SUM(G17:G19)</f>
        <v>0</v>
      </c>
      <c r="H20" s="15">
        <f>SUM(H17:H19)</f>
        <v>0</v>
      </c>
      <c r="I20" s="15">
        <f>SUM(I17:I19)</f>
        <v>0</v>
      </c>
      <c r="J20" s="103" t="e">
        <f>K20</f>
        <v>#DIV/0!</v>
      </c>
      <c r="K20" s="47" t="e">
        <f t="shared" si="0"/>
        <v>#DIV/0!</v>
      </c>
    </row>
    <row r="22" spans="1:12" ht="24" customHeight="1">
      <c r="A22" s="2"/>
      <c r="B22" s="2"/>
      <c r="C22" s="2"/>
      <c r="D22" s="2"/>
      <c r="E22" s="2"/>
      <c r="F22" s="2"/>
      <c r="G22" s="2"/>
      <c r="J22" s="2"/>
      <c r="K22" s="5"/>
      <c r="L22" s="5"/>
    </row>
    <row r="23" spans="1:12" s="36" customFormat="1" ht="24" customHeight="1" thickBot="1">
      <c r="A23" s="135" t="s">
        <v>15</v>
      </c>
      <c r="B23" s="135"/>
      <c r="C23" s="135"/>
      <c r="D23" s="135"/>
      <c r="E23" s="135"/>
      <c r="F23" s="135"/>
      <c r="G23" s="134" t="s">
        <v>16</v>
      </c>
      <c r="H23" s="134"/>
      <c r="I23" s="134"/>
      <c r="J23" s="30" t="s">
        <v>22</v>
      </c>
      <c r="K23" s="38"/>
      <c r="L23" s="38"/>
    </row>
    <row r="24" spans="1:12" s="6" customFormat="1" ht="24" customHeight="1" thickBot="1">
      <c r="A24" s="26" t="s">
        <v>4</v>
      </c>
      <c r="B24" s="107" t="s">
        <v>5</v>
      </c>
      <c r="C24" s="108"/>
      <c r="D24" s="109"/>
      <c r="E24" s="27" t="s">
        <v>26</v>
      </c>
      <c r="F24" s="66" t="s">
        <v>56</v>
      </c>
      <c r="G24" s="28" t="s">
        <v>41</v>
      </c>
      <c r="H24" s="67" t="s">
        <v>9</v>
      </c>
      <c r="I24" s="27" t="s">
        <v>10</v>
      </c>
      <c r="J24" s="28" t="s">
        <v>27</v>
      </c>
      <c r="K24" s="6" t="s">
        <v>37</v>
      </c>
    </row>
    <row r="25" spans="1:12" s="11" customFormat="1" ht="24" customHeight="1">
      <c r="A25" s="110" t="s">
        <v>20</v>
      </c>
      <c r="B25" s="17" t="s">
        <v>19</v>
      </c>
      <c r="C25" s="21"/>
      <c r="D25" s="19" t="s">
        <v>32</v>
      </c>
      <c r="E25" s="22">
        <f>C25*6000</f>
        <v>0</v>
      </c>
      <c r="F25" s="104"/>
      <c r="G25" s="23">
        <f>E25*F25</f>
        <v>0</v>
      </c>
      <c r="H25" s="24">
        <f>G25*0.3</f>
        <v>0</v>
      </c>
      <c r="I25" s="25">
        <f>G25-H25</f>
        <v>0</v>
      </c>
      <c r="J25" s="23"/>
      <c r="K25" s="47" t="e">
        <f>I25/$F$25</f>
        <v>#DIV/0!</v>
      </c>
    </row>
    <row r="26" spans="1:12" s="11" customFormat="1" ht="24" customHeight="1">
      <c r="A26" s="111"/>
      <c r="B26" s="16" t="s">
        <v>6</v>
      </c>
      <c r="C26" s="21"/>
      <c r="D26" s="18" t="s">
        <v>33</v>
      </c>
      <c r="E26" s="7">
        <f>C26*1000</f>
        <v>0</v>
      </c>
      <c r="F26" s="105"/>
      <c r="G26" s="8">
        <f>E26*F26</f>
        <v>0</v>
      </c>
      <c r="H26" s="12">
        <f>G26*0.3</f>
        <v>0</v>
      </c>
      <c r="I26" s="10">
        <f>G26-H26</f>
        <v>0</v>
      </c>
      <c r="J26" s="8"/>
      <c r="K26" s="47" t="e">
        <f t="shared" ref="K26:K30" si="2">I26/$F$25</f>
        <v>#DIV/0!</v>
      </c>
    </row>
    <row r="27" spans="1:12" s="11" customFormat="1" ht="24" customHeight="1">
      <c r="A27" s="112" t="s">
        <v>21</v>
      </c>
      <c r="B27" s="113"/>
      <c r="C27" s="113"/>
      <c r="D27" s="113"/>
      <c r="E27" s="113"/>
      <c r="F27" s="114"/>
      <c r="G27" s="8">
        <f>SUM(G25:G26)</f>
        <v>0</v>
      </c>
      <c r="H27" s="9">
        <f>SUM(H25:H26)</f>
        <v>0</v>
      </c>
      <c r="I27" s="10">
        <f t="shared" ref="I27:I29" si="3">G27-H27</f>
        <v>0</v>
      </c>
      <c r="J27" s="8"/>
      <c r="K27" s="47" t="e">
        <f t="shared" si="2"/>
        <v>#DIV/0!</v>
      </c>
    </row>
    <row r="28" spans="1:12" s="11" customFormat="1" ht="24" customHeight="1">
      <c r="A28" s="68" t="s">
        <v>23</v>
      </c>
      <c r="B28" s="16" t="s">
        <v>7</v>
      </c>
      <c r="C28" s="20"/>
      <c r="D28" s="18"/>
      <c r="E28" s="7">
        <f>ROUNDDOWN((E25+E26)*0.1,0)</f>
        <v>0</v>
      </c>
      <c r="F28" s="106"/>
      <c r="G28" s="14">
        <f>ROUNDDOWN(G27*0.1,0)</f>
        <v>0</v>
      </c>
      <c r="H28" s="31">
        <f>ROUNDDOWN(H27*0.1,0)</f>
        <v>0</v>
      </c>
      <c r="I28" s="10">
        <f t="shared" si="3"/>
        <v>0</v>
      </c>
      <c r="J28" s="14"/>
      <c r="K28" s="47" t="e">
        <f t="shared" si="2"/>
        <v>#DIV/0!</v>
      </c>
    </row>
    <row r="29" spans="1:12" s="11" customFormat="1" ht="24" customHeight="1" thickBot="1">
      <c r="A29" s="68" t="s">
        <v>24</v>
      </c>
      <c r="B29" s="16" t="s">
        <v>8</v>
      </c>
      <c r="C29" s="20"/>
      <c r="D29" s="18"/>
      <c r="E29" s="7">
        <f>ROUNDDOWN((E25+E26+E28)*0.3,0)</f>
        <v>0</v>
      </c>
      <c r="F29" s="106"/>
      <c r="G29" s="14">
        <f>ROUNDDOWN((G27+G28)*0.3,0)</f>
        <v>0</v>
      </c>
      <c r="H29" s="31">
        <f>ROUNDDOWN((H27+H28)*0.3,0)</f>
        <v>0</v>
      </c>
      <c r="I29" s="32">
        <f t="shared" si="3"/>
        <v>0</v>
      </c>
      <c r="J29" s="14"/>
      <c r="K29" s="47" t="e">
        <f t="shared" si="2"/>
        <v>#DIV/0!</v>
      </c>
    </row>
    <row r="30" spans="1:12" s="11" customFormat="1" ht="24" customHeight="1" thickTop="1" thickBot="1">
      <c r="A30" s="115" t="s">
        <v>25</v>
      </c>
      <c r="B30" s="116"/>
      <c r="C30" s="116"/>
      <c r="D30" s="116"/>
      <c r="E30" s="116"/>
      <c r="F30" s="117"/>
      <c r="G30" s="33">
        <f>SUM(G27:G29)</f>
        <v>0</v>
      </c>
      <c r="H30" s="15">
        <f>SUM(H27:H29)</f>
        <v>0</v>
      </c>
      <c r="I30" s="15">
        <f>SUM(I27:I29)</f>
        <v>0</v>
      </c>
      <c r="J30" s="103" t="e">
        <f>K30</f>
        <v>#DIV/0!</v>
      </c>
      <c r="K30" s="47" t="e">
        <f t="shared" si="2"/>
        <v>#DIV/0!</v>
      </c>
    </row>
    <row r="32" spans="1:12" ht="24" customHeight="1">
      <c r="A32" s="2"/>
      <c r="B32" s="2"/>
      <c r="C32" s="2"/>
      <c r="D32" s="2"/>
      <c r="E32" s="2"/>
      <c r="F32" s="2"/>
      <c r="G32" s="2"/>
      <c r="J32" s="2"/>
      <c r="K32" s="5"/>
      <c r="L32" s="5"/>
    </row>
    <row r="33" spans="1:12" s="36" customFormat="1" ht="24" customHeight="1" thickBot="1">
      <c r="A33" s="135" t="s">
        <v>15</v>
      </c>
      <c r="B33" s="135"/>
      <c r="C33" s="135"/>
      <c r="D33" s="135"/>
      <c r="E33" s="135"/>
      <c r="F33" s="135"/>
      <c r="G33" s="134" t="s">
        <v>16</v>
      </c>
      <c r="H33" s="134"/>
      <c r="I33" s="134"/>
      <c r="J33" s="30" t="s">
        <v>22</v>
      </c>
      <c r="K33" s="38"/>
      <c r="L33" s="38"/>
    </row>
    <row r="34" spans="1:12" s="6" customFormat="1" ht="24" customHeight="1" thickBot="1">
      <c r="A34" s="26" t="s">
        <v>4</v>
      </c>
      <c r="B34" s="107" t="s">
        <v>5</v>
      </c>
      <c r="C34" s="108"/>
      <c r="D34" s="109"/>
      <c r="E34" s="27" t="s">
        <v>26</v>
      </c>
      <c r="F34" s="66" t="s">
        <v>56</v>
      </c>
      <c r="G34" s="28" t="s">
        <v>41</v>
      </c>
      <c r="H34" s="67" t="s">
        <v>9</v>
      </c>
      <c r="I34" s="27" t="s">
        <v>10</v>
      </c>
      <c r="J34" s="28" t="s">
        <v>27</v>
      </c>
      <c r="K34" s="6" t="s">
        <v>37</v>
      </c>
    </row>
    <row r="35" spans="1:12" s="11" customFormat="1" ht="24" customHeight="1">
      <c r="A35" s="110" t="s">
        <v>20</v>
      </c>
      <c r="B35" s="17" t="s">
        <v>19</v>
      </c>
      <c r="C35" s="21"/>
      <c r="D35" s="19" t="s">
        <v>32</v>
      </c>
      <c r="E35" s="22">
        <f>C35*6000</f>
        <v>0</v>
      </c>
      <c r="F35" s="104"/>
      <c r="G35" s="23">
        <f>E35*F35</f>
        <v>0</v>
      </c>
      <c r="H35" s="24">
        <f>G35*0.3</f>
        <v>0</v>
      </c>
      <c r="I35" s="25">
        <f>G35-H35</f>
        <v>0</v>
      </c>
      <c r="J35" s="23"/>
      <c r="K35" s="47" t="e">
        <f>I35/F35</f>
        <v>#DIV/0!</v>
      </c>
    </row>
    <row r="36" spans="1:12" s="11" customFormat="1" ht="24" customHeight="1">
      <c r="A36" s="111"/>
      <c r="B36" s="16" t="s">
        <v>6</v>
      </c>
      <c r="C36" s="21"/>
      <c r="D36" s="18" t="s">
        <v>33</v>
      </c>
      <c r="E36" s="7">
        <f>C36*1000</f>
        <v>0</v>
      </c>
      <c r="F36" s="105"/>
      <c r="G36" s="8">
        <f>E36*F36</f>
        <v>0</v>
      </c>
      <c r="H36" s="12">
        <f>G36*0.3</f>
        <v>0</v>
      </c>
      <c r="I36" s="10">
        <f>G36-H36</f>
        <v>0</v>
      </c>
      <c r="J36" s="8"/>
      <c r="K36" s="47" t="e">
        <f t="shared" ref="K36:K40" si="4">I36/F36</f>
        <v>#DIV/0!</v>
      </c>
    </row>
    <row r="37" spans="1:12" s="11" customFormat="1" ht="24" customHeight="1">
      <c r="A37" s="112" t="s">
        <v>21</v>
      </c>
      <c r="B37" s="113"/>
      <c r="C37" s="113"/>
      <c r="D37" s="113"/>
      <c r="E37" s="113"/>
      <c r="F37" s="114"/>
      <c r="G37" s="8">
        <f>SUM(G35:G36)</f>
        <v>0</v>
      </c>
      <c r="H37" s="9">
        <f>SUM(H35:H36)</f>
        <v>0</v>
      </c>
      <c r="I37" s="10">
        <f t="shared" ref="I37:I39" si="5">G37-H37</f>
        <v>0</v>
      </c>
      <c r="J37" s="8"/>
      <c r="K37" s="47" t="e">
        <f t="shared" si="4"/>
        <v>#DIV/0!</v>
      </c>
    </row>
    <row r="38" spans="1:12" s="11" customFormat="1" ht="24" customHeight="1">
      <c r="A38" s="68" t="s">
        <v>23</v>
      </c>
      <c r="B38" s="16" t="s">
        <v>7</v>
      </c>
      <c r="C38" s="20"/>
      <c r="D38" s="18"/>
      <c r="E38" s="7">
        <f>ROUNDDOWN((E35+E36)*0.1,0)</f>
        <v>0</v>
      </c>
      <c r="F38" s="106"/>
      <c r="G38" s="14">
        <f>ROUNDDOWN(G37*0.1,0)</f>
        <v>0</v>
      </c>
      <c r="H38" s="31">
        <f>ROUNDDOWN(H37*0.1,0)</f>
        <v>0</v>
      </c>
      <c r="I38" s="10">
        <f t="shared" si="5"/>
        <v>0</v>
      </c>
      <c r="J38" s="14"/>
      <c r="K38" s="47" t="e">
        <f t="shared" si="4"/>
        <v>#DIV/0!</v>
      </c>
    </row>
    <row r="39" spans="1:12" s="11" customFormat="1" ht="24" customHeight="1" thickBot="1">
      <c r="A39" s="68" t="s">
        <v>24</v>
      </c>
      <c r="B39" s="16" t="s">
        <v>8</v>
      </c>
      <c r="C39" s="20"/>
      <c r="D39" s="18"/>
      <c r="E39" s="7">
        <f>ROUNDDOWN((E35+E36+E38)*0.3,0)</f>
        <v>0</v>
      </c>
      <c r="F39" s="106"/>
      <c r="G39" s="14">
        <f>ROUNDDOWN((G37+G38)*0.3,0)</f>
        <v>0</v>
      </c>
      <c r="H39" s="31">
        <f>ROUNDDOWN((H37+H38)*0.3,0)</f>
        <v>0</v>
      </c>
      <c r="I39" s="32">
        <f t="shared" si="5"/>
        <v>0</v>
      </c>
      <c r="J39" s="14"/>
      <c r="K39" s="47" t="e">
        <f t="shared" si="4"/>
        <v>#DIV/0!</v>
      </c>
    </row>
    <row r="40" spans="1:12" s="11" customFormat="1" ht="24" customHeight="1" thickTop="1" thickBot="1">
      <c r="A40" s="115" t="s">
        <v>25</v>
      </c>
      <c r="B40" s="116"/>
      <c r="C40" s="116"/>
      <c r="D40" s="116"/>
      <c r="E40" s="116"/>
      <c r="F40" s="117"/>
      <c r="G40" s="33">
        <f>SUM(G37:G39)</f>
        <v>0</v>
      </c>
      <c r="H40" s="15">
        <f>SUM(H37:H39)</f>
        <v>0</v>
      </c>
      <c r="I40" s="15">
        <f>SUM(I37:I39)</f>
        <v>0</v>
      </c>
      <c r="J40" s="103" t="e">
        <f>K40</f>
        <v>#DIV/0!</v>
      </c>
      <c r="K40" s="47" t="e">
        <f t="shared" si="4"/>
        <v>#DIV/0!</v>
      </c>
    </row>
    <row r="42" spans="1:12" ht="24" customHeight="1">
      <c r="A42" s="2"/>
      <c r="B42" s="2"/>
      <c r="C42" s="2"/>
      <c r="D42" s="2"/>
      <c r="E42" s="2"/>
      <c r="F42" s="2"/>
      <c r="G42" s="2"/>
      <c r="J42" s="2"/>
      <c r="K42" s="5"/>
      <c r="L42" s="5"/>
    </row>
    <row r="43" spans="1:12" s="36" customFormat="1" ht="24" customHeight="1" thickBot="1">
      <c r="A43" s="135" t="s">
        <v>15</v>
      </c>
      <c r="B43" s="135"/>
      <c r="C43" s="135"/>
      <c r="D43" s="135"/>
      <c r="E43" s="135"/>
      <c r="F43" s="135"/>
      <c r="G43" s="134" t="s">
        <v>16</v>
      </c>
      <c r="H43" s="134"/>
      <c r="I43" s="134"/>
      <c r="J43" s="30" t="s">
        <v>22</v>
      </c>
      <c r="K43" s="38"/>
      <c r="L43" s="38"/>
    </row>
    <row r="44" spans="1:12" s="6" customFormat="1" ht="24" customHeight="1" thickBot="1">
      <c r="A44" s="26" t="s">
        <v>4</v>
      </c>
      <c r="B44" s="107" t="s">
        <v>5</v>
      </c>
      <c r="C44" s="108"/>
      <c r="D44" s="109"/>
      <c r="E44" s="27" t="s">
        <v>26</v>
      </c>
      <c r="F44" s="66" t="s">
        <v>56</v>
      </c>
      <c r="G44" s="28" t="s">
        <v>41</v>
      </c>
      <c r="H44" s="67" t="s">
        <v>9</v>
      </c>
      <c r="I44" s="27" t="s">
        <v>10</v>
      </c>
      <c r="J44" s="28" t="s">
        <v>27</v>
      </c>
      <c r="K44" s="6" t="s">
        <v>37</v>
      </c>
    </row>
    <row r="45" spans="1:12" s="11" customFormat="1" ht="24" customHeight="1">
      <c r="A45" s="110" t="s">
        <v>20</v>
      </c>
      <c r="B45" s="17" t="s">
        <v>19</v>
      </c>
      <c r="C45" s="21"/>
      <c r="D45" s="19" t="s">
        <v>32</v>
      </c>
      <c r="E45" s="22">
        <f>C45*6000</f>
        <v>0</v>
      </c>
      <c r="F45" s="104"/>
      <c r="G45" s="23">
        <f>E45*F45</f>
        <v>0</v>
      </c>
      <c r="H45" s="24">
        <f>G45*0.3</f>
        <v>0</v>
      </c>
      <c r="I45" s="25">
        <f>G45-H45</f>
        <v>0</v>
      </c>
      <c r="J45" s="23"/>
      <c r="K45" s="47" t="e">
        <f>I45/F45</f>
        <v>#DIV/0!</v>
      </c>
    </row>
    <row r="46" spans="1:12" s="11" customFormat="1" ht="24" customHeight="1">
      <c r="A46" s="111"/>
      <c r="B46" s="16" t="s">
        <v>6</v>
      </c>
      <c r="C46" s="21"/>
      <c r="D46" s="18" t="s">
        <v>33</v>
      </c>
      <c r="E46" s="7">
        <f>C46*1000</f>
        <v>0</v>
      </c>
      <c r="F46" s="105"/>
      <c r="G46" s="8">
        <f>E46*F46</f>
        <v>0</v>
      </c>
      <c r="H46" s="12">
        <f>G46*0.3</f>
        <v>0</v>
      </c>
      <c r="I46" s="10">
        <f>G46-H46</f>
        <v>0</v>
      </c>
      <c r="J46" s="8"/>
      <c r="K46" s="47" t="e">
        <f t="shared" ref="K46:K50" si="6">I46/F46</f>
        <v>#DIV/0!</v>
      </c>
    </row>
    <row r="47" spans="1:12" s="11" customFormat="1" ht="24" customHeight="1">
      <c r="A47" s="112" t="s">
        <v>21</v>
      </c>
      <c r="B47" s="113"/>
      <c r="C47" s="113"/>
      <c r="D47" s="113"/>
      <c r="E47" s="113"/>
      <c r="F47" s="114"/>
      <c r="G47" s="8">
        <f>SUM(G45:G46)</f>
        <v>0</v>
      </c>
      <c r="H47" s="9">
        <f>SUM(H45:H46)</f>
        <v>0</v>
      </c>
      <c r="I47" s="10">
        <f t="shared" ref="I47:I49" si="7">G47-H47</f>
        <v>0</v>
      </c>
      <c r="J47" s="8"/>
      <c r="K47" s="47" t="e">
        <f t="shared" si="6"/>
        <v>#DIV/0!</v>
      </c>
    </row>
    <row r="48" spans="1:12" s="11" customFormat="1" ht="24" customHeight="1">
      <c r="A48" s="68" t="s">
        <v>23</v>
      </c>
      <c r="B48" s="16" t="s">
        <v>7</v>
      </c>
      <c r="C48" s="20"/>
      <c r="D48" s="18"/>
      <c r="E48" s="7">
        <f>ROUNDDOWN((E45+E46)*0.1,0)</f>
        <v>0</v>
      </c>
      <c r="F48" s="106"/>
      <c r="G48" s="14">
        <f>ROUNDDOWN(G47*0.1,0)</f>
        <v>0</v>
      </c>
      <c r="H48" s="31">
        <f>ROUNDDOWN(H47*0.1,0)</f>
        <v>0</v>
      </c>
      <c r="I48" s="10">
        <f t="shared" si="7"/>
        <v>0</v>
      </c>
      <c r="J48" s="14"/>
      <c r="K48" s="47" t="e">
        <f t="shared" si="6"/>
        <v>#DIV/0!</v>
      </c>
    </row>
    <row r="49" spans="1:11" s="11" customFormat="1" ht="24" customHeight="1" thickBot="1">
      <c r="A49" s="68" t="s">
        <v>24</v>
      </c>
      <c r="B49" s="16" t="s">
        <v>8</v>
      </c>
      <c r="C49" s="20"/>
      <c r="D49" s="18"/>
      <c r="E49" s="7">
        <f>ROUNDDOWN((E45+E46+E48)*0.3,0)</f>
        <v>0</v>
      </c>
      <c r="F49" s="106"/>
      <c r="G49" s="14">
        <f>ROUNDDOWN((G47+G48)*0.3,0)</f>
        <v>0</v>
      </c>
      <c r="H49" s="31">
        <f>ROUNDDOWN((H47+H48)*0.3,0)</f>
        <v>0</v>
      </c>
      <c r="I49" s="32">
        <f t="shared" si="7"/>
        <v>0</v>
      </c>
      <c r="J49" s="14"/>
      <c r="K49" s="47" t="e">
        <f t="shared" si="6"/>
        <v>#DIV/0!</v>
      </c>
    </row>
    <row r="50" spans="1:11" s="11" customFormat="1" ht="24" customHeight="1" thickTop="1" thickBot="1">
      <c r="A50" s="115" t="s">
        <v>25</v>
      </c>
      <c r="B50" s="116"/>
      <c r="C50" s="116"/>
      <c r="D50" s="116"/>
      <c r="E50" s="116"/>
      <c r="F50" s="117"/>
      <c r="G50" s="33">
        <f>SUM(G47:G49)</f>
        <v>0</v>
      </c>
      <c r="H50" s="15">
        <f>SUM(H47:H49)</f>
        <v>0</v>
      </c>
      <c r="I50" s="15">
        <f>SUM(I47:I49)</f>
        <v>0</v>
      </c>
      <c r="J50" s="103" t="e">
        <f>K50</f>
        <v>#DIV/0!</v>
      </c>
      <c r="K50" s="47" t="e">
        <f t="shared" si="6"/>
        <v>#DIV/0!</v>
      </c>
    </row>
  </sheetData>
  <mergeCells count="33">
    <mergeCell ref="B8:D8"/>
    <mergeCell ref="A15:A16"/>
    <mergeCell ref="B14:D14"/>
    <mergeCell ref="G13:I13"/>
    <mergeCell ref="B9:C9"/>
    <mergeCell ref="B10:C10"/>
    <mergeCell ref="F8:I8"/>
    <mergeCell ref="A13:F13"/>
    <mergeCell ref="A2:J2"/>
    <mergeCell ref="B6:J6"/>
    <mergeCell ref="I1:J1"/>
    <mergeCell ref="B4:J4"/>
    <mergeCell ref="B5:J5"/>
    <mergeCell ref="G33:I33"/>
    <mergeCell ref="B34:D34"/>
    <mergeCell ref="A35:A36"/>
    <mergeCell ref="G23:I23"/>
    <mergeCell ref="B24:D24"/>
    <mergeCell ref="A25:A26"/>
    <mergeCell ref="A23:F23"/>
    <mergeCell ref="A33:F33"/>
    <mergeCell ref="A47:F47"/>
    <mergeCell ref="A50:F50"/>
    <mergeCell ref="G43:I43"/>
    <mergeCell ref="B44:D44"/>
    <mergeCell ref="A45:A46"/>
    <mergeCell ref="A43:F43"/>
    <mergeCell ref="A40:F40"/>
    <mergeCell ref="A17:F17"/>
    <mergeCell ref="A20:F20"/>
    <mergeCell ref="A27:F27"/>
    <mergeCell ref="A30:F30"/>
    <mergeCell ref="A37:F37"/>
  </mergeCells>
  <phoneticPr fontId="1"/>
  <printOptions horizontalCentered="1"/>
  <pageMargins left="0.59055118110236227" right="0.39370078740157483" top="0.59055118110236227" bottom="0.39370078740157483" header="0" footer="0.51181102362204722"/>
  <pageSetup paperSize="9" scale="69" orientation="portrait" r:id="rId1"/>
  <headerFooter alignWithMargins="0"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受託研究費積算書 (記入例)</vt:lpstr>
      <vt:lpstr>受託研究費積算書</vt:lpstr>
      <vt:lpstr>受託研究費積算書!Print_Area</vt:lpstr>
      <vt:lpstr>'受託研究費積算書 (記入例)'!Print_Area</vt:lpstr>
      <vt:lpstr>受託研究費積算書!Print_Titles</vt:lpstr>
    </vt:vector>
  </TitlesOfParts>
  <Company>千葉県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user01</cp:lastModifiedBy>
  <cp:lastPrinted>2019-07-18T12:51:34Z</cp:lastPrinted>
  <dcterms:created xsi:type="dcterms:W3CDTF">2007-12-07T00:18:51Z</dcterms:created>
  <dcterms:modified xsi:type="dcterms:W3CDTF">2019-09-19T07:32:31Z</dcterms:modified>
</cp:coreProperties>
</file>